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Desktop\181_Пешков_Excel_python\"/>
    </mc:Choice>
  </mc:AlternateContent>
  <xr:revisionPtr revIDLastSave="0" documentId="13_ncr:1_{14C259B2-F64D-4E72-9D09-054BF77F4A6D}" xr6:coauthVersionLast="45" xr6:coauthVersionMax="45" xr10:uidLastSave="{00000000-0000-0000-0000-000000000000}"/>
  <bookViews>
    <workbookView xWindow="-120" yWindow="-120" windowWidth="20730" windowHeight="11160" xr2:uid="{9B951EEB-F416-4DA8-AA74-1FA102A025BC}"/>
  </bookViews>
  <sheets>
    <sheet name="Пункт 1" sheetId="2" r:id="rId1"/>
    <sheet name="Пункт 2" sheetId="4" r:id="rId2"/>
    <sheet name="Данные" sheetId="1" r:id="rId3"/>
    <sheet name="Данные с прогнозами" sheetId="6" r:id="rId4"/>
    <sheet name="Прогноз курса доллара" sheetId="7" r:id="rId5"/>
    <sheet name="Прогноз курса евро" sheetId="8" r:id="rId6"/>
    <sheet name="Прогноз ставки по руб. депозиту" sheetId="9" r:id="rId7"/>
    <sheet name="Прогноз ставки по дол.депозиту" sheetId="10" r:id="rId8"/>
    <sheet name="Прогноз ставки по евро депозиту" sheetId="11" r:id="rId9"/>
    <sheet name="Прогноз ставки по кредиту" sheetId="12" r:id="rId10"/>
  </sheets>
  <definedNames>
    <definedName name="solver_adj" localSheetId="0" hidden="1">'Пункт 1'!$B$4:$E$38</definedName>
    <definedName name="solver_adj" localSheetId="1" hidden="1">'Пункт 2'!$B$4:$E$38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'Пункт 1'!$V$3:$V$39</definedName>
    <definedName name="solver_lhs1" localSheetId="1" hidden="1">'Пункт 2'!$V$3:$V$39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'Пункт 1'!$V$41</definedName>
    <definedName name="solver_opt" localSheetId="1" hidden="1">'Пункт 2'!$V$41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hs1" localSheetId="0" hidden="1">0</definedName>
    <definedName name="solver_rhs1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9" i="4" l="1"/>
  <c r="S39" i="4"/>
  <c r="R39" i="4"/>
  <c r="Q39" i="4"/>
  <c r="P39" i="4"/>
  <c r="O39" i="4"/>
  <c r="N39" i="4"/>
  <c r="M39" i="4"/>
  <c r="T38" i="4"/>
  <c r="S38" i="4"/>
  <c r="R38" i="4"/>
  <c r="Q38" i="4"/>
  <c r="P38" i="4"/>
  <c r="O38" i="4"/>
  <c r="N38" i="4"/>
  <c r="M38" i="4"/>
  <c r="T37" i="4"/>
  <c r="S37" i="4"/>
  <c r="R37" i="4"/>
  <c r="Q37" i="4"/>
  <c r="P37" i="4"/>
  <c r="O37" i="4"/>
  <c r="N37" i="4"/>
  <c r="M37" i="4"/>
  <c r="T36" i="4"/>
  <c r="S36" i="4"/>
  <c r="R36" i="4"/>
  <c r="Q36" i="4"/>
  <c r="P36" i="4"/>
  <c r="O36" i="4"/>
  <c r="N36" i="4"/>
  <c r="M36" i="4"/>
  <c r="T35" i="4"/>
  <c r="S35" i="4"/>
  <c r="R35" i="4"/>
  <c r="Q35" i="4"/>
  <c r="P35" i="4"/>
  <c r="O35" i="4"/>
  <c r="N35" i="4"/>
  <c r="M35" i="4"/>
  <c r="T34" i="4"/>
  <c r="S34" i="4"/>
  <c r="R34" i="4"/>
  <c r="Q34" i="4"/>
  <c r="P34" i="4"/>
  <c r="O34" i="4"/>
  <c r="N34" i="4"/>
  <c r="M34" i="4"/>
  <c r="T33" i="4"/>
  <c r="S33" i="4"/>
  <c r="R33" i="4"/>
  <c r="Q33" i="4"/>
  <c r="P33" i="4"/>
  <c r="O33" i="4"/>
  <c r="N33" i="4"/>
  <c r="M33" i="4"/>
  <c r="T32" i="4"/>
  <c r="S32" i="4"/>
  <c r="R32" i="4"/>
  <c r="Q32" i="4"/>
  <c r="P32" i="4"/>
  <c r="O32" i="4"/>
  <c r="N32" i="4"/>
  <c r="M32" i="4"/>
  <c r="T31" i="4"/>
  <c r="S31" i="4"/>
  <c r="R31" i="4"/>
  <c r="Q31" i="4"/>
  <c r="P31" i="4"/>
  <c r="O31" i="4"/>
  <c r="N31" i="4"/>
  <c r="M31" i="4"/>
  <c r="T30" i="4"/>
  <c r="S30" i="4"/>
  <c r="R30" i="4"/>
  <c r="Q30" i="4"/>
  <c r="P30" i="4"/>
  <c r="O30" i="4"/>
  <c r="N30" i="4"/>
  <c r="M30" i="4"/>
  <c r="T29" i="4"/>
  <c r="S29" i="4"/>
  <c r="R29" i="4"/>
  <c r="Q29" i="4"/>
  <c r="P29" i="4"/>
  <c r="O29" i="4"/>
  <c r="N29" i="4"/>
  <c r="M29" i="4"/>
  <c r="T28" i="4"/>
  <c r="S28" i="4"/>
  <c r="R28" i="4"/>
  <c r="Q28" i="4"/>
  <c r="P28" i="4"/>
  <c r="O28" i="4"/>
  <c r="N28" i="4"/>
  <c r="M28" i="4"/>
  <c r="T27" i="4"/>
  <c r="S27" i="4"/>
  <c r="R27" i="4"/>
  <c r="Q27" i="4"/>
  <c r="P27" i="4"/>
  <c r="O27" i="4"/>
  <c r="N27" i="4"/>
  <c r="M27" i="4"/>
  <c r="T26" i="4"/>
  <c r="S26" i="4"/>
  <c r="R26" i="4"/>
  <c r="Q26" i="4"/>
  <c r="P26" i="4"/>
  <c r="O26" i="4"/>
  <c r="N26" i="4"/>
  <c r="M26" i="4"/>
  <c r="T25" i="4"/>
  <c r="S25" i="4"/>
  <c r="R25" i="4"/>
  <c r="Q25" i="4"/>
  <c r="P25" i="4"/>
  <c r="O25" i="4"/>
  <c r="N25" i="4"/>
  <c r="M25" i="4"/>
  <c r="T24" i="4"/>
  <c r="S24" i="4"/>
  <c r="R24" i="4"/>
  <c r="Q24" i="4"/>
  <c r="P24" i="4"/>
  <c r="O24" i="4"/>
  <c r="N24" i="4"/>
  <c r="M24" i="4"/>
  <c r="T23" i="4"/>
  <c r="S23" i="4"/>
  <c r="R23" i="4"/>
  <c r="Q23" i="4"/>
  <c r="P23" i="4"/>
  <c r="O23" i="4"/>
  <c r="N23" i="4"/>
  <c r="M23" i="4"/>
  <c r="T22" i="4"/>
  <c r="S22" i="4"/>
  <c r="R22" i="4"/>
  <c r="Q22" i="4"/>
  <c r="P22" i="4"/>
  <c r="O22" i="4"/>
  <c r="N22" i="4"/>
  <c r="M22" i="4"/>
  <c r="T21" i="4"/>
  <c r="S21" i="4"/>
  <c r="R21" i="4"/>
  <c r="Q21" i="4"/>
  <c r="P21" i="4"/>
  <c r="O21" i="4"/>
  <c r="N21" i="4"/>
  <c r="M21" i="4"/>
  <c r="T20" i="4"/>
  <c r="S20" i="4"/>
  <c r="R20" i="4"/>
  <c r="Q20" i="4"/>
  <c r="P20" i="4"/>
  <c r="O20" i="4"/>
  <c r="N20" i="4"/>
  <c r="M20" i="4"/>
  <c r="T19" i="4"/>
  <c r="S19" i="4"/>
  <c r="R19" i="4"/>
  <c r="Q19" i="4"/>
  <c r="P19" i="4"/>
  <c r="O19" i="4"/>
  <c r="N19" i="4"/>
  <c r="M19" i="4"/>
  <c r="T18" i="4"/>
  <c r="S18" i="4"/>
  <c r="R18" i="4"/>
  <c r="Q18" i="4"/>
  <c r="P18" i="4"/>
  <c r="O18" i="4"/>
  <c r="N18" i="4"/>
  <c r="M18" i="4"/>
  <c r="T17" i="4"/>
  <c r="S17" i="4"/>
  <c r="R17" i="4"/>
  <c r="Q17" i="4"/>
  <c r="P17" i="4"/>
  <c r="O17" i="4"/>
  <c r="N17" i="4"/>
  <c r="M17" i="4"/>
  <c r="T16" i="4"/>
  <c r="S16" i="4"/>
  <c r="R16" i="4"/>
  <c r="Q16" i="4"/>
  <c r="P16" i="4"/>
  <c r="O16" i="4"/>
  <c r="N16" i="4"/>
  <c r="M16" i="4"/>
  <c r="T15" i="4"/>
  <c r="S15" i="4"/>
  <c r="R15" i="4"/>
  <c r="Q15" i="4"/>
  <c r="P15" i="4"/>
  <c r="O15" i="4"/>
  <c r="N15" i="4"/>
  <c r="M15" i="4"/>
  <c r="T14" i="4"/>
  <c r="S14" i="4"/>
  <c r="R14" i="4"/>
  <c r="Q14" i="4"/>
  <c r="P14" i="4"/>
  <c r="O14" i="4"/>
  <c r="N14" i="4"/>
  <c r="M14" i="4"/>
  <c r="T13" i="4"/>
  <c r="S13" i="4"/>
  <c r="R13" i="4"/>
  <c r="Q13" i="4"/>
  <c r="P13" i="4"/>
  <c r="O13" i="4"/>
  <c r="N13" i="4"/>
  <c r="M13" i="4"/>
  <c r="T12" i="4"/>
  <c r="S12" i="4"/>
  <c r="R12" i="4"/>
  <c r="Q12" i="4"/>
  <c r="P12" i="4"/>
  <c r="O12" i="4"/>
  <c r="N12" i="4"/>
  <c r="M12" i="4"/>
  <c r="T11" i="4"/>
  <c r="S11" i="4"/>
  <c r="R11" i="4"/>
  <c r="Q11" i="4"/>
  <c r="P11" i="4"/>
  <c r="O11" i="4"/>
  <c r="N11" i="4"/>
  <c r="M11" i="4"/>
  <c r="T10" i="4"/>
  <c r="S10" i="4"/>
  <c r="R10" i="4"/>
  <c r="Q10" i="4"/>
  <c r="P10" i="4"/>
  <c r="O10" i="4"/>
  <c r="N10" i="4"/>
  <c r="M10" i="4"/>
  <c r="T9" i="4"/>
  <c r="S9" i="4"/>
  <c r="R9" i="4"/>
  <c r="Q9" i="4"/>
  <c r="P9" i="4"/>
  <c r="O9" i="4"/>
  <c r="N9" i="4"/>
  <c r="M9" i="4"/>
  <c r="T8" i="4"/>
  <c r="S8" i="4"/>
  <c r="R8" i="4"/>
  <c r="Q8" i="4"/>
  <c r="P8" i="4"/>
  <c r="O8" i="4"/>
  <c r="N8" i="4"/>
  <c r="M8" i="4"/>
  <c r="T7" i="4"/>
  <c r="S7" i="4"/>
  <c r="R7" i="4"/>
  <c r="Q7" i="4"/>
  <c r="P7" i="4"/>
  <c r="O7" i="4"/>
  <c r="N7" i="4"/>
  <c r="M7" i="4"/>
  <c r="T6" i="4"/>
  <c r="S6" i="4"/>
  <c r="R6" i="4"/>
  <c r="Q6" i="4"/>
  <c r="P6" i="4"/>
  <c r="O6" i="4"/>
  <c r="N6" i="4"/>
  <c r="M6" i="4"/>
  <c r="T5" i="4"/>
  <c r="S5" i="4"/>
  <c r="R5" i="4"/>
  <c r="Q5" i="4"/>
  <c r="P5" i="4"/>
  <c r="O5" i="4"/>
  <c r="N5" i="4"/>
  <c r="M5" i="4"/>
  <c r="T4" i="4"/>
  <c r="S4" i="4"/>
  <c r="R4" i="4"/>
  <c r="Q4" i="4"/>
  <c r="P4" i="4"/>
  <c r="O4" i="4"/>
  <c r="N4" i="4"/>
  <c r="M4" i="4"/>
  <c r="P3" i="4"/>
  <c r="O3" i="4"/>
  <c r="N3" i="4"/>
  <c r="M3" i="4"/>
  <c r="V3" i="4" s="1"/>
  <c r="T39" i="2"/>
  <c r="S39" i="2"/>
  <c r="R39" i="2"/>
  <c r="Q39" i="2"/>
  <c r="P39" i="2"/>
  <c r="O39" i="2"/>
  <c r="N39" i="2"/>
  <c r="M39" i="2"/>
  <c r="T38" i="2"/>
  <c r="S38" i="2"/>
  <c r="R38" i="2"/>
  <c r="Q38" i="2"/>
  <c r="P38" i="2"/>
  <c r="O38" i="2"/>
  <c r="N38" i="2"/>
  <c r="M38" i="2"/>
  <c r="T37" i="2"/>
  <c r="S37" i="2"/>
  <c r="R37" i="2"/>
  <c r="Q37" i="2"/>
  <c r="P37" i="2"/>
  <c r="O37" i="2"/>
  <c r="N37" i="2"/>
  <c r="M37" i="2"/>
  <c r="T36" i="2"/>
  <c r="S36" i="2"/>
  <c r="R36" i="2"/>
  <c r="Q36" i="2"/>
  <c r="P36" i="2"/>
  <c r="O36" i="2"/>
  <c r="N36" i="2"/>
  <c r="M36" i="2"/>
  <c r="T35" i="2"/>
  <c r="S35" i="2"/>
  <c r="R35" i="2"/>
  <c r="Q35" i="2"/>
  <c r="P35" i="2"/>
  <c r="O35" i="2"/>
  <c r="N35" i="2"/>
  <c r="M35" i="2"/>
  <c r="T34" i="2"/>
  <c r="S34" i="2"/>
  <c r="R34" i="2"/>
  <c r="Q34" i="2"/>
  <c r="P34" i="2"/>
  <c r="O34" i="2"/>
  <c r="N34" i="2"/>
  <c r="M34" i="2"/>
  <c r="T33" i="2"/>
  <c r="S33" i="2"/>
  <c r="R33" i="2"/>
  <c r="Q33" i="2"/>
  <c r="P33" i="2"/>
  <c r="O33" i="2"/>
  <c r="N33" i="2"/>
  <c r="M33" i="2"/>
  <c r="T32" i="2"/>
  <c r="S32" i="2"/>
  <c r="R32" i="2"/>
  <c r="Q32" i="2"/>
  <c r="P32" i="2"/>
  <c r="O32" i="2"/>
  <c r="N32" i="2"/>
  <c r="M32" i="2"/>
  <c r="T31" i="2"/>
  <c r="S31" i="2"/>
  <c r="R31" i="2"/>
  <c r="Q31" i="2"/>
  <c r="P31" i="2"/>
  <c r="O31" i="2"/>
  <c r="N31" i="2"/>
  <c r="M31" i="2"/>
  <c r="T30" i="2"/>
  <c r="S30" i="2"/>
  <c r="R30" i="2"/>
  <c r="Q30" i="2"/>
  <c r="P30" i="2"/>
  <c r="O30" i="2"/>
  <c r="N30" i="2"/>
  <c r="M30" i="2"/>
  <c r="T29" i="2"/>
  <c r="S29" i="2"/>
  <c r="R29" i="2"/>
  <c r="Q29" i="2"/>
  <c r="P29" i="2"/>
  <c r="O29" i="2"/>
  <c r="N29" i="2"/>
  <c r="M29" i="2"/>
  <c r="T28" i="2"/>
  <c r="S28" i="2"/>
  <c r="R28" i="2"/>
  <c r="Q28" i="2"/>
  <c r="P28" i="2"/>
  <c r="O28" i="2"/>
  <c r="N28" i="2"/>
  <c r="M28" i="2"/>
  <c r="T27" i="2"/>
  <c r="S27" i="2"/>
  <c r="R27" i="2"/>
  <c r="Q27" i="2"/>
  <c r="P27" i="2"/>
  <c r="O27" i="2"/>
  <c r="N27" i="2"/>
  <c r="M27" i="2"/>
  <c r="T26" i="2"/>
  <c r="S26" i="2"/>
  <c r="R26" i="2"/>
  <c r="Q26" i="2"/>
  <c r="P26" i="2"/>
  <c r="O26" i="2"/>
  <c r="N26" i="2"/>
  <c r="M26" i="2"/>
  <c r="T25" i="2"/>
  <c r="S25" i="2"/>
  <c r="R25" i="2"/>
  <c r="Q25" i="2"/>
  <c r="P25" i="2"/>
  <c r="O25" i="2"/>
  <c r="N25" i="2"/>
  <c r="M25" i="2"/>
  <c r="T24" i="2"/>
  <c r="S24" i="2"/>
  <c r="R24" i="2"/>
  <c r="Q24" i="2"/>
  <c r="P24" i="2"/>
  <c r="O24" i="2"/>
  <c r="N24" i="2"/>
  <c r="M24" i="2"/>
  <c r="T23" i="2"/>
  <c r="S23" i="2"/>
  <c r="R23" i="2"/>
  <c r="Q23" i="2"/>
  <c r="P23" i="2"/>
  <c r="O23" i="2"/>
  <c r="N23" i="2"/>
  <c r="M23" i="2"/>
  <c r="T22" i="2"/>
  <c r="S22" i="2"/>
  <c r="R22" i="2"/>
  <c r="Q22" i="2"/>
  <c r="P22" i="2"/>
  <c r="O22" i="2"/>
  <c r="N22" i="2"/>
  <c r="M22" i="2"/>
  <c r="T21" i="2"/>
  <c r="S21" i="2"/>
  <c r="R21" i="2"/>
  <c r="Q21" i="2"/>
  <c r="P21" i="2"/>
  <c r="O21" i="2"/>
  <c r="N21" i="2"/>
  <c r="M21" i="2"/>
  <c r="T20" i="2"/>
  <c r="S20" i="2"/>
  <c r="R20" i="2"/>
  <c r="Q20" i="2"/>
  <c r="P20" i="2"/>
  <c r="O20" i="2"/>
  <c r="N20" i="2"/>
  <c r="M20" i="2"/>
  <c r="T19" i="2"/>
  <c r="S19" i="2"/>
  <c r="R19" i="2"/>
  <c r="Q19" i="2"/>
  <c r="P19" i="2"/>
  <c r="O19" i="2"/>
  <c r="N19" i="2"/>
  <c r="M19" i="2"/>
  <c r="T18" i="2"/>
  <c r="S18" i="2"/>
  <c r="R18" i="2"/>
  <c r="Q18" i="2"/>
  <c r="P18" i="2"/>
  <c r="O18" i="2"/>
  <c r="N18" i="2"/>
  <c r="M18" i="2"/>
  <c r="T17" i="2"/>
  <c r="S17" i="2"/>
  <c r="R17" i="2"/>
  <c r="Q17" i="2"/>
  <c r="P17" i="2"/>
  <c r="O17" i="2"/>
  <c r="N17" i="2"/>
  <c r="M17" i="2"/>
  <c r="T16" i="2"/>
  <c r="S16" i="2"/>
  <c r="R16" i="2"/>
  <c r="Q16" i="2"/>
  <c r="P16" i="2"/>
  <c r="O16" i="2"/>
  <c r="N16" i="2"/>
  <c r="M16" i="2"/>
  <c r="T15" i="2"/>
  <c r="S15" i="2"/>
  <c r="R15" i="2"/>
  <c r="Q15" i="2"/>
  <c r="P15" i="2"/>
  <c r="O15" i="2"/>
  <c r="N15" i="2"/>
  <c r="M15" i="2"/>
  <c r="T14" i="2"/>
  <c r="S14" i="2"/>
  <c r="R14" i="2"/>
  <c r="Q14" i="2"/>
  <c r="P14" i="2"/>
  <c r="O14" i="2"/>
  <c r="N14" i="2"/>
  <c r="M14" i="2"/>
  <c r="T13" i="2"/>
  <c r="S13" i="2"/>
  <c r="R13" i="2"/>
  <c r="Q13" i="2"/>
  <c r="P13" i="2"/>
  <c r="O13" i="2"/>
  <c r="N13" i="2"/>
  <c r="M13" i="2"/>
  <c r="T12" i="2"/>
  <c r="S12" i="2"/>
  <c r="R12" i="2"/>
  <c r="Q12" i="2"/>
  <c r="P12" i="2"/>
  <c r="O12" i="2"/>
  <c r="N12" i="2"/>
  <c r="M12" i="2"/>
  <c r="T11" i="2"/>
  <c r="S11" i="2"/>
  <c r="R11" i="2"/>
  <c r="Q11" i="2"/>
  <c r="P11" i="2"/>
  <c r="O11" i="2"/>
  <c r="N11" i="2"/>
  <c r="M11" i="2"/>
  <c r="T10" i="2"/>
  <c r="S10" i="2"/>
  <c r="R10" i="2"/>
  <c r="Q10" i="2"/>
  <c r="P10" i="2"/>
  <c r="O10" i="2"/>
  <c r="N10" i="2"/>
  <c r="M10" i="2"/>
  <c r="T9" i="2"/>
  <c r="S9" i="2"/>
  <c r="R9" i="2"/>
  <c r="Q9" i="2"/>
  <c r="P9" i="2"/>
  <c r="O9" i="2"/>
  <c r="N9" i="2"/>
  <c r="M9" i="2"/>
  <c r="T8" i="2"/>
  <c r="S8" i="2"/>
  <c r="R8" i="2"/>
  <c r="Q8" i="2"/>
  <c r="P8" i="2"/>
  <c r="O8" i="2"/>
  <c r="N8" i="2"/>
  <c r="M8" i="2"/>
  <c r="T7" i="2"/>
  <c r="S7" i="2"/>
  <c r="R7" i="2"/>
  <c r="Q7" i="2"/>
  <c r="P7" i="2"/>
  <c r="O7" i="2"/>
  <c r="N7" i="2"/>
  <c r="M7" i="2"/>
  <c r="T6" i="2"/>
  <c r="S6" i="2"/>
  <c r="R6" i="2"/>
  <c r="Q6" i="2"/>
  <c r="P6" i="2"/>
  <c r="O6" i="2"/>
  <c r="N6" i="2"/>
  <c r="M6" i="2"/>
  <c r="T5" i="2"/>
  <c r="S5" i="2"/>
  <c r="R5" i="2"/>
  <c r="Q5" i="2"/>
  <c r="P5" i="2"/>
  <c r="O5" i="2"/>
  <c r="N5" i="2"/>
  <c r="M5" i="2"/>
  <c r="T4" i="2"/>
  <c r="S4" i="2"/>
  <c r="R4" i="2"/>
  <c r="Q4" i="2"/>
  <c r="P4" i="2"/>
  <c r="O4" i="2"/>
  <c r="N4" i="2"/>
  <c r="M4" i="2"/>
  <c r="P3" i="2"/>
  <c r="O3" i="2"/>
  <c r="N3" i="2"/>
  <c r="M3" i="2"/>
  <c r="C27" i="12"/>
  <c r="C31" i="12"/>
  <c r="C35" i="12"/>
  <c r="C28" i="12"/>
  <c r="C32" i="12"/>
  <c r="C36" i="12"/>
  <c r="C29" i="12"/>
  <c r="C33" i="12"/>
  <c r="C37" i="12"/>
  <c r="C30" i="12"/>
  <c r="C34" i="12"/>
  <c r="C38" i="12"/>
  <c r="C27" i="11"/>
  <c r="C31" i="11"/>
  <c r="C35" i="11"/>
  <c r="C33" i="11"/>
  <c r="C30" i="11"/>
  <c r="C38" i="11"/>
  <c r="C28" i="11"/>
  <c r="C32" i="11"/>
  <c r="C36" i="11"/>
  <c r="C29" i="11"/>
  <c r="C37" i="11"/>
  <c r="C34" i="11"/>
  <c r="C27" i="10"/>
  <c r="C31" i="10"/>
  <c r="C35" i="10"/>
  <c r="C28" i="10"/>
  <c r="C32" i="10"/>
  <c r="C36" i="10"/>
  <c r="C29" i="10"/>
  <c r="C33" i="10"/>
  <c r="C37" i="10"/>
  <c r="C30" i="10"/>
  <c r="C34" i="10"/>
  <c r="C38" i="10"/>
  <c r="C27" i="9"/>
  <c r="C31" i="9"/>
  <c r="C35" i="9"/>
  <c r="C38" i="9"/>
  <c r="C28" i="9"/>
  <c r="C32" i="9"/>
  <c r="C36" i="9"/>
  <c r="C34" i="9"/>
  <c r="C29" i="9"/>
  <c r="C33" i="9"/>
  <c r="C37" i="9"/>
  <c r="C30" i="9"/>
  <c r="C27" i="8"/>
  <c r="C31" i="8"/>
  <c r="C35" i="8"/>
  <c r="C38" i="8"/>
  <c r="C28" i="8"/>
  <c r="C32" i="8"/>
  <c r="C36" i="8"/>
  <c r="C34" i="8"/>
  <c r="C29" i="8"/>
  <c r="C33" i="8"/>
  <c r="C37" i="8"/>
  <c r="C30" i="8"/>
  <c r="C27" i="7"/>
  <c r="C31" i="7"/>
  <c r="C35" i="7"/>
  <c r="C38" i="7"/>
  <c r="C28" i="7"/>
  <c r="C32" i="7"/>
  <c r="C36" i="7"/>
  <c r="C34" i="7"/>
  <c r="C29" i="7"/>
  <c r="C33" i="7"/>
  <c r="C37" i="7"/>
  <c r="C30" i="7"/>
  <c r="U39" i="4" l="1"/>
  <c r="V39" i="4" s="1"/>
  <c r="U38" i="4"/>
  <c r="V38" i="4" s="1"/>
  <c r="U37" i="4"/>
  <c r="V37" i="4" s="1"/>
  <c r="U34" i="4"/>
  <c r="V34" i="4" s="1"/>
  <c r="U33" i="4"/>
  <c r="V33" i="4" s="1"/>
  <c r="U29" i="4"/>
  <c r="V29" i="4" s="1"/>
  <c r="U15" i="4"/>
  <c r="V15" i="4" s="1"/>
  <c r="U16" i="4"/>
  <c r="V16" i="4" s="1"/>
  <c r="U17" i="4"/>
  <c r="V17" i="4" s="1"/>
  <c r="U18" i="4"/>
  <c r="V18" i="4" s="1"/>
  <c r="U19" i="4"/>
  <c r="V19" i="4" s="1"/>
  <c r="U20" i="4"/>
  <c r="V20" i="4" s="1"/>
  <c r="U21" i="4"/>
  <c r="V21" i="4" s="1"/>
  <c r="U22" i="4"/>
  <c r="V22" i="4" s="1"/>
  <c r="U23" i="4"/>
  <c r="V23" i="4" s="1"/>
  <c r="U30" i="4"/>
  <c r="V30" i="4" s="1"/>
  <c r="U24" i="4"/>
  <c r="V24" i="4" s="1"/>
  <c r="U4" i="4"/>
  <c r="V4" i="4" s="1"/>
  <c r="U5" i="4"/>
  <c r="V5" i="4" s="1"/>
  <c r="U6" i="4"/>
  <c r="V6" i="4" s="1"/>
  <c r="U7" i="4"/>
  <c r="V7" i="4" s="1"/>
  <c r="U8" i="4"/>
  <c r="V8" i="4" s="1"/>
  <c r="U9" i="4"/>
  <c r="V9" i="4" s="1"/>
  <c r="U10" i="4"/>
  <c r="V10" i="4" s="1"/>
  <c r="U25" i="4"/>
  <c r="V25" i="4" s="1"/>
  <c r="U11" i="4"/>
  <c r="V11" i="4" s="1"/>
  <c r="U36" i="4"/>
  <c r="V36" i="4" s="1"/>
  <c r="U35" i="4"/>
  <c r="V35" i="4" s="1"/>
  <c r="U32" i="4"/>
  <c r="V32" i="4" s="1"/>
  <c r="U31" i="4"/>
  <c r="V31" i="4" s="1"/>
  <c r="U27" i="4"/>
  <c r="V27" i="4" s="1"/>
  <c r="U28" i="4"/>
  <c r="V28" i="4" s="1"/>
  <c r="U26" i="4"/>
  <c r="V26" i="4" s="1"/>
  <c r="U14" i="4"/>
  <c r="V14" i="4" s="1"/>
  <c r="U13" i="4"/>
  <c r="V13" i="4" s="1"/>
  <c r="U12" i="4"/>
  <c r="V12" i="4" s="1"/>
  <c r="U39" i="2"/>
  <c r="V39" i="2" s="1"/>
  <c r="U4" i="2"/>
  <c r="V4" i="2" s="1"/>
  <c r="U5" i="2"/>
  <c r="V5" i="2" s="1"/>
  <c r="U6" i="2"/>
  <c r="V6" i="2" s="1"/>
  <c r="U7" i="2"/>
  <c r="V7" i="2" s="1"/>
  <c r="U8" i="2"/>
  <c r="V8" i="2" s="1"/>
  <c r="U9" i="2"/>
  <c r="V9" i="2" s="1"/>
  <c r="U10" i="2"/>
  <c r="V10" i="2" s="1"/>
  <c r="U11" i="2"/>
  <c r="V11" i="2" s="1"/>
  <c r="U12" i="2"/>
  <c r="V12" i="2" s="1"/>
  <c r="U13" i="2"/>
  <c r="V13" i="2" s="1"/>
  <c r="U14" i="2"/>
  <c r="V14" i="2" s="1"/>
  <c r="U15" i="2"/>
  <c r="V15" i="2" s="1"/>
  <c r="U16" i="2"/>
  <c r="V16" i="2" s="1"/>
  <c r="U17" i="2"/>
  <c r="V17" i="2" s="1"/>
  <c r="U18" i="2"/>
  <c r="V18" i="2" s="1"/>
  <c r="U19" i="2"/>
  <c r="V19" i="2" s="1"/>
  <c r="U20" i="2"/>
  <c r="V20" i="2" s="1"/>
  <c r="U21" i="2"/>
  <c r="V21" i="2" s="1"/>
  <c r="U22" i="2"/>
  <c r="V22" i="2" s="1"/>
  <c r="U23" i="2"/>
  <c r="V23" i="2" s="1"/>
  <c r="U24" i="2"/>
  <c r="V24" i="2" s="1"/>
  <c r="U25" i="2"/>
  <c r="V25" i="2" s="1"/>
  <c r="U27" i="2"/>
  <c r="V27" i="2" s="1"/>
  <c r="U28" i="2"/>
  <c r="V28" i="2" s="1"/>
  <c r="U29" i="2"/>
  <c r="V29" i="2" s="1"/>
  <c r="U30" i="2"/>
  <c r="V30" i="2" s="1"/>
  <c r="U31" i="2"/>
  <c r="V31" i="2" s="1"/>
  <c r="U32" i="2"/>
  <c r="V32" i="2" s="1"/>
  <c r="U33" i="2"/>
  <c r="V33" i="2" s="1"/>
  <c r="U34" i="2"/>
  <c r="V34" i="2" s="1"/>
  <c r="U35" i="2"/>
  <c r="V35" i="2" s="1"/>
  <c r="U36" i="2"/>
  <c r="V36" i="2" s="1"/>
  <c r="U37" i="2"/>
  <c r="V37" i="2" s="1"/>
  <c r="U38" i="2"/>
  <c r="V38" i="2" s="1"/>
  <c r="V3" i="2"/>
  <c r="U26" i="2"/>
  <c r="V26" i="2" s="1"/>
  <c r="D38" i="12"/>
  <c r="D30" i="12"/>
  <c r="D33" i="12"/>
  <c r="D36" i="12"/>
  <c r="D28" i="12"/>
  <c r="D31" i="12"/>
  <c r="D37" i="12"/>
  <c r="D29" i="12"/>
  <c r="D35" i="12"/>
  <c r="E37" i="12"/>
  <c r="E32" i="12"/>
  <c r="E27" i="12"/>
  <c r="E38" i="12"/>
  <c r="E30" i="12"/>
  <c r="E33" i="12"/>
  <c r="E36" i="12"/>
  <c r="E28" i="12"/>
  <c r="E31" i="12"/>
  <c r="D34" i="12"/>
  <c r="D32" i="12"/>
  <c r="D27" i="12"/>
  <c r="E34" i="12"/>
  <c r="E29" i="12"/>
  <c r="E35" i="12"/>
  <c r="D29" i="11"/>
  <c r="D31" i="11"/>
  <c r="D34" i="11"/>
  <c r="E29" i="11"/>
  <c r="E32" i="11"/>
  <c r="E33" i="11"/>
  <c r="E37" i="11"/>
  <c r="D36" i="11"/>
  <c r="D28" i="11"/>
  <c r="D30" i="11"/>
  <c r="D35" i="11"/>
  <c r="D27" i="11"/>
  <c r="D37" i="11"/>
  <c r="E36" i="11"/>
  <c r="E28" i="11"/>
  <c r="E30" i="11"/>
  <c r="E35" i="11"/>
  <c r="E27" i="11"/>
  <c r="E34" i="11"/>
  <c r="D32" i="11"/>
  <c r="D38" i="11"/>
  <c r="D33" i="11"/>
  <c r="E38" i="11"/>
  <c r="E31" i="11"/>
  <c r="D38" i="10"/>
  <c r="E30" i="10"/>
  <c r="D33" i="10"/>
  <c r="D36" i="10"/>
  <c r="D28" i="10"/>
  <c r="D31" i="10"/>
  <c r="E38" i="10"/>
  <c r="D30" i="10"/>
  <c r="E33" i="10"/>
  <c r="E36" i="10"/>
  <c r="E28" i="10"/>
  <c r="E31" i="10"/>
  <c r="E32" i="10"/>
  <c r="E27" i="10"/>
  <c r="D34" i="10"/>
  <c r="D37" i="10"/>
  <c r="D29" i="10"/>
  <c r="D32" i="10"/>
  <c r="D35" i="10"/>
  <c r="D27" i="10"/>
  <c r="E34" i="10"/>
  <c r="E37" i="10"/>
  <c r="E29" i="10"/>
  <c r="E35" i="10"/>
  <c r="D30" i="9"/>
  <c r="D33" i="9"/>
  <c r="D34" i="9"/>
  <c r="D32" i="9"/>
  <c r="D38" i="9"/>
  <c r="D31" i="9"/>
  <c r="D29" i="9"/>
  <c r="D28" i="9"/>
  <c r="D27" i="9"/>
  <c r="E29" i="9"/>
  <c r="E35" i="9"/>
  <c r="E30" i="9"/>
  <c r="E33" i="9"/>
  <c r="E34" i="9"/>
  <c r="E32" i="9"/>
  <c r="E38" i="9"/>
  <c r="E31" i="9"/>
  <c r="D37" i="9"/>
  <c r="D36" i="9"/>
  <c r="D35" i="9"/>
  <c r="E37" i="9"/>
  <c r="E36" i="9"/>
  <c r="E28" i="9"/>
  <c r="E27" i="9"/>
  <c r="E30" i="8"/>
  <c r="D33" i="8"/>
  <c r="D34" i="8"/>
  <c r="D32" i="8"/>
  <c r="E38" i="8"/>
  <c r="D31" i="8"/>
  <c r="E29" i="8"/>
  <c r="E35" i="8"/>
  <c r="D30" i="8"/>
  <c r="E33" i="8"/>
  <c r="E34" i="8"/>
  <c r="E32" i="8"/>
  <c r="D38" i="8"/>
  <c r="E31" i="8"/>
  <c r="E36" i="8"/>
  <c r="D37" i="8"/>
  <c r="D29" i="8"/>
  <c r="D36" i="8"/>
  <c r="D28" i="8"/>
  <c r="D35" i="8"/>
  <c r="D27" i="8"/>
  <c r="E37" i="8"/>
  <c r="E28" i="8"/>
  <c r="E27" i="8"/>
  <c r="D30" i="7"/>
  <c r="D33" i="7"/>
  <c r="E34" i="7"/>
  <c r="D32" i="7"/>
  <c r="D38" i="7"/>
  <c r="D31" i="7"/>
  <c r="E36" i="7"/>
  <c r="E27" i="7"/>
  <c r="E30" i="7"/>
  <c r="E33" i="7"/>
  <c r="D34" i="7"/>
  <c r="E32" i="7"/>
  <c r="E38" i="7"/>
  <c r="E31" i="7"/>
  <c r="E29" i="7"/>
  <c r="E28" i="7"/>
  <c r="D37" i="7"/>
  <c r="D29" i="7"/>
  <c r="D36" i="7"/>
  <c r="D28" i="7"/>
  <c r="D35" i="7"/>
  <c r="D27" i="7"/>
  <c r="E37" i="7"/>
  <c r="E35" i="7"/>
  <c r="V41" i="4" l="1"/>
  <c r="V41" i="2"/>
</calcChain>
</file>

<file path=xl/sharedStrings.xml><?xml version="1.0" encoding="utf-8"?>
<sst xmlns="http://schemas.openxmlformats.org/spreadsheetml/2006/main" count="94" uniqueCount="37">
  <si>
    <t>dt</t>
  </si>
  <si>
    <t>alpha</t>
  </si>
  <si>
    <t>beta</t>
  </si>
  <si>
    <t>t</t>
  </si>
  <si>
    <t>S(rub)</t>
  </si>
  <si>
    <t>S(doll)</t>
  </si>
  <si>
    <t>S(euro)</t>
  </si>
  <si>
    <t>L</t>
  </si>
  <si>
    <t>r(rub)</t>
  </si>
  <si>
    <t>r(doll)</t>
  </si>
  <si>
    <t>r(euro)</t>
  </si>
  <si>
    <t>r(L)</t>
  </si>
  <si>
    <t>w(doll)</t>
  </si>
  <si>
    <t>w(euro)</t>
  </si>
  <si>
    <t>rS(rub)</t>
  </si>
  <si>
    <t>rS(doll)</t>
  </si>
  <si>
    <t>rS(euro)</t>
  </si>
  <si>
    <t>rL</t>
  </si>
  <si>
    <t>S'(rub)</t>
  </si>
  <si>
    <t>wS'(doll)</t>
  </si>
  <si>
    <t>wS'(euro)</t>
  </si>
  <si>
    <t>L'</t>
  </si>
  <si>
    <t>C0(t)</t>
  </si>
  <si>
    <t>CF</t>
  </si>
  <si>
    <t>w_euro</t>
  </si>
  <si>
    <t>w_doll</t>
  </si>
  <si>
    <t>r_rub</t>
  </si>
  <si>
    <t>r_euro</t>
  </si>
  <si>
    <t>r_L</t>
  </si>
  <si>
    <t>r_dol</t>
  </si>
  <si>
    <t>time</t>
  </si>
  <si>
    <t>Временная шкала</t>
  </si>
  <si>
    <t>Значения</t>
  </si>
  <si>
    <t>Прогноз</t>
  </si>
  <si>
    <t>Привязка низкой вероятности</t>
  </si>
  <si>
    <t>Привязка высокой вероятности</t>
  </si>
  <si>
    <t>Комментарий к графику: депозит и кредит в рублях по левой (основной) шкале, депозиты в иностранных валютах правой (вспомогательной) оси.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</si>
</sst>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;\-#,##0.0000;0.0000"/>
  </numFmts>
  <fonts count="4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rgb="FF000000"/>
      <name val="Arial"/>
      <family val="2"/>
      <charset val="204"/>
    </font>
    <font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3" fillId="2" borderId="1" xfId="0" applyFont="1" applyFill="1" applyBorder="1"/>
    <xf numFmtId="2" fontId="3" fillId="2" borderId="1" xfId="1" applyNumberFormat="1" applyFont="1" applyFill="1" applyBorder="1" applyAlignment="1">
      <alignment horizontal="right" vertical="center"/>
    </xf>
    <xf numFmtId="165" fontId="3" fillId="3" borderId="1" xfId="2" applyNumberFormat="1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vertical="center"/>
    </xf>
    <xf numFmtId="164" fontId="0" fillId="0" borderId="0" xfId="0" applyNumberFormat="1"/>
    <xf numFmtId="17" fontId="3" fillId="2" borderId="1" xfId="0" applyNumberFormat="1" applyFont="1" applyFill="1" applyBorder="1"/>
    <xf numFmtId="17" fontId="3" fillId="2" borderId="2" xfId="0" applyNumberFormat="1" applyFont="1" applyFill="1" applyBorder="1"/>
    <xf numFmtId="17" fontId="3" fillId="2" borderId="3" xfId="0" applyNumberFormat="1" applyFont="1" applyFill="1" applyBorder="1"/>
    <xf numFmtId="17" fontId="0" fillId="0" borderId="0" xfId="0" applyNumberFormat="1"/>
    <xf numFmtId="165" fontId="0" fillId="0" borderId="0" xfId="0" applyNumberFormat="1"/>
  </cellXfs>
  <cellStyles count="3">
    <cellStyle name="Обычный" xfId="0" builtinId="0"/>
    <cellStyle name="Обычный 2" xfId="1" xr:uid="{4BBDB32F-072C-4322-B171-71754091F9DA}"/>
    <cellStyle name="Обычный 3" xfId="2" xr:uid="{8E98D7A4-96CA-4E3E-82BE-1F024A64B608}"/>
  </cellStyles>
  <dxfs count="24">
    <dxf>
      <numFmt numFmtId="165" formatCode="#,##0.0000;\-#,##0.0000;0.0000"/>
    </dxf>
    <dxf>
      <numFmt numFmtId="165" formatCode="#,##0.0000;\-#,##0.0000;0.0000"/>
    </dxf>
    <dxf>
      <numFmt numFmtId="165" formatCode="#,##0.0000;\-#,##0.0000;0.0000"/>
    </dxf>
    <dxf>
      <numFmt numFmtId="22" formatCode="mmm/yy"/>
    </dxf>
    <dxf>
      <numFmt numFmtId="165" formatCode="#,##0.0000;\-#,##0.0000;0.0000"/>
    </dxf>
    <dxf>
      <numFmt numFmtId="165" formatCode="#,##0.0000;\-#,##0.0000;0.0000"/>
    </dxf>
    <dxf>
      <numFmt numFmtId="165" formatCode="#,##0.0000;\-#,##0.0000;0.0000"/>
    </dxf>
    <dxf>
      <numFmt numFmtId="22" formatCode="mmm/yy"/>
    </dxf>
    <dxf>
      <numFmt numFmtId="165" formatCode="#,##0.0000;\-#,##0.0000;0.0000"/>
    </dxf>
    <dxf>
      <numFmt numFmtId="165" formatCode="#,##0.0000;\-#,##0.0000;0.0000"/>
    </dxf>
    <dxf>
      <numFmt numFmtId="165" formatCode="#,##0.0000;\-#,##0.0000;0.0000"/>
    </dxf>
    <dxf>
      <numFmt numFmtId="22" formatCode="mmm/yy"/>
    </dxf>
    <dxf>
      <numFmt numFmtId="165" formatCode="#,##0.0000;\-#,##0.0000;0.0000"/>
    </dxf>
    <dxf>
      <numFmt numFmtId="165" formatCode="#,##0.0000;\-#,##0.0000;0.0000"/>
    </dxf>
    <dxf>
      <numFmt numFmtId="165" formatCode="#,##0.0000;\-#,##0.0000;0.0000"/>
    </dxf>
    <dxf>
      <numFmt numFmtId="22" formatCode="mmm/yy"/>
    </dxf>
    <dxf>
      <numFmt numFmtId="2" formatCode="0.00"/>
    </dxf>
    <dxf>
      <numFmt numFmtId="2" formatCode="0.00"/>
    </dxf>
    <dxf>
      <numFmt numFmtId="2" formatCode="0.00"/>
    </dxf>
    <dxf>
      <numFmt numFmtId="22" formatCode="mmm/yy"/>
    </dxf>
    <dxf>
      <numFmt numFmtId="2" formatCode="0.00"/>
    </dxf>
    <dxf>
      <numFmt numFmtId="2" formatCode="0.00"/>
    </dxf>
    <dxf>
      <numFmt numFmtId="2" formatCode="0.00"/>
    </dxf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'Пункт 1'!$B$2</c:f>
              <c:strCache>
                <c:ptCount val="1"/>
                <c:pt idx="0">
                  <c:v>S(rub)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'Пункт 1'!$B$3:$B$39</c:f>
              <c:numCache>
                <c:formatCode>General</c:formatCode>
                <c:ptCount val="37"/>
                <c:pt idx="0">
                  <c:v>2172</c:v>
                </c:pt>
                <c:pt idx="1">
                  <c:v>2116.2706674391929</c:v>
                </c:pt>
                <c:pt idx="2">
                  <c:v>1643.0198760241606</c:v>
                </c:pt>
                <c:pt idx="3">
                  <c:v>1657.1151200899558</c:v>
                </c:pt>
                <c:pt idx="4">
                  <c:v>1249.6011935967792</c:v>
                </c:pt>
                <c:pt idx="5">
                  <c:v>465.74542376440377</c:v>
                </c:pt>
                <c:pt idx="6">
                  <c:v>54.507979772430801</c:v>
                </c:pt>
                <c:pt idx="7">
                  <c:v>0</c:v>
                </c:pt>
                <c:pt idx="8">
                  <c:v>0</c:v>
                </c:pt>
                <c:pt idx="9">
                  <c:v>23.104651182648322</c:v>
                </c:pt>
                <c:pt idx="10">
                  <c:v>0</c:v>
                </c:pt>
                <c:pt idx="11">
                  <c:v>651.88672281614333</c:v>
                </c:pt>
                <c:pt idx="12">
                  <c:v>1627.5224981231122</c:v>
                </c:pt>
                <c:pt idx="13">
                  <c:v>2323.2198421424305</c:v>
                </c:pt>
                <c:pt idx="14">
                  <c:v>2856.662642630602</c:v>
                </c:pt>
                <c:pt idx="15">
                  <c:v>4232.048910885871</c:v>
                </c:pt>
                <c:pt idx="16">
                  <c:v>5944.6313133138283</c:v>
                </c:pt>
                <c:pt idx="17">
                  <c:v>6603.9731345934797</c:v>
                </c:pt>
                <c:pt idx="18">
                  <c:v>7054.1806535443511</c:v>
                </c:pt>
                <c:pt idx="19">
                  <c:v>7028.5822405183662</c:v>
                </c:pt>
                <c:pt idx="20">
                  <c:v>6904.7189424572198</c:v>
                </c:pt>
                <c:pt idx="21">
                  <c:v>6801.3213112026024</c:v>
                </c:pt>
                <c:pt idx="22">
                  <c:v>5906.009476225966</c:v>
                </c:pt>
                <c:pt idx="23">
                  <c:v>5160.3868794930722</c:v>
                </c:pt>
                <c:pt idx="24">
                  <c:v>4760.4960024888796</c:v>
                </c:pt>
                <c:pt idx="25">
                  <c:v>3491.3835221272657</c:v>
                </c:pt>
                <c:pt idx="26">
                  <c:v>2125.2174217255047</c:v>
                </c:pt>
                <c:pt idx="27">
                  <c:v>593.61000894562392</c:v>
                </c:pt>
                <c:pt idx="28">
                  <c:v>156.34919495923401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61.11898737844043</c:v>
                </c:pt>
                <c:pt idx="34">
                  <c:v>0</c:v>
                </c:pt>
                <c:pt idx="35">
                  <c:v>64.841546535355221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8-4E73-8CB7-E729FBE8BF60}"/>
            </c:ext>
          </c:extLst>
        </c:ser>
        <c:ser>
          <c:idx val="3"/>
          <c:order val="3"/>
          <c:tx>
            <c:strRef>
              <c:f>'Пункт 1'!$E$2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'Пункт 1'!$E$3:$E$39</c:f>
              <c:numCache>
                <c:formatCode>General</c:formatCode>
                <c:ptCount val="37"/>
                <c:pt idx="0">
                  <c:v>217.2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2847.6943688478545</c:v>
                </c:pt>
                <c:pt idx="7">
                  <c:v>4340.5436989294803</c:v>
                </c:pt>
                <c:pt idx="8">
                  <c:v>8.680397858532524E-4</c:v>
                </c:pt>
                <c:pt idx="9">
                  <c:v>0</c:v>
                </c:pt>
                <c:pt idx="10">
                  <c:v>6.6235241006122854</c:v>
                </c:pt>
                <c:pt idx="11">
                  <c:v>3447.9903579076799</c:v>
                </c:pt>
                <c:pt idx="12">
                  <c:v>0</c:v>
                </c:pt>
                <c:pt idx="13">
                  <c:v>0</c:v>
                </c:pt>
                <c:pt idx="14">
                  <c:v>3.8149561822981346E-4</c:v>
                </c:pt>
                <c:pt idx="15">
                  <c:v>1492.3759571490548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1484.9250910600681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5.4300246429335995E-4</c:v>
                </c:pt>
                <c:pt idx="28">
                  <c:v>6740.7492294789417</c:v>
                </c:pt>
                <c:pt idx="29">
                  <c:v>13818.02642652734</c:v>
                </c:pt>
                <c:pt idx="30">
                  <c:v>15728.686445927229</c:v>
                </c:pt>
                <c:pt idx="31">
                  <c:v>4871.3893817599965</c:v>
                </c:pt>
                <c:pt idx="32">
                  <c:v>0</c:v>
                </c:pt>
                <c:pt idx="33">
                  <c:v>0</c:v>
                </c:pt>
                <c:pt idx="34">
                  <c:v>416.01897235301368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8-4E73-8CB7-E729FBE8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145600"/>
        <c:axId val="320145928"/>
      </c:lineChart>
      <c:lineChart>
        <c:grouping val="standard"/>
        <c:varyColors val="0"/>
        <c:ser>
          <c:idx val="1"/>
          <c:order val="1"/>
          <c:tx>
            <c:strRef>
              <c:f>'Пункт 1'!$C$2</c:f>
              <c:strCache>
                <c:ptCount val="1"/>
                <c:pt idx="0">
                  <c:v>S(doll)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'Пункт 1'!$C$3:$C$39</c:f>
              <c:numCache>
                <c:formatCode>General</c:formatCode>
                <c:ptCount val="37"/>
                <c:pt idx="0">
                  <c:v>43.44</c:v>
                </c:pt>
                <c:pt idx="1">
                  <c:v>42.588160164514697</c:v>
                </c:pt>
                <c:pt idx="2">
                  <c:v>40.267886365123033</c:v>
                </c:pt>
                <c:pt idx="3">
                  <c:v>42.786614875458618</c:v>
                </c:pt>
                <c:pt idx="4">
                  <c:v>52.160724196862475</c:v>
                </c:pt>
                <c:pt idx="5">
                  <c:v>79.26126518276628</c:v>
                </c:pt>
                <c:pt idx="6">
                  <c:v>127.77321725719013</c:v>
                </c:pt>
                <c:pt idx="7">
                  <c:v>159.27100316244005</c:v>
                </c:pt>
                <c:pt idx="8">
                  <c:v>133.48749180831129</c:v>
                </c:pt>
                <c:pt idx="9">
                  <c:v>129.1692493221035</c:v>
                </c:pt>
                <c:pt idx="10">
                  <c:v>126.31512778697149</c:v>
                </c:pt>
                <c:pt idx="11">
                  <c:v>145.45317389870735</c:v>
                </c:pt>
                <c:pt idx="12">
                  <c:v>111.05068721456603</c:v>
                </c:pt>
                <c:pt idx="13">
                  <c:v>100.75331393277692</c:v>
                </c:pt>
                <c:pt idx="14">
                  <c:v>87.470089758183292</c:v>
                </c:pt>
                <c:pt idx="15">
                  <c:v>78.907876372873616</c:v>
                </c:pt>
                <c:pt idx="16">
                  <c:v>47.617543096108371</c:v>
                </c:pt>
                <c:pt idx="17">
                  <c:v>38.075328814911423</c:v>
                </c:pt>
                <c:pt idx="18">
                  <c:v>31.742809909704608</c:v>
                </c:pt>
                <c:pt idx="19">
                  <c:v>32.68874034852518</c:v>
                </c:pt>
                <c:pt idx="20">
                  <c:v>35.125072614661747</c:v>
                </c:pt>
                <c:pt idx="21">
                  <c:v>35.979766464505673</c:v>
                </c:pt>
                <c:pt idx="22">
                  <c:v>51.65355425248503</c:v>
                </c:pt>
                <c:pt idx="23">
                  <c:v>68.522079391319465</c:v>
                </c:pt>
                <c:pt idx="24">
                  <c:v>56.228800557351988</c:v>
                </c:pt>
                <c:pt idx="25">
                  <c:v>56.865100366184201</c:v>
                </c:pt>
                <c:pt idx="26">
                  <c:v>65.20517176040704</c:v>
                </c:pt>
                <c:pt idx="27">
                  <c:v>70.608647538900598</c:v>
                </c:pt>
                <c:pt idx="28">
                  <c:v>126.47773736625294</c:v>
                </c:pt>
                <c:pt idx="29">
                  <c:v>173.54775053676568</c:v>
                </c:pt>
                <c:pt idx="30">
                  <c:v>179.68378278917811</c:v>
                </c:pt>
                <c:pt idx="31">
                  <c:v>100.50952800736974</c:v>
                </c:pt>
                <c:pt idx="32">
                  <c:v>56.157036477202851</c:v>
                </c:pt>
                <c:pt idx="33">
                  <c:v>51.847034474120463</c:v>
                </c:pt>
                <c:pt idx="34">
                  <c:v>55.861117454144818</c:v>
                </c:pt>
                <c:pt idx="35">
                  <c:v>33.378905904893379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38-4E73-8CB7-E729FBE8BF60}"/>
            </c:ext>
          </c:extLst>
        </c:ser>
        <c:ser>
          <c:idx val="2"/>
          <c:order val="2"/>
          <c:tx>
            <c:strRef>
              <c:f>'Пункт 1'!$D$2</c:f>
              <c:strCache>
                <c:ptCount val="1"/>
                <c:pt idx="0">
                  <c:v>S(euro)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'Пункт 1'!$D$3:$D$39</c:f>
              <c:numCache>
                <c:formatCode>General</c:formatCode>
                <c:ptCount val="37"/>
                <c:pt idx="0">
                  <c:v>43.44</c:v>
                </c:pt>
                <c:pt idx="1">
                  <c:v>41.968323888506355</c:v>
                </c:pt>
                <c:pt idx="2">
                  <c:v>51.047377491889883</c:v>
                </c:pt>
                <c:pt idx="3">
                  <c:v>48.846501213953154</c:v>
                </c:pt>
                <c:pt idx="4">
                  <c:v>46.973411131920606</c:v>
                </c:pt>
                <c:pt idx="5">
                  <c:v>35.872347488405872</c:v>
                </c:pt>
                <c:pt idx="6">
                  <c:v>42.489164510015122</c:v>
                </c:pt>
                <c:pt idx="7">
                  <c:v>37.730934828694799</c:v>
                </c:pt>
                <c:pt idx="8">
                  <c:v>0</c:v>
                </c:pt>
                <c:pt idx="9">
                  <c:v>3.5537523609471986</c:v>
                </c:pt>
                <c:pt idx="10">
                  <c:v>6.5231584466435342</c:v>
                </c:pt>
                <c:pt idx="11">
                  <c:v>27.341066067069598</c:v>
                </c:pt>
                <c:pt idx="12">
                  <c:v>3.5784430715609029E-2</c:v>
                </c:pt>
                <c:pt idx="13">
                  <c:v>0</c:v>
                </c:pt>
                <c:pt idx="14">
                  <c:v>4.7357196323147956</c:v>
                </c:pt>
                <c:pt idx="15">
                  <c:v>13.63992636632352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7.4593534954140641E-3</c:v>
                </c:pt>
                <c:pt idx="21">
                  <c:v>1.1389582513026901</c:v>
                </c:pt>
                <c:pt idx="22">
                  <c:v>0</c:v>
                </c:pt>
                <c:pt idx="23">
                  <c:v>16.163011676344865</c:v>
                </c:pt>
                <c:pt idx="24">
                  <c:v>12.702474899007401</c:v>
                </c:pt>
                <c:pt idx="25">
                  <c:v>29.976630006295618</c:v>
                </c:pt>
                <c:pt idx="26">
                  <c:v>41.480942371780124</c:v>
                </c:pt>
                <c:pt idx="27">
                  <c:v>57.824212885453953</c:v>
                </c:pt>
                <c:pt idx="28">
                  <c:v>107.19154084269472</c:v>
                </c:pt>
                <c:pt idx="29">
                  <c:v>162.96167732177989</c:v>
                </c:pt>
                <c:pt idx="30">
                  <c:v>181.06182323437253</c:v>
                </c:pt>
                <c:pt idx="31">
                  <c:v>117.79624392728593</c:v>
                </c:pt>
                <c:pt idx="32">
                  <c:v>96.118724312173939</c:v>
                </c:pt>
                <c:pt idx="33">
                  <c:v>99.230104268708814</c:v>
                </c:pt>
                <c:pt idx="34">
                  <c:v>101.68571438398507</c:v>
                </c:pt>
                <c:pt idx="35">
                  <c:v>57.538724825130082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38-4E73-8CB7-E729FBE8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669408"/>
        <c:axId val="441656768"/>
      </c:lineChart>
      <c:catAx>
        <c:axId val="32014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145928"/>
        <c:crosses val="autoZero"/>
        <c:auto val="1"/>
        <c:lblAlgn val="ctr"/>
        <c:lblOffset val="100"/>
        <c:noMultiLvlLbl val="0"/>
      </c:catAx>
      <c:valAx>
        <c:axId val="32014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145600"/>
        <c:crosses val="autoZero"/>
        <c:crossBetween val="between"/>
      </c:valAx>
      <c:valAx>
        <c:axId val="441656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669408"/>
        <c:crosses val="max"/>
        <c:crossBetween val="between"/>
      </c:valAx>
      <c:catAx>
        <c:axId val="314669408"/>
        <c:scaling>
          <c:orientation val="minMax"/>
        </c:scaling>
        <c:delete val="1"/>
        <c:axPos val="b"/>
        <c:majorTickMark val="out"/>
        <c:minorTickMark val="none"/>
        <c:tickLblPos val="nextTo"/>
        <c:crossAx val="44165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'Пункт 2'!$B$2</c:f>
              <c:strCache>
                <c:ptCount val="1"/>
                <c:pt idx="0">
                  <c:v>S(rub)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'Пункт 2'!$B$3:$B$39</c:f>
              <c:numCache>
                <c:formatCode>General</c:formatCode>
                <c:ptCount val="37"/>
                <c:pt idx="0">
                  <c:v>2172</c:v>
                </c:pt>
                <c:pt idx="1">
                  <c:v>2117.4428707305906</c:v>
                </c:pt>
                <c:pt idx="2">
                  <c:v>1644.4831129980851</c:v>
                </c:pt>
                <c:pt idx="3">
                  <c:v>1659.0306633067723</c:v>
                </c:pt>
                <c:pt idx="4">
                  <c:v>1252.2497290912329</c:v>
                </c:pt>
                <c:pt idx="5">
                  <c:v>468.21732733737838</c:v>
                </c:pt>
                <c:pt idx="6">
                  <c:v>53.371419242115039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773.72423573880087</c:v>
                </c:pt>
                <c:pt idx="12">
                  <c:v>1875.6211141954293</c:v>
                </c:pt>
                <c:pt idx="13">
                  <c:v>2723.2545523797066</c:v>
                </c:pt>
                <c:pt idx="14">
                  <c:v>3370.0313448428874</c:v>
                </c:pt>
                <c:pt idx="15">
                  <c:v>4360.0947562091187</c:v>
                </c:pt>
                <c:pt idx="16">
                  <c:v>6707.860997538819</c:v>
                </c:pt>
                <c:pt idx="17">
                  <c:v>7486.8666818646807</c:v>
                </c:pt>
                <c:pt idx="18">
                  <c:v>8057.380694019781</c:v>
                </c:pt>
                <c:pt idx="19">
                  <c:v>8152.8929854264879</c:v>
                </c:pt>
                <c:pt idx="20">
                  <c:v>8151.3564242102248</c:v>
                </c:pt>
                <c:pt idx="21">
                  <c:v>8170.4254229502712</c:v>
                </c:pt>
                <c:pt idx="22">
                  <c:v>7398.8188796892691</c:v>
                </c:pt>
                <c:pt idx="23">
                  <c:v>7003.9904181955462</c:v>
                </c:pt>
                <c:pt idx="24">
                  <c:v>6962.1786652508181</c:v>
                </c:pt>
                <c:pt idx="25">
                  <c:v>6432.9365436013832</c:v>
                </c:pt>
                <c:pt idx="26">
                  <c:v>5969.49172356493</c:v>
                </c:pt>
                <c:pt idx="27">
                  <c:v>5571.9077590710385</c:v>
                </c:pt>
                <c:pt idx="28">
                  <c:v>5220.9833068195221</c:v>
                </c:pt>
                <c:pt idx="29">
                  <c:v>4919.593080421484</c:v>
                </c:pt>
                <c:pt idx="30">
                  <c:v>4640.0818477062476</c:v>
                </c:pt>
                <c:pt idx="31">
                  <c:v>4376.3903955354335</c:v>
                </c:pt>
                <c:pt idx="32">
                  <c:v>3932.8638808183014</c:v>
                </c:pt>
                <c:pt idx="33">
                  <c:v>3274.2201311028316</c:v>
                </c:pt>
                <c:pt idx="34">
                  <c:v>2399.9243595747216</c:v>
                </c:pt>
                <c:pt idx="35">
                  <c:v>1309.1520508235424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C-4CF7-82FD-A42E658B5E08}"/>
            </c:ext>
          </c:extLst>
        </c:ser>
        <c:ser>
          <c:idx val="3"/>
          <c:order val="3"/>
          <c:tx>
            <c:strRef>
              <c:f>'Пункт 2'!$E$2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'Пункт 2'!$E$3:$E$39</c:f>
              <c:numCache>
                <c:formatCode>General</c:formatCode>
                <c:ptCount val="37"/>
                <c:pt idx="0">
                  <c:v>217.2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2845.9324169383763</c:v>
                </c:pt>
                <c:pt idx="7">
                  <c:v>4337.7285756814272</c:v>
                </c:pt>
                <c:pt idx="8">
                  <c:v>1.4229850829043363E-3</c:v>
                </c:pt>
                <c:pt idx="9">
                  <c:v>0</c:v>
                </c:pt>
                <c:pt idx="10">
                  <c:v>2.5714325512369348E-3</c:v>
                </c:pt>
                <c:pt idx="11">
                  <c:v>3432.332383916234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2.7441332950380198E-5</c:v>
                </c:pt>
                <c:pt idx="16">
                  <c:v>6.3737653286911222E-2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1468.0857660848449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0.13877748217985472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C-4CF7-82FD-A42E658B5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145600"/>
        <c:axId val="320145928"/>
      </c:lineChart>
      <c:lineChart>
        <c:grouping val="standard"/>
        <c:varyColors val="0"/>
        <c:ser>
          <c:idx val="1"/>
          <c:order val="1"/>
          <c:tx>
            <c:strRef>
              <c:f>'Пункт 2'!$C$2</c:f>
              <c:strCache>
                <c:ptCount val="1"/>
                <c:pt idx="0">
                  <c:v>S(doll)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'Пункт 2'!$C$3:$C$39</c:f>
              <c:numCache>
                <c:formatCode>General</c:formatCode>
                <c:ptCount val="37"/>
                <c:pt idx="0">
                  <c:v>43.44</c:v>
                </c:pt>
                <c:pt idx="1">
                  <c:v>42.589672046742663</c:v>
                </c:pt>
                <c:pt idx="2">
                  <c:v>40.261850826081911</c:v>
                </c:pt>
                <c:pt idx="3">
                  <c:v>42.758286681512566</c:v>
                </c:pt>
                <c:pt idx="4">
                  <c:v>52.123553567023279</c:v>
                </c:pt>
                <c:pt idx="5">
                  <c:v>79.233290497866065</c:v>
                </c:pt>
                <c:pt idx="6">
                  <c:v>127.7612107145215</c:v>
                </c:pt>
                <c:pt idx="7">
                  <c:v>159.25138951195527</c:v>
                </c:pt>
                <c:pt idx="8">
                  <c:v>133.48749794980969</c:v>
                </c:pt>
                <c:pt idx="9">
                  <c:v>128.7210337287074</c:v>
                </c:pt>
                <c:pt idx="10">
                  <c:v>124.82921899502905</c:v>
                </c:pt>
                <c:pt idx="11">
                  <c:v>142.09926020754446</c:v>
                </c:pt>
                <c:pt idx="12">
                  <c:v>106.10049062689697</c:v>
                </c:pt>
                <c:pt idx="13">
                  <c:v>94.481536398661589</c:v>
                </c:pt>
                <c:pt idx="14">
                  <c:v>79.3125596727957</c:v>
                </c:pt>
                <c:pt idx="15">
                  <c:v>61.67484848825471</c:v>
                </c:pt>
                <c:pt idx="16">
                  <c:v>35.51830441955434</c:v>
                </c:pt>
                <c:pt idx="17">
                  <c:v>24.157997333158114</c:v>
                </c:pt>
                <c:pt idx="18">
                  <c:v>16.011552809022078</c:v>
                </c:pt>
                <c:pt idx="19">
                  <c:v>15.140996384124289</c:v>
                </c:pt>
                <c:pt idx="20">
                  <c:v>15.760685391568471</c:v>
                </c:pt>
                <c:pt idx="21">
                  <c:v>14.829187582554825</c:v>
                </c:pt>
                <c:pt idx="22">
                  <c:v>28.655993766194481</c:v>
                </c:pt>
                <c:pt idx="23">
                  <c:v>47.324503085548663</c:v>
                </c:pt>
                <c:pt idx="24">
                  <c:v>36.748219463190892</c:v>
                </c:pt>
                <c:pt idx="25">
                  <c:v>45.332639662186317</c:v>
                </c:pt>
                <c:pt idx="26">
                  <c:v>52.853952271033137</c:v>
                </c:pt>
                <c:pt idx="27">
                  <c:v>59.32649292648729</c:v>
                </c:pt>
                <c:pt idx="28">
                  <c:v>64.465757010201031</c:v>
                </c:pt>
                <c:pt idx="29">
                  <c:v>68.332784957495733</c:v>
                </c:pt>
                <c:pt idx="30">
                  <c:v>70.524041081894964</c:v>
                </c:pt>
                <c:pt idx="31">
                  <c:v>70.970849955444507</c:v>
                </c:pt>
                <c:pt idx="32">
                  <c:v>66.773997189359378</c:v>
                </c:pt>
                <c:pt idx="33">
                  <c:v>57.49545813291676</c:v>
                </c:pt>
                <c:pt idx="34">
                  <c:v>43.218508059285902</c:v>
                </c:pt>
                <c:pt idx="35">
                  <c:v>24.0253498197076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C-4CF7-82FD-A42E658B5E08}"/>
            </c:ext>
          </c:extLst>
        </c:ser>
        <c:ser>
          <c:idx val="2"/>
          <c:order val="2"/>
          <c:tx>
            <c:strRef>
              <c:f>'Пункт 2'!$D$2</c:f>
              <c:strCache>
                <c:ptCount val="1"/>
                <c:pt idx="0">
                  <c:v>S(euro)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'Пункт 2'!$D$3:$D$39</c:f>
              <c:numCache>
                <c:formatCode>General</c:formatCode>
                <c:ptCount val="37"/>
                <c:pt idx="0">
                  <c:v>43.44</c:v>
                </c:pt>
                <c:pt idx="1">
                  <c:v>41.949976912245177</c:v>
                </c:pt>
                <c:pt idx="2">
                  <c:v>51.031280153161944</c:v>
                </c:pt>
                <c:pt idx="3">
                  <c:v>48.842853298234026</c:v>
                </c:pt>
                <c:pt idx="4">
                  <c:v>46.966826712656847</c:v>
                </c:pt>
                <c:pt idx="5">
                  <c:v>35.860655120852904</c:v>
                </c:pt>
                <c:pt idx="6">
                  <c:v>42.490385412544512</c:v>
                </c:pt>
                <c:pt idx="7">
                  <c:v>37.707844087549162</c:v>
                </c:pt>
                <c:pt idx="8">
                  <c:v>0</c:v>
                </c:pt>
                <c:pt idx="9">
                  <c:v>4.2513729901885355</c:v>
                </c:pt>
                <c:pt idx="10">
                  <c:v>7.6995264697550008</c:v>
                </c:pt>
                <c:pt idx="11">
                  <c:v>28.355185433121431</c:v>
                </c:pt>
                <c:pt idx="12">
                  <c:v>0.92940218112430806</c:v>
                </c:pt>
                <c:pt idx="13">
                  <c:v>0</c:v>
                </c:pt>
                <c:pt idx="14">
                  <c:v>4.8468985242628548</c:v>
                </c:pt>
                <c:pt idx="15">
                  <c:v>7.354847711496789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1.5702292285545553E-3</c:v>
                </c:pt>
                <c:pt idx="21">
                  <c:v>1.1135719632162182</c:v>
                </c:pt>
                <c:pt idx="22">
                  <c:v>0</c:v>
                </c:pt>
                <c:pt idx="23">
                  <c:v>9.5720570027653444</c:v>
                </c:pt>
                <c:pt idx="24">
                  <c:v>0</c:v>
                </c:pt>
                <c:pt idx="25">
                  <c:v>4.1222692327863254E-3</c:v>
                </c:pt>
                <c:pt idx="26">
                  <c:v>4.5326251433262235E-3</c:v>
                </c:pt>
                <c:pt idx="27">
                  <c:v>0</c:v>
                </c:pt>
                <c:pt idx="28">
                  <c:v>0.53626695113691425</c:v>
                </c:pt>
                <c:pt idx="29">
                  <c:v>1.5275318676924685</c:v>
                </c:pt>
                <c:pt idx="30">
                  <c:v>3.7450026012952464</c:v>
                </c:pt>
                <c:pt idx="31">
                  <c:v>7.3431597546336453</c:v>
                </c:pt>
                <c:pt idx="32">
                  <c:v>9.5940617561897135</c:v>
                </c:pt>
                <c:pt idx="33">
                  <c:v>9.97953663587327</c:v>
                </c:pt>
                <c:pt idx="34">
                  <c:v>8.4485490237964616</c:v>
                </c:pt>
                <c:pt idx="35">
                  <c:v>5.1231711228724208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C-4CF7-82FD-A42E658B5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669408"/>
        <c:axId val="441656768"/>
      </c:lineChart>
      <c:catAx>
        <c:axId val="32014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145928"/>
        <c:crosses val="autoZero"/>
        <c:auto val="1"/>
        <c:lblAlgn val="ctr"/>
        <c:lblOffset val="100"/>
        <c:noMultiLvlLbl val="0"/>
      </c:catAx>
      <c:valAx>
        <c:axId val="32014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145600"/>
        <c:crosses val="autoZero"/>
        <c:crossBetween val="between"/>
      </c:valAx>
      <c:valAx>
        <c:axId val="441656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669408"/>
        <c:crosses val="max"/>
        <c:crossBetween val="between"/>
      </c:valAx>
      <c:catAx>
        <c:axId val="314669408"/>
        <c:scaling>
          <c:orientation val="minMax"/>
        </c:scaling>
        <c:delete val="1"/>
        <c:axPos val="b"/>
        <c:majorTickMark val="out"/>
        <c:minorTickMark val="none"/>
        <c:tickLblPos val="nextTo"/>
        <c:crossAx val="44165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'Прогноз курса доллара'!$B$1</c:f>
              <c:strCache>
                <c:ptCount val="1"/>
                <c:pt idx="0">
                  <c:v>Значения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'Прогноз курса доллара'!$B$2:$B$38</c:f>
              <c:numCache>
                <c:formatCode>0.00</c:formatCode>
                <c:ptCount val="37"/>
                <c:pt idx="0">
                  <c:v>58.02</c:v>
                </c:pt>
                <c:pt idx="1">
                  <c:v>57.87</c:v>
                </c:pt>
                <c:pt idx="2">
                  <c:v>58.33</c:v>
                </c:pt>
                <c:pt idx="3">
                  <c:v>57.6</c:v>
                </c:pt>
                <c:pt idx="4">
                  <c:v>56.29</c:v>
                </c:pt>
                <c:pt idx="5">
                  <c:v>55.67</c:v>
                </c:pt>
                <c:pt idx="6">
                  <c:v>57.26</c:v>
                </c:pt>
                <c:pt idx="7">
                  <c:v>62</c:v>
                </c:pt>
                <c:pt idx="8">
                  <c:v>62.59</c:v>
                </c:pt>
                <c:pt idx="9">
                  <c:v>62.76</c:v>
                </c:pt>
                <c:pt idx="10">
                  <c:v>62.78</c:v>
                </c:pt>
                <c:pt idx="11">
                  <c:v>68.08</c:v>
                </c:pt>
                <c:pt idx="12">
                  <c:v>65.59</c:v>
                </c:pt>
                <c:pt idx="13">
                  <c:v>65.77</c:v>
                </c:pt>
                <c:pt idx="14">
                  <c:v>66.63</c:v>
                </c:pt>
                <c:pt idx="15">
                  <c:v>69.47</c:v>
                </c:pt>
                <c:pt idx="16">
                  <c:v>66.098699999999994</c:v>
                </c:pt>
                <c:pt idx="17">
                  <c:v>65.757000000000005</c:v>
                </c:pt>
                <c:pt idx="18">
                  <c:v>64.734700000000004</c:v>
                </c:pt>
                <c:pt idx="19">
                  <c:v>64.691699999999997</c:v>
                </c:pt>
                <c:pt idx="20">
                  <c:v>65.058300000000003</c:v>
                </c:pt>
                <c:pt idx="21">
                  <c:v>63.075600000000001</c:v>
                </c:pt>
                <c:pt idx="22">
                  <c:v>63.379100000000001</c:v>
                </c:pt>
                <c:pt idx="23">
                  <c:v>66.489699999999999</c:v>
                </c:pt>
                <c:pt idx="24">
                  <c:v>64.415599999999998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1-4638-B657-48E0274D1E62}"/>
            </c:ext>
          </c:extLst>
        </c:ser>
        <c:ser>
          <c:idx val="1"/>
          <c:order val="1"/>
          <c:tx>
            <c:strRef>
              <c:f>'Прогноз курса доллара'!$C$1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'Прогноз курса доллара'!$A$2:$A$38</c:f>
              <c:numCache>
                <c:formatCode>mmm\-yy</c:formatCode>
                <c:ptCount val="37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  <c:pt idx="36">
                  <c:v>44075</c:v>
                </c:pt>
              </c:numCache>
            </c:numRef>
          </c:cat>
          <c:val>
            <c:numRef>
              <c:f>'Прогноз курса доллара'!$C$2:$C$38</c:f>
              <c:numCache>
                <c:formatCode>General</c:formatCode>
                <c:ptCount val="37"/>
                <c:pt idx="24" formatCode="0.00">
                  <c:v>64.415599999999998</c:v>
                </c:pt>
                <c:pt idx="25" formatCode="0.00">
                  <c:v>64.806231999999994</c:v>
                </c:pt>
                <c:pt idx="26" formatCode="0.00">
                  <c:v>65.196863999999991</c:v>
                </c:pt>
                <c:pt idx="27" formatCode="0.00">
                  <c:v>65.587496000000002</c:v>
                </c:pt>
                <c:pt idx="28" formatCode="0.00">
                  <c:v>65.978127999999998</c:v>
                </c:pt>
                <c:pt idx="29" formatCode="0.00">
                  <c:v>66.368759999999995</c:v>
                </c:pt>
                <c:pt idx="30" formatCode="0.00">
                  <c:v>66.759391999999991</c:v>
                </c:pt>
                <c:pt idx="31" formatCode="0.00">
                  <c:v>67.150023999999988</c:v>
                </c:pt>
                <c:pt idx="32" formatCode="0.00">
                  <c:v>67.540655999999998</c:v>
                </c:pt>
                <c:pt idx="33" formatCode="0.00">
                  <c:v>67.931287999999995</c:v>
                </c:pt>
                <c:pt idx="34" formatCode="0.00">
                  <c:v>68.321919999999992</c:v>
                </c:pt>
                <c:pt idx="35" formatCode="0.00">
                  <c:v>68.712551999999988</c:v>
                </c:pt>
                <c:pt idx="36" formatCode="0.00">
                  <c:v>69.103183999999985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1-4638-B657-48E0274D1E62}"/>
            </c:ext>
          </c:extLst>
        </c:ser>
        <c:ser>
          <c:idx val="2"/>
          <c:order val="2"/>
          <c:tx>
            <c:strRef>
              <c:f>'Прогноз курса доллара'!$D$1</c:f>
              <c:strCache>
                <c:ptCount val="1"/>
                <c:pt idx="0">
                  <c:v>Привязка низкой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курса доллара'!$A$2:$A$38</c:f>
              <c:numCache>
                <c:formatCode>mmm\-yy</c:formatCode>
                <c:ptCount val="37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  <c:pt idx="36">
                  <c:v>44075</c:v>
                </c:pt>
              </c:numCache>
            </c:numRef>
          </c:cat>
          <c:val>
            <c:numRef>
              <c:f>'Прогноз курса доллара'!$D$2:$D$38</c:f>
              <c:numCache>
                <c:formatCode>General</c:formatCode>
                <c:ptCount val="37"/>
                <c:pt idx="24" formatCode="0.00">
                  <c:v>64.415599999999998</c:v>
                </c:pt>
                <c:pt idx="25" formatCode="0.00">
                  <c:v>60.292482032980018</c:v>
                </c:pt>
                <c:pt idx="26" formatCode="0.00">
                  <c:v>60.148317895558677</c:v>
                </c:pt>
                <c:pt idx="27" formatCode="0.00">
                  <c:v>60.053769241914864</c:v>
                </c:pt>
                <c:pt idx="28" formatCode="0.00">
                  <c:v>59.996746745968132</c:v>
                </c:pt>
                <c:pt idx="29" formatCode="0.00">
                  <c:v>59.969367205729874</c:v>
                </c:pt>
                <c:pt idx="30" formatCode="0.00">
                  <c:v>59.966153312242689</c:v>
                </c:pt>
                <c:pt idx="31" formatCode="0.00">
                  <c:v>59.983117159917583</c:v>
                </c:pt>
                <c:pt idx="32" formatCode="0.00">
                  <c:v>60.017248910126021</c:v>
                </c:pt>
                <c:pt idx="33" formatCode="0.00">
                  <c:v>60.066211117136206</c:v>
                </c:pt>
                <c:pt idx="34" formatCode="0.00">
                  <c:v>60.128145851143159</c:v>
                </c:pt>
                <c:pt idx="35" formatCode="0.00">
                  <c:v>60.201547577771557</c:v>
                </c:pt>
                <c:pt idx="36" formatCode="0.00">
                  <c:v>60.285176314621829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1-4638-B657-48E0274D1E62}"/>
            </c:ext>
          </c:extLst>
        </c:ser>
        <c:ser>
          <c:idx val="3"/>
          <c:order val="3"/>
          <c:tx>
            <c:strRef>
              <c:f>'Прогноз курса доллара'!$E$1</c:f>
              <c:strCache>
                <c:ptCount val="1"/>
                <c:pt idx="0">
                  <c:v>Привязка высокой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курса доллара'!$A$2:$A$38</c:f>
              <c:numCache>
                <c:formatCode>mmm\-yy</c:formatCode>
                <c:ptCount val="37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  <c:pt idx="36">
                  <c:v>44075</c:v>
                </c:pt>
              </c:numCache>
            </c:numRef>
          </c:cat>
          <c:val>
            <c:numRef>
              <c:f>'Прогноз курса доллара'!$E$2:$E$38</c:f>
              <c:numCache>
                <c:formatCode>General</c:formatCode>
                <c:ptCount val="37"/>
                <c:pt idx="24" formatCode="0.00">
                  <c:v>64.415599999999998</c:v>
                </c:pt>
                <c:pt idx="25" formatCode="0.00">
                  <c:v>69.31998196701997</c:v>
                </c:pt>
                <c:pt idx="26" formatCode="0.00">
                  <c:v>70.245410104441305</c:v>
                </c:pt>
                <c:pt idx="27" formatCode="0.00">
                  <c:v>71.121222758085139</c:v>
                </c:pt>
                <c:pt idx="28" formatCode="0.00">
                  <c:v>71.959509254031872</c:v>
                </c:pt>
                <c:pt idx="29" formatCode="0.00">
                  <c:v>72.768152794270122</c:v>
                </c:pt>
                <c:pt idx="30" formatCode="0.00">
                  <c:v>73.552630687757301</c:v>
                </c:pt>
                <c:pt idx="31" formatCode="0.00">
                  <c:v>74.316930840082392</c:v>
                </c:pt>
                <c:pt idx="32" formatCode="0.00">
                  <c:v>75.064063089873983</c:v>
                </c:pt>
                <c:pt idx="33" formatCode="0.00">
                  <c:v>75.796364882863784</c:v>
                </c:pt>
                <c:pt idx="34" formatCode="0.00">
                  <c:v>76.515694148856824</c:v>
                </c:pt>
                <c:pt idx="35" formatCode="0.00">
                  <c:v>77.223556422228427</c:v>
                </c:pt>
                <c:pt idx="36" formatCode="0.00">
                  <c:v>77.921191685378133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51-4638-B657-48E0274D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263800"/>
        <c:axId val="558255272"/>
      </c:lineChart>
      <c:catAx>
        <c:axId val="5582638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255272"/>
        <c:crosses val="autoZero"/>
        <c:auto val="1"/>
        <c:lblAlgn val="ctr"/>
        <c:lblOffset val="100"/>
        <c:noMultiLvlLbl val="0"/>
      </c:catAx>
      <c:valAx>
        <c:axId val="55825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26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'Прогноз курса евро'!$B$1</c:f>
              <c:strCache>
                <c:ptCount val="1"/>
                <c:pt idx="0">
                  <c:v>Значения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'Прогноз курса евро'!$B$2:$B$38</c:f>
              <c:numCache>
                <c:formatCode>0.00</c:formatCode>
                <c:ptCount val="37"/>
                <c:pt idx="0">
                  <c:v>68.45</c:v>
                </c:pt>
                <c:pt idx="1">
                  <c:v>67.22</c:v>
                </c:pt>
                <c:pt idx="2">
                  <c:v>69.2</c:v>
                </c:pt>
                <c:pt idx="3">
                  <c:v>68.87</c:v>
                </c:pt>
                <c:pt idx="4">
                  <c:v>69.540000000000006</c:v>
                </c:pt>
                <c:pt idx="5">
                  <c:v>68.66</c:v>
                </c:pt>
                <c:pt idx="6">
                  <c:v>70.56</c:v>
                </c:pt>
                <c:pt idx="7">
                  <c:v>75.209999999999994</c:v>
                </c:pt>
                <c:pt idx="8">
                  <c:v>72.52</c:v>
                </c:pt>
                <c:pt idx="9">
                  <c:v>72.989999999999995</c:v>
                </c:pt>
                <c:pt idx="10">
                  <c:v>73.2</c:v>
                </c:pt>
                <c:pt idx="11">
                  <c:v>79.680000000000007</c:v>
                </c:pt>
                <c:pt idx="12">
                  <c:v>76.23</c:v>
                </c:pt>
                <c:pt idx="13">
                  <c:v>74.790000000000006</c:v>
                </c:pt>
                <c:pt idx="14">
                  <c:v>75.89</c:v>
                </c:pt>
                <c:pt idx="15">
                  <c:v>79.459999999999994</c:v>
                </c:pt>
                <c:pt idx="16">
                  <c:v>75.570599999999999</c:v>
                </c:pt>
                <c:pt idx="17">
                  <c:v>74.8249</c:v>
                </c:pt>
                <c:pt idx="18">
                  <c:v>72.722999999999999</c:v>
                </c:pt>
                <c:pt idx="19">
                  <c:v>72.202399999999997</c:v>
                </c:pt>
                <c:pt idx="20">
                  <c:v>72.422899999999998</c:v>
                </c:pt>
                <c:pt idx="21">
                  <c:v>71.817899999999995</c:v>
                </c:pt>
                <c:pt idx="22">
                  <c:v>70.597999999999999</c:v>
                </c:pt>
                <c:pt idx="23">
                  <c:v>73.384699999999995</c:v>
                </c:pt>
                <c:pt idx="24">
                  <c:v>70.316100000000006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3-46AA-A7C5-D9E966B217DB}"/>
            </c:ext>
          </c:extLst>
        </c:ser>
        <c:ser>
          <c:idx val="1"/>
          <c:order val="1"/>
          <c:tx>
            <c:strRef>
              <c:f>'Прогноз курса евро'!$C$1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'Прогноз курса евро'!$A$2:$A$38</c:f>
              <c:numCache>
                <c:formatCode>mmm\-yy</c:formatCode>
                <c:ptCount val="37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  <c:pt idx="36">
                  <c:v>44075</c:v>
                </c:pt>
              </c:numCache>
            </c:numRef>
          </c:cat>
          <c:val>
            <c:numRef>
              <c:f>'Прогноз курса евро'!$C$2:$C$38</c:f>
              <c:numCache>
                <c:formatCode>General</c:formatCode>
                <c:ptCount val="37"/>
                <c:pt idx="24" formatCode="0.00">
                  <c:v>70.316100000000006</c:v>
                </c:pt>
                <c:pt idx="25" formatCode="0.00">
                  <c:v>70.486662230769241</c:v>
                </c:pt>
                <c:pt idx="26" formatCode="0.00">
                  <c:v>70.657224461538462</c:v>
                </c:pt>
                <c:pt idx="27" formatCode="0.00">
                  <c:v>70.827786692307697</c:v>
                </c:pt>
                <c:pt idx="28" formatCode="0.00">
                  <c:v>70.998348923076918</c:v>
                </c:pt>
                <c:pt idx="29" formatCode="0.00">
                  <c:v>71.168911153846153</c:v>
                </c:pt>
                <c:pt idx="30" formatCode="0.00">
                  <c:v>71.339473384615388</c:v>
                </c:pt>
                <c:pt idx="31" formatCode="0.00">
                  <c:v>71.510035615384609</c:v>
                </c:pt>
                <c:pt idx="32" formatCode="0.00">
                  <c:v>71.680597846153844</c:v>
                </c:pt>
                <c:pt idx="33" formatCode="0.00">
                  <c:v>71.851160076923065</c:v>
                </c:pt>
                <c:pt idx="34" formatCode="0.00">
                  <c:v>72.021722307692301</c:v>
                </c:pt>
                <c:pt idx="35" formatCode="0.00">
                  <c:v>72.192284538461536</c:v>
                </c:pt>
                <c:pt idx="36" formatCode="0.00">
                  <c:v>72.362846769230757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3-46AA-A7C5-D9E966B217DB}"/>
            </c:ext>
          </c:extLst>
        </c:ser>
        <c:ser>
          <c:idx val="2"/>
          <c:order val="2"/>
          <c:tx>
            <c:strRef>
              <c:f>'Прогноз курса евро'!$D$1</c:f>
              <c:strCache>
                <c:ptCount val="1"/>
                <c:pt idx="0">
                  <c:v>Привязка низкой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курса евро'!$A$2:$A$38</c:f>
              <c:numCache>
                <c:formatCode>mmm\-yy</c:formatCode>
                <c:ptCount val="37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  <c:pt idx="36">
                  <c:v>44075</c:v>
                </c:pt>
              </c:numCache>
            </c:numRef>
          </c:cat>
          <c:val>
            <c:numRef>
              <c:f>'Прогноз курса евро'!$D$2:$D$38</c:f>
              <c:numCache>
                <c:formatCode>General</c:formatCode>
                <c:ptCount val="37"/>
                <c:pt idx="24" formatCode="0.00">
                  <c:v>70.316100000000006</c:v>
                </c:pt>
                <c:pt idx="25" formatCode="0.00">
                  <c:v>65.961483238033821</c:v>
                </c:pt>
                <c:pt idx="26" formatCode="0.00">
                  <c:v>65.99167713852637</c:v>
                </c:pt>
                <c:pt idx="27" formatCode="0.00">
                  <c:v>66.0249001868373</c:v>
                </c:pt>
                <c:pt idx="28" formatCode="0.00">
                  <c:v>66.060895454508653</c:v>
                </c:pt>
                <c:pt idx="29" formatCode="0.00">
                  <c:v>66.0994381351492</c:v>
                </c:pt>
                <c:pt idx="30" formatCode="0.00">
                  <c:v>66.140330230404459</c:v>
                </c:pt>
                <c:pt idx="31" formatCode="0.00">
                  <c:v>66.183396312708609</c:v>
                </c:pt>
                <c:pt idx="32" formatCode="0.00">
                  <c:v>66.2284801098711</c:v>
                </c:pt>
                <c:pt idx="33" formatCode="0.00">
                  <c:v>66.275441724917016</c:v>
                </c:pt>
                <c:pt idx="34" formatCode="0.00">
                  <c:v>66.324155352655524</c:v>
                </c:pt>
                <c:pt idx="35" formatCode="0.00">
                  <c:v>66.374507388770382</c:v>
                </c:pt>
                <c:pt idx="36" formatCode="0.00">
                  <c:v>66.426394852099506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3-46AA-A7C5-D9E966B217DB}"/>
            </c:ext>
          </c:extLst>
        </c:ser>
        <c:ser>
          <c:idx val="3"/>
          <c:order val="3"/>
          <c:tx>
            <c:strRef>
              <c:f>'Прогноз курса евро'!$E$1</c:f>
              <c:strCache>
                <c:ptCount val="1"/>
                <c:pt idx="0">
                  <c:v>Привязка высокой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курса евро'!$A$2:$A$38</c:f>
              <c:numCache>
                <c:formatCode>mmm\-yy</c:formatCode>
                <c:ptCount val="37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  <c:pt idx="36">
                  <c:v>44075</c:v>
                </c:pt>
              </c:numCache>
            </c:numRef>
          </c:cat>
          <c:val>
            <c:numRef>
              <c:f>'Прогноз курса евро'!$E$2:$E$38</c:f>
              <c:numCache>
                <c:formatCode>General</c:formatCode>
                <c:ptCount val="37"/>
                <c:pt idx="24" formatCode="0.00">
                  <c:v>70.316100000000006</c:v>
                </c:pt>
                <c:pt idx="25" formatCode="0.00">
                  <c:v>75.011841223504661</c:v>
                </c:pt>
                <c:pt idx="26" formatCode="0.00">
                  <c:v>75.322771784550554</c:v>
                </c:pt>
                <c:pt idx="27" formatCode="0.00">
                  <c:v>75.630673197778094</c:v>
                </c:pt>
                <c:pt idx="28" formatCode="0.00">
                  <c:v>75.935802391645183</c:v>
                </c:pt>
                <c:pt idx="29" formatCode="0.00">
                  <c:v>76.238384172543107</c:v>
                </c:pt>
                <c:pt idx="30" formatCode="0.00">
                  <c:v>76.538616538826318</c:v>
                </c:pt>
                <c:pt idx="31" formatCode="0.00">
                  <c:v>76.836674918060609</c:v>
                </c:pt>
                <c:pt idx="32" formatCode="0.00">
                  <c:v>77.132715582436589</c:v>
                </c:pt>
                <c:pt idx="33" formatCode="0.00">
                  <c:v>77.426878428929115</c:v>
                </c:pt>
                <c:pt idx="34" formatCode="0.00">
                  <c:v>77.719289262729077</c:v>
                </c:pt>
                <c:pt idx="35" formatCode="0.00">
                  <c:v>78.010061688152689</c:v>
                </c:pt>
                <c:pt idx="36" formatCode="0.00">
                  <c:v>78.299298686362008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03-46AA-A7C5-D9E966B21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500984"/>
        <c:axId val="518499344"/>
      </c:lineChart>
      <c:catAx>
        <c:axId val="5185009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499344"/>
        <c:crosses val="autoZero"/>
        <c:auto val="1"/>
        <c:lblAlgn val="ctr"/>
        <c:lblOffset val="100"/>
        <c:noMultiLvlLbl val="0"/>
      </c:catAx>
      <c:valAx>
        <c:axId val="5184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50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'Прогноз ставки по руб. депозиту'!$B$1</c:f>
              <c:strCache>
                <c:ptCount val="1"/>
                <c:pt idx="0">
                  <c:v>Значения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'Прогноз ставки по руб. депозиту'!$B$2:$B$38</c:f>
              <c:numCache>
                <c:formatCode>#\ ##0.0000;\-#\ ##0.0000;0.0000</c:formatCode>
                <c:ptCount val="37"/>
                <c:pt idx="0">
                  <c:v>5.3100000000000001E-2</c:v>
                </c:pt>
                <c:pt idx="1">
                  <c:v>5.67E-2</c:v>
                </c:pt>
                <c:pt idx="2">
                  <c:v>5.1799999999999999E-2</c:v>
                </c:pt>
                <c:pt idx="3">
                  <c:v>5.2699999999999997E-2</c:v>
                </c:pt>
                <c:pt idx="4">
                  <c:v>5.5300000000000002E-2</c:v>
                </c:pt>
                <c:pt idx="5">
                  <c:v>5.4199999999999998E-2</c:v>
                </c:pt>
                <c:pt idx="6">
                  <c:v>5.4299999999999994E-2</c:v>
                </c:pt>
                <c:pt idx="7">
                  <c:v>5.2900000000000003E-2</c:v>
                </c:pt>
                <c:pt idx="8">
                  <c:v>5.3899999999999997E-2</c:v>
                </c:pt>
                <c:pt idx="9">
                  <c:v>5.0999999999999997E-2</c:v>
                </c:pt>
                <c:pt idx="10">
                  <c:v>5.04E-2</c:v>
                </c:pt>
                <c:pt idx="11">
                  <c:v>4.9800000000000004E-2</c:v>
                </c:pt>
                <c:pt idx="12">
                  <c:v>5.1399999999999994E-2</c:v>
                </c:pt>
                <c:pt idx="13">
                  <c:v>5.5399999999999998E-2</c:v>
                </c:pt>
                <c:pt idx="14">
                  <c:v>5.8899999999999994E-2</c:v>
                </c:pt>
                <c:pt idx="15">
                  <c:v>5.62E-2</c:v>
                </c:pt>
                <c:pt idx="16">
                  <c:v>6.0199999999999997E-2</c:v>
                </c:pt>
                <c:pt idx="17">
                  <c:v>6.1500000000000006E-2</c:v>
                </c:pt>
                <c:pt idx="18">
                  <c:v>6.0299999999999999E-2</c:v>
                </c:pt>
                <c:pt idx="19">
                  <c:v>5.7200000000000001E-2</c:v>
                </c:pt>
                <c:pt idx="20">
                  <c:v>5.6299999999999996E-2</c:v>
                </c:pt>
                <c:pt idx="21">
                  <c:v>5.7200000000000001E-2</c:v>
                </c:pt>
                <c:pt idx="22">
                  <c:v>5.33E-2</c:v>
                </c:pt>
                <c:pt idx="23">
                  <c:v>5.1799999999999999E-2</c:v>
                </c:pt>
                <c:pt idx="24">
                  <c:v>5.0300000000000004E-2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4-43DB-9FA8-72EE89321401}"/>
            </c:ext>
          </c:extLst>
        </c:ser>
        <c:ser>
          <c:idx val="1"/>
          <c:order val="1"/>
          <c:tx>
            <c:strRef>
              <c:f>'Прогноз ставки по руб. депозиту'!$C$1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'Прогноз ставки по руб. депозиту'!$A$2:$A$38</c:f>
              <c:numCache>
                <c:formatCode>mmm\-yy</c:formatCode>
                <c:ptCount val="37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  <c:pt idx="36">
                  <c:v>44075</c:v>
                </c:pt>
              </c:numCache>
            </c:numRef>
          </c:cat>
          <c:val>
            <c:numRef>
              <c:f>'Прогноз ставки по руб. депозиту'!$C$2:$C$38</c:f>
              <c:numCache>
                <c:formatCode>General</c:formatCode>
                <c:ptCount val="37"/>
                <c:pt idx="24" formatCode="#\ ##0.0000;\-#\ ##0.0000;0.0000">
                  <c:v>5.0300000000000004E-2</c:v>
                </c:pt>
                <c:pt idx="25" formatCode="#\ ##0.0000;\-#\ ##0.0000;0.0000">
                  <c:v>5.2135623139564442E-2</c:v>
                </c:pt>
                <c:pt idx="26" formatCode="#\ ##0.0000;\-#\ ##0.0000;0.0000">
                  <c:v>5.2235523738358096E-2</c:v>
                </c:pt>
                <c:pt idx="27" formatCode="#\ ##0.0000;\-#\ ##0.0000;0.0000">
                  <c:v>5.2335424337151749E-2</c:v>
                </c:pt>
                <c:pt idx="28" formatCode="#\ ##0.0000;\-#\ ##0.0000;0.0000">
                  <c:v>5.243532493594541E-2</c:v>
                </c:pt>
                <c:pt idx="29" formatCode="#\ ##0.0000;\-#\ ##0.0000;0.0000">
                  <c:v>5.2535225534739063E-2</c:v>
                </c:pt>
                <c:pt idx="30" formatCode="#\ ##0.0000;\-#\ ##0.0000;0.0000">
                  <c:v>5.2635126133532717E-2</c:v>
                </c:pt>
                <c:pt idx="31" formatCode="#\ ##0.0000;\-#\ ##0.0000;0.0000">
                  <c:v>5.2735026732326371E-2</c:v>
                </c:pt>
                <c:pt idx="32" formatCode="#\ ##0.0000;\-#\ ##0.0000;0.0000">
                  <c:v>5.2834927331120024E-2</c:v>
                </c:pt>
                <c:pt idx="33" formatCode="#\ ##0.0000;\-#\ ##0.0000;0.0000">
                  <c:v>5.2934827929913678E-2</c:v>
                </c:pt>
                <c:pt idx="34" formatCode="#\ ##0.0000;\-#\ ##0.0000;0.0000">
                  <c:v>5.3034728528707331E-2</c:v>
                </c:pt>
                <c:pt idx="35" formatCode="#\ ##0.0000;\-#\ ##0.0000;0.0000">
                  <c:v>5.3134629127500985E-2</c:v>
                </c:pt>
                <c:pt idx="36" formatCode="#\ ##0.0000;\-#\ ##0.0000;0.0000">
                  <c:v>5.3234529726294638E-2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4-43DB-9FA8-72EE89321401}"/>
            </c:ext>
          </c:extLst>
        </c:ser>
        <c:ser>
          <c:idx val="2"/>
          <c:order val="2"/>
          <c:tx>
            <c:strRef>
              <c:f>'Прогноз ставки по руб. депозиту'!$D$1</c:f>
              <c:strCache>
                <c:ptCount val="1"/>
                <c:pt idx="0">
                  <c:v>Привязка низкой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ставки по руб. депозиту'!$A$2:$A$38</c:f>
              <c:numCache>
                <c:formatCode>mmm\-yy</c:formatCode>
                <c:ptCount val="37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  <c:pt idx="36">
                  <c:v>44075</c:v>
                </c:pt>
              </c:numCache>
            </c:numRef>
          </c:cat>
          <c:val>
            <c:numRef>
              <c:f>'Прогноз ставки по руб. депозиту'!$D$2:$D$38</c:f>
              <c:numCache>
                <c:formatCode>General</c:formatCode>
                <c:ptCount val="37"/>
                <c:pt idx="24" formatCode="#\ ##0.0000;\-#\ ##0.0000;0.0000">
                  <c:v>5.0300000000000004E-2</c:v>
                </c:pt>
                <c:pt idx="25" formatCode="#\ ##0.0000;\-#\ ##0.0000;0.0000">
                  <c:v>4.6870516557563302E-2</c:v>
                </c:pt>
                <c:pt idx="26" formatCode="#\ ##0.0000;\-#\ ##0.0000;0.0000">
                  <c:v>4.634659911509649E-2</c:v>
                </c:pt>
                <c:pt idx="27" formatCode="#\ ##0.0000;\-#\ ##0.0000;0.0000">
                  <c:v>4.588055612560446E-2</c:v>
                </c:pt>
                <c:pt idx="28" formatCode="#\ ##0.0000;\-#\ ##0.0000;0.0000">
                  <c:v>4.545828587969189E-2</c:v>
                </c:pt>
                <c:pt idx="29" formatCode="#\ ##0.0000;\-#\ ##0.0000;0.0000">
                  <c:v>4.5070592941417312E-2</c:v>
                </c:pt>
                <c:pt idx="30" formatCode="#\ ##0.0000;\-#\ ##0.0000;0.0000">
                  <c:v>4.471108825164942E-2</c:v>
                </c:pt>
                <c:pt idx="31" formatCode="#\ ##0.0000;\-#\ ##0.0000;0.0000">
                  <c:v>4.437512007998258E-2</c:v>
                </c:pt>
                <c:pt idx="32" formatCode="#\ ##0.0000;\-#\ ##0.0000;0.0000">
                  <c:v>4.4059177571520142E-2</c:v>
                </c:pt>
                <c:pt idx="33" formatCode="#\ ##0.0000;\-#\ ##0.0000;0.0000">
                  <c:v>4.3760534190455447E-2</c:v>
                </c:pt>
                <c:pt idx="34" formatCode="#\ ##0.0000;\-#\ ##0.0000;0.0000">
                  <c:v>4.347702273689559E-2</c:v>
                </c:pt>
                <c:pt idx="35" formatCode="#\ ##0.0000;\-#\ ##0.0000;0.0000">
                  <c:v>4.320688706594842E-2</c:v>
                </c:pt>
                <c:pt idx="36" formatCode="#\ ##0.0000;\-#\ ##0.0000;0.0000">
                  <c:v>4.2948680788349763E-2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4-43DB-9FA8-72EE89321401}"/>
            </c:ext>
          </c:extLst>
        </c:ser>
        <c:ser>
          <c:idx val="3"/>
          <c:order val="3"/>
          <c:tx>
            <c:strRef>
              <c:f>'Прогноз ставки по руб. депозиту'!$E$1</c:f>
              <c:strCache>
                <c:ptCount val="1"/>
                <c:pt idx="0">
                  <c:v>Привязка высокой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ставки по руб. депозиту'!$A$2:$A$38</c:f>
              <c:numCache>
                <c:formatCode>mmm\-yy</c:formatCode>
                <c:ptCount val="37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  <c:pt idx="36">
                  <c:v>44075</c:v>
                </c:pt>
              </c:numCache>
            </c:numRef>
          </c:cat>
          <c:val>
            <c:numRef>
              <c:f>'Прогноз ставки по руб. депозиту'!$E$2:$E$38</c:f>
              <c:numCache>
                <c:formatCode>General</c:formatCode>
                <c:ptCount val="37"/>
                <c:pt idx="24" formatCode="#\ ##0.0000;\-#\ ##0.0000;0.0000">
                  <c:v>5.0300000000000004E-2</c:v>
                </c:pt>
                <c:pt idx="25" formatCode="#\ ##0.0000;\-#\ ##0.0000;0.0000">
                  <c:v>5.7400729721565583E-2</c:v>
                </c:pt>
                <c:pt idx="26" formatCode="#\ ##0.0000;\-#\ ##0.0000;0.0000">
                  <c:v>5.8124448361619702E-2</c:v>
                </c:pt>
                <c:pt idx="27" formatCode="#\ ##0.0000;\-#\ ##0.0000;0.0000">
                  <c:v>5.8790292548699039E-2</c:v>
                </c:pt>
                <c:pt idx="28" formatCode="#\ ##0.0000;\-#\ ##0.0000;0.0000">
                  <c:v>5.941236399219893E-2</c:v>
                </c:pt>
                <c:pt idx="29" formatCode="#\ ##0.0000;\-#\ ##0.0000;0.0000">
                  <c:v>5.9999858128060815E-2</c:v>
                </c:pt>
                <c:pt idx="30" formatCode="#\ ##0.0000;\-#\ ##0.0000;0.0000">
                  <c:v>6.0559164015416014E-2</c:v>
                </c:pt>
                <c:pt idx="31" formatCode="#\ ##0.0000;\-#\ ##0.0000;0.0000">
                  <c:v>6.1094933384670161E-2</c:v>
                </c:pt>
                <c:pt idx="32" formatCode="#\ ##0.0000;\-#\ ##0.0000;0.0000">
                  <c:v>6.1610677090719906E-2</c:v>
                </c:pt>
                <c:pt idx="33" formatCode="#\ ##0.0000;\-#\ ##0.0000;0.0000">
                  <c:v>6.2109121669371908E-2</c:v>
                </c:pt>
                <c:pt idx="34" formatCode="#\ ##0.0000;\-#\ ##0.0000;0.0000">
                  <c:v>6.2592434320519072E-2</c:v>
                </c:pt>
                <c:pt idx="35" formatCode="#\ ##0.0000;\-#\ ##0.0000;0.0000">
                  <c:v>6.3062371189053557E-2</c:v>
                </c:pt>
                <c:pt idx="36" formatCode="#\ ##0.0000;\-#\ ##0.0000;0.0000">
                  <c:v>6.3520378664239513E-2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B4-43DB-9FA8-72EE89321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449464"/>
        <c:axId val="548449792"/>
      </c:lineChart>
      <c:catAx>
        <c:axId val="5484494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449792"/>
        <c:crosses val="autoZero"/>
        <c:auto val="1"/>
        <c:lblAlgn val="ctr"/>
        <c:lblOffset val="100"/>
        <c:noMultiLvlLbl val="0"/>
      </c:catAx>
      <c:valAx>
        <c:axId val="5484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;\-#\ ##0.0000;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44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'Прогноз ставки по дол.депозиту'!$B$1</c:f>
              <c:strCache>
                <c:ptCount val="1"/>
                <c:pt idx="0">
                  <c:v>Значения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'Прогноз ставки по дол.депозиту'!$B$2:$B$38</c:f>
              <c:numCache>
                <c:formatCode>#\ ##0.0000;\-#\ ##0.0000;0.0000</c:formatCode>
                <c:ptCount val="37"/>
                <c:pt idx="0">
                  <c:v>6.6E-3</c:v>
                </c:pt>
                <c:pt idx="1">
                  <c:v>6.0999999999999995E-3</c:v>
                </c:pt>
                <c:pt idx="2">
                  <c:v>6.4000000000000003E-3</c:v>
                </c:pt>
                <c:pt idx="3">
                  <c:v>7.3000000000000001E-3</c:v>
                </c:pt>
                <c:pt idx="4">
                  <c:v>7.6E-3</c:v>
                </c:pt>
                <c:pt idx="5">
                  <c:v>7.1999999999999998E-3</c:v>
                </c:pt>
                <c:pt idx="6">
                  <c:v>8.3000000000000001E-3</c:v>
                </c:pt>
                <c:pt idx="7">
                  <c:v>8.3000000000000001E-3</c:v>
                </c:pt>
                <c:pt idx="8">
                  <c:v>1.49E-2</c:v>
                </c:pt>
                <c:pt idx="9">
                  <c:v>1.7600000000000001E-2</c:v>
                </c:pt>
                <c:pt idx="10">
                  <c:v>1.32E-2</c:v>
                </c:pt>
                <c:pt idx="11">
                  <c:v>1.32E-2</c:v>
                </c:pt>
                <c:pt idx="12">
                  <c:v>1.78E-2</c:v>
                </c:pt>
                <c:pt idx="13">
                  <c:v>3.0299999999999997E-2</c:v>
                </c:pt>
                <c:pt idx="14">
                  <c:v>2.4900000000000002E-2</c:v>
                </c:pt>
                <c:pt idx="15">
                  <c:v>2.5699999999999997E-2</c:v>
                </c:pt>
                <c:pt idx="16">
                  <c:v>2.58E-2</c:v>
                </c:pt>
                <c:pt idx="17">
                  <c:v>1.9400000000000001E-2</c:v>
                </c:pt>
                <c:pt idx="18">
                  <c:v>1.8000000000000002E-2</c:v>
                </c:pt>
                <c:pt idx="19">
                  <c:v>1.7299999999999999E-2</c:v>
                </c:pt>
                <c:pt idx="20">
                  <c:v>1.6399999999999998E-2</c:v>
                </c:pt>
                <c:pt idx="21">
                  <c:v>1.46E-2</c:v>
                </c:pt>
                <c:pt idx="22">
                  <c:v>1.3899999999999999E-2</c:v>
                </c:pt>
                <c:pt idx="23">
                  <c:v>1.1699999999999999E-2</c:v>
                </c:pt>
                <c:pt idx="24">
                  <c:v>1.01E-2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8-4089-9D10-BADB186970D6}"/>
            </c:ext>
          </c:extLst>
        </c:ser>
        <c:ser>
          <c:idx val="1"/>
          <c:order val="1"/>
          <c:tx>
            <c:strRef>
              <c:f>'Прогноз ставки по дол.депозиту'!$C$1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'Прогноз ставки по дол.депозиту'!$A$2:$A$38</c:f>
              <c:numCache>
                <c:formatCode>mmm\-yy</c:formatCode>
                <c:ptCount val="37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  <c:pt idx="36">
                  <c:v>44075</c:v>
                </c:pt>
              </c:numCache>
            </c:numRef>
          </c:cat>
          <c:val>
            <c:numRef>
              <c:f>'Прогноз ставки по дол.депозиту'!$C$2:$C$38</c:f>
              <c:numCache>
                <c:formatCode>General</c:formatCode>
                <c:ptCount val="37"/>
                <c:pt idx="24" formatCode="#\ ##0.0000;\-#\ ##0.0000;0.0000">
                  <c:v>1.01E-2</c:v>
                </c:pt>
                <c:pt idx="25" formatCode="#\ ##0.0000;\-#\ ##0.0000;0.0000">
                  <c:v>1.0567307692307695E-2</c:v>
                </c:pt>
                <c:pt idx="26" formatCode="#\ ##0.0000;\-#\ ##0.0000;0.0000">
                  <c:v>1.1034615384615386E-2</c:v>
                </c:pt>
                <c:pt idx="27" formatCode="#\ ##0.0000;\-#\ ##0.0000;0.0000">
                  <c:v>1.1501923076923081E-2</c:v>
                </c:pt>
                <c:pt idx="28" formatCode="#\ ##0.0000;\-#\ ##0.0000;0.0000">
                  <c:v>1.196923076923077E-2</c:v>
                </c:pt>
                <c:pt idx="29" formatCode="#\ ##0.0000;\-#\ ##0.0000;0.0000">
                  <c:v>1.2436538461538466E-2</c:v>
                </c:pt>
                <c:pt idx="30" formatCode="#\ ##0.0000;\-#\ ##0.0000;0.0000">
                  <c:v>1.2903846153846156E-2</c:v>
                </c:pt>
                <c:pt idx="31" formatCode="#\ ##0.0000;\-#\ ##0.0000;0.0000">
                  <c:v>1.3371153846153852E-2</c:v>
                </c:pt>
                <c:pt idx="32" formatCode="#\ ##0.0000;\-#\ ##0.0000;0.0000">
                  <c:v>1.3838461538461541E-2</c:v>
                </c:pt>
                <c:pt idx="33" formatCode="#\ ##0.0000;\-#\ ##0.0000;0.0000">
                  <c:v>1.4305769230769238E-2</c:v>
                </c:pt>
                <c:pt idx="34" formatCode="#\ ##0.0000;\-#\ ##0.0000;0.0000">
                  <c:v>1.4773076923076927E-2</c:v>
                </c:pt>
                <c:pt idx="35" formatCode="#\ ##0.0000;\-#\ ##0.0000;0.0000">
                  <c:v>1.5240384615384623E-2</c:v>
                </c:pt>
                <c:pt idx="36" formatCode="#\ ##0.0000;\-#\ ##0.0000;0.0000">
                  <c:v>1.5707692307692315E-2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8-4089-9D10-BADB186970D6}"/>
            </c:ext>
          </c:extLst>
        </c:ser>
        <c:ser>
          <c:idx val="2"/>
          <c:order val="2"/>
          <c:tx>
            <c:strRef>
              <c:f>'Прогноз ставки по дол.депозиту'!$D$1</c:f>
              <c:strCache>
                <c:ptCount val="1"/>
                <c:pt idx="0">
                  <c:v>Привязка низкой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ставки по дол.депозиту'!$A$2:$A$38</c:f>
              <c:numCache>
                <c:formatCode>mmm\-yy</c:formatCode>
                <c:ptCount val="37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  <c:pt idx="36">
                  <c:v>44075</c:v>
                </c:pt>
              </c:numCache>
            </c:numRef>
          </c:cat>
          <c:val>
            <c:numRef>
              <c:f>'Прогноз ставки по дол.депозиту'!$D$2:$D$38</c:f>
              <c:numCache>
                <c:formatCode>General</c:formatCode>
                <c:ptCount val="37"/>
                <c:pt idx="24" formatCode="#\ ##0.0000;\-#\ ##0.0000;0.0000">
                  <c:v>1.01E-2</c:v>
                </c:pt>
                <c:pt idx="25" formatCode="#\ ##0.0000;\-#\ ##0.0000;0.0000">
                  <c:v>1.492652611330178E-3</c:v>
                </c:pt>
                <c:pt idx="26" formatCode="#\ ##0.0000;\-#\ ##0.0000;0.0000">
                  <c:v>-1.792469759606178E-3</c:v>
                </c:pt>
                <c:pt idx="27" formatCode="#\ ##0.0000;\-#\ ##0.0000;0.0000">
                  <c:v>-4.2106030769396615E-3</c:v>
                </c:pt>
                <c:pt idx="28" formatCode="#\ ##0.0000;\-#\ ##0.0000;0.0000">
                  <c:v>-6.1800839300512403E-3</c:v>
                </c:pt>
                <c:pt idx="29" formatCode="#\ ##0.0000;\-#\ ##0.0000;0.0000">
                  <c:v>-7.8631343375265301E-3</c:v>
                </c:pt>
                <c:pt idx="30" formatCode="#\ ##0.0000;\-#\ ##0.0000;0.0000">
                  <c:v>-9.3429719988948352E-3</c:v>
                </c:pt>
                <c:pt idx="31" formatCode="#\ ##0.0000;\-#\ ##0.0000;0.0000">
                  <c:v>-1.0669029083025045E-2</c:v>
                </c:pt>
                <c:pt idx="32" formatCode="#\ ##0.0000;\-#\ ##0.0000;0.0000">
                  <c:v>-1.1873506734885476E-2</c:v>
                </c:pt>
                <c:pt idx="33" formatCode="#\ ##0.0000;\-#\ ##0.0000;0.0000">
                  <c:v>-1.2978765478173728E-2</c:v>
                </c:pt>
                <c:pt idx="34" formatCode="#\ ##0.0000;\-#\ ##0.0000;0.0000">
                  <c:v>-1.4001080325204796E-2</c:v>
                </c:pt>
                <c:pt idx="35" formatCode="#\ ##0.0000;\-#\ ##0.0000;0.0000">
                  <c:v>-1.4952732984232742E-2</c:v>
                </c:pt>
                <c:pt idx="36" formatCode="#\ ##0.0000;\-#\ ##0.0000;0.0000">
                  <c:v>-1.5843261308461403E-2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8-4089-9D10-BADB186970D6}"/>
            </c:ext>
          </c:extLst>
        </c:ser>
        <c:ser>
          <c:idx val="3"/>
          <c:order val="3"/>
          <c:tx>
            <c:strRef>
              <c:f>'Прогноз ставки по дол.депозиту'!$E$1</c:f>
              <c:strCache>
                <c:ptCount val="1"/>
                <c:pt idx="0">
                  <c:v>Привязка высокой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ставки по дол.депозиту'!$A$2:$A$38</c:f>
              <c:numCache>
                <c:formatCode>mmm\-yy</c:formatCode>
                <c:ptCount val="37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  <c:pt idx="36">
                  <c:v>44075</c:v>
                </c:pt>
              </c:numCache>
            </c:numRef>
          </c:cat>
          <c:val>
            <c:numRef>
              <c:f>'Прогноз ставки по дол.депозиту'!$E$2:$E$38</c:f>
              <c:numCache>
                <c:formatCode>General</c:formatCode>
                <c:ptCount val="37"/>
                <c:pt idx="24" formatCode="#\ ##0.0000;\-#\ ##0.0000;0.0000">
                  <c:v>1.01E-2</c:v>
                </c:pt>
                <c:pt idx="25" formatCode="#\ ##0.0000;\-#\ ##0.0000;0.0000">
                  <c:v>1.9641962773285213E-2</c:v>
                </c:pt>
                <c:pt idx="26" formatCode="#\ ##0.0000;\-#\ ##0.0000;0.0000">
                  <c:v>2.386170052883695E-2</c:v>
                </c:pt>
                <c:pt idx="27" formatCode="#\ ##0.0000;\-#\ ##0.0000;0.0000">
                  <c:v>2.7214449230785823E-2</c:v>
                </c:pt>
                <c:pt idx="28" formatCode="#\ ##0.0000;\-#\ ##0.0000;0.0000">
                  <c:v>3.0118545468512781E-2</c:v>
                </c:pt>
                <c:pt idx="29" formatCode="#\ ##0.0000;\-#\ ##0.0000;0.0000">
                  <c:v>3.2736211260603464E-2</c:v>
                </c:pt>
                <c:pt idx="30" formatCode="#\ ##0.0000;\-#\ ##0.0000;0.0000">
                  <c:v>3.515066430658715E-2</c:v>
                </c:pt>
                <c:pt idx="31" formatCode="#\ ##0.0000;\-#\ ##0.0000;0.0000">
                  <c:v>3.7411336775332746E-2</c:v>
                </c:pt>
                <c:pt idx="32" formatCode="#\ ##0.0000;\-#\ ##0.0000;0.0000">
                  <c:v>3.9550429811808556E-2</c:v>
                </c:pt>
                <c:pt idx="33" formatCode="#\ ##0.0000;\-#\ ##0.0000;0.0000">
                  <c:v>4.1590303939712206E-2</c:v>
                </c:pt>
                <c:pt idx="34" formatCode="#\ ##0.0000;\-#\ ##0.0000;0.0000">
                  <c:v>4.3547234171358654E-2</c:v>
                </c:pt>
                <c:pt idx="35" formatCode="#\ ##0.0000;\-#\ ##0.0000;0.0000">
                  <c:v>4.5433502215001989E-2</c:v>
                </c:pt>
                <c:pt idx="36" formatCode="#\ ##0.0000;\-#\ ##0.0000;0.0000">
                  <c:v>4.7258645923846029E-2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8-4089-9D10-BADB18697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3168"/>
        <c:axId val="618574480"/>
      </c:lineChart>
      <c:catAx>
        <c:axId val="6185731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574480"/>
        <c:crosses val="autoZero"/>
        <c:auto val="1"/>
        <c:lblAlgn val="ctr"/>
        <c:lblOffset val="100"/>
        <c:noMultiLvlLbl val="0"/>
      </c:catAx>
      <c:valAx>
        <c:axId val="6185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;\-#\ ##0.0000;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5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'Прогноз ставки по евро депозиту'!$B$1</c:f>
              <c:strCache>
                <c:ptCount val="1"/>
                <c:pt idx="0">
                  <c:v>Значения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'Прогноз ставки по евро депозиту'!$B$2:$B$38</c:f>
              <c:numCache>
                <c:formatCode>#\ ##0.0000;\-#\ ##0.0000;0.0000</c:formatCode>
                <c:ptCount val="37"/>
                <c:pt idx="0">
                  <c:v>2.3999999999999998E-3</c:v>
                </c:pt>
                <c:pt idx="1">
                  <c:v>2E-3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2.5999999999999999E-3</c:v>
                </c:pt>
                <c:pt idx="5">
                  <c:v>1.7000000000000001E-3</c:v>
                </c:pt>
                <c:pt idx="6">
                  <c:v>1.9E-3</c:v>
                </c:pt>
                <c:pt idx="7">
                  <c:v>2.3E-3</c:v>
                </c:pt>
                <c:pt idx="8">
                  <c:v>1.1000000000000001E-3</c:v>
                </c:pt>
                <c:pt idx="9">
                  <c:v>2.5000000000000001E-3</c:v>
                </c:pt>
                <c:pt idx="10">
                  <c:v>1.9E-3</c:v>
                </c:pt>
                <c:pt idx="11">
                  <c:v>1.8E-3</c:v>
                </c:pt>
                <c:pt idx="12">
                  <c:v>2.8999999999999998E-3</c:v>
                </c:pt>
                <c:pt idx="13">
                  <c:v>3.9000000000000003E-3</c:v>
                </c:pt>
                <c:pt idx="14">
                  <c:v>3.5999999999999999E-3</c:v>
                </c:pt>
                <c:pt idx="15">
                  <c:v>3.8E-3</c:v>
                </c:pt>
                <c:pt idx="16">
                  <c:v>3.4999999999999996E-3</c:v>
                </c:pt>
                <c:pt idx="17">
                  <c:v>3.4000000000000002E-3</c:v>
                </c:pt>
                <c:pt idx="18">
                  <c:v>2.7000000000000001E-3</c:v>
                </c:pt>
                <c:pt idx="19">
                  <c:v>2.8999999999999998E-3</c:v>
                </c:pt>
                <c:pt idx="20">
                  <c:v>3.2000000000000002E-3</c:v>
                </c:pt>
                <c:pt idx="21">
                  <c:v>2.3999999999999998E-3</c:v>
                </c:pt>
                <c:pt idx="22">
                  <c:v>2.2000000000000001E-3</c:v>
                </c:pt>
                <c:pt idx="23">
                  <c:v>1.9E-3</c:v>
                </c:pt>
                <c:pt idx="24">
                  <c:v>1.1999999999999999E-3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8-45D9-B7B4-85F5E61F58D6}"/>
            </c:ext>
          </c:extLst>
        </c:ser>
        <c:ser>
          <c:idx val="1"/>
          <c:order val="1"/>
          <c:tx>
            <c:strRef>
              <c:f>'Прогноз ставки по евро депозиту'!$C$1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'Прогноз ставки по евро депозиту'!$A$2:$A$38</c:f>
              <c:numCache>
                <c:formatCode>mmm\-yy</c:formatCode>
                <c:ptCount val="37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  <c:pt idx="36">
                  <c:v>44075</c:v>
                </c:pt>
              </c:numCache>
            </c:numRef>
          </c:cat>
          <c:val>
            <c:numRef>
              <c:f>'Прогноз ставки по евро депозиту'!$C$2:$C$38</c:f>
              <c:numCache>
                <c:formatCode>General</c:formatCode>
                <c:ptCount val="37"/>
                <c:pt idx="24" formatCode="#\ ##0.0000;\-#\ ##0.0000;0.0000">
                  <c:v>1.1999999999999999E-3</c:v>
                </c:pt>
                <c:pt idx="25" formatCode="#\ ##0.0000;\-#\ ##0.0000;0.0000">
                  <c:v>2.8766679067165194E-3</c:v>
                </c:pt>
                <c:pt idx="26" formatCode="#\ ##0.0000;\-#\ ##0.0000;0.0000">
                  <c:v>2.8944913674374931E-3</c:v>
                </c:pt>
                <c:pt idx="27" formatCode="#\ ##0.0000;\-#\ ##0.0000;0.0000">
                  <c:v>2.9123148281584663E-3</c:v>
                </c:pt>
                <c:pt idx="28" formatCode="#\ ##0.0000;\-#\ ##0.0000;0.0000">
                  <c:v>2.9301382888794396E-3</c:v>
                </c:pt>
                <c:pt idx="29" formatCode="#\ ##0.0000;\-#\ ##0.0000;0.0000">
                  <c:v>2.9479617496004132E-3</c:v>
                </c:pt>
                <c:pt idx="30" formatCode="#\ ##0.0000;\-#\ ##0.0000;0.0000">
                  <c:v>2.9657852103213865E-3</c:v>
                </c:pt>
                <c:pt idx="31" formatCode="#\ ##0.0000;\-#\ ##0.0000;0.0000">
                  <c:v>2.9836086710423597E-3</c:v>
                </c:pt>
                <c:pt idx="32" formatCode="#\ ##0.0000;\-#\ ##0.0000;0.0000">
                  <c:v>3.0014321317633334E-3</c:v>
                </c:pt>
                <c:pt idx="33" formatCode="#\ ##0.0000;\-#\ ##0.0000;0.0000">
                  <c:v>3.0192555924843066E-3</c:v>
                </c:pt>
                <c:pt idx="34" formatCode="#\ ##0.0000;\-#\ ##0.0000;0.0000">
                  <c:v>3.0370790532052798E-3</c:v>
                </c:pt>
                <c:pt idx="35" formatCode="#\ ##0.0000;\-#\ ##0.0000;0.0000">
                  <c:v>3.0549025139262531E-3</c:v>
                </c:pt>
                <c:pt idx="36" formatCode="#\ ##0.0000;\-#\ ##0.0000;0.0000">
                  <c:v>3.0727259746472268E-3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8-45D9-B7B4-85F5E61F58D6}"/>
            </c:ext>
          </c:extLst>
        </c:ser>
        <c:ser>
          <c:idx val="2"/>
          <c:order val="2"/>
          <c:tx>
            <c:strRef>
              <c:f>'Прогноз ставки по евро депозиту'!$D$1</c:f>
              <c:strCache>
                <c:ptCount val="1"/>
                <c:pt idx="0">
                  <c:v>Привязка низкой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ставки по евро депозиту'!$A$2:$A$38</c:f>
              <c:numCache>
                <c:formatCode>mmm\-yy</c:formatCode>
                <c:ptCount val="37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  <c:pt idx="36">
                  <c:v>44075</c:v>
                </c:pt>
              </c:numCache>
            </c:numRef>
          </c:cat>
          <c:val>
            <c:numRef>
              <c:f>'Прогноз ставки по евро депозиту'!$D$2:$D$38</c:f>
              <c:numCache>
                <c:formatCode>General</c:formatCode>
                <c:ptCount val="37"/>
                <c:pt idx="24" formatCode="#\ ##0.0000;\-#\ ##0.0000;0.0000">
                  <c:v>1.1999999999999999E-3</c:v>
                </c:pt>
                <c:pt idx="25" formatCode="#\ ##0.0000;\-#\ ##0.0000;0.0000">
                  <c:v>1.404875120749385E-3</c:v>
                </c:pt>
                <c:pt idx="26" formatCode="#\ ##0.0000;\-#\ ##0.0000;0.0000">
                  <c:v>1.4226919584177239E-3</c:v>
                </c:pt>
                <c:pt idx="27" formatCode="#\ ##0.0000;\-#\ ##0.0000;0.0000">
                  <c:v>1.4405036448964898E-3</c:v>
                </c:pt>
                <c:pt idx="28" formatCode="#\ ##0.0000;\-#\ ##0.0000;0.0000">
                  <c:v>1.4583087085525796E-3</c:v>
                </c:pt>
                <c:pt idx="29" formatCode="#\ ##0.0000;\-#\ ##0.0000;0.0000">
                  <c:v>1.4761056779040963E-3</c:v>
                </c:pt>
                <c:pt idx="30" formatCode="#\ ##0.0000;\-#\ ##0.0000;0.0000">
                  <c:v>1.493893081693901E-3</c:v>
                </c:pt>
                <c:pt idx="31" formatCode="#\ ##0.0000;\-#\ ##0.0000;0.0000">
                  <c:v>1.5116694489778549E-3</c:v>
                </c:pt>
                <c:pt idx="32" formatCode="#\ ##0.0000;\-#\ ##0.0000;0.0000">
                  <c:v>1.5294333092277139E-3</c:v>
                </c:pt>
                <c:pt idx="33" formatCode="#\ ##0.0000;\-#\ ##0.0000;0.0000">
                  <c:v>1.5471831924486518E-3</c:v>
                </c:pt>
                <c:pt idx="34" formatCode="#\ ##0.0000;\-#\ ##0.0000;0.0000">
                  <c:v>1.5649176293113794E-3</c:v>
                </c:pt>
                <c:pt idx="35" formatCode="#\ ##0.0000;\-#\ ##0.0000;0.0000">
                  <c:v>1.5826351512987951E-3</c:v>
                </c:pt>
                <c:pt idx="36" formatCode="#\ ##0.0000;\-#\ ##0.0000;0.0000">
                  <c:v>1.600334290867117E-3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8-45D9-B7B4-85F5E61F58D6}"/>
            </c:ext>
          </c:extLst>
        </c:ser>
        <c:ser>
          <c:idx val="3"/>
          <c:order val="3"/>
          <c:tx>
            <c:strRef>
              <c:f>'Прогноз ставки по евро депозиту'!$E$1</c:f>
              <c:strCache>
                <c:ptCount val="1"/>
                <c:pt idx="0">
                  <c:v>Привязка высокой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ставки по евро депозиту'!$A$2:$A$38</c:f>
              <c:numCache>
                <c:formatCode>mmm\-yy</c:formatCode>
                <c:ptCount val="37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  <c:pt idx="36">
                  <c:v>44075</c:v>
                </c:pt>
              </c:numCache>
            </c:numRef>
          </c:cat>
          <c:val>
            <c:numRef>
              <c:f>'Прогноз ставки по евро депозиту'!$E$2:$E$38</c:f>
              <c:numCache>
                <c:formatCode>General</c:formatCode>
                <c:ptCount val="37"/>
                <c:pt idx="24" formatCode="#\ ##0.0000;\-#\ ##0.0000;0.0000">
                  <c:v>1.1999999999999999E-3</c:v>
                </c:pt>
                <c:pt idx="25" formatCode="#\ ##0.0000;\-#\ ##0.0000;0.0000">
                  <c:v>4.3484606926836537E-3</c:v>
                </c:pt>
                <c:pt idx="26" formatCode="#\ ##0.0000;\-#\ ##0.0000;0.0000">
                  <c:v>4.3662907764572623E-3</c:v>
                </c:pt>
                <c:pt idx="27" formatCode="#\ ##0.0000;\-#\ ##0.0000;0.0000">
                  <c:v>4.3841260114204431E-3</c:v>
                </c:pt>
                <c:pt idx="28" formatCode="#\ ##0.0000;\-#\ ##0.0000;0.0000">
                  <c:v>4.4019678692062995E-3</c:v>
                </c:pt>
                <c:pt idx="29" formatCode="#\ ##0.0000;\-#\ ##0.0000;0.0000">
                  <c:v>4.4198178212967298E-3</c:v>
                </c:pt>
                <c:pt idx="30" formatCode="#\ ##0.0000;\-#\ ##0.0000;0.0000">
                  <c:v>4.4376773389488717E-3</c:v>
                </c:pt>
                <c:pt idx="31" formatCode="#\ ##0.0000;\-#\ ##0.0000;0.0000">
                  <c:v>4.4555478931068643E-3</c:v>
                </c:pt>
                <c:pt idx="32" formatCode="#\ ##0.0000;\-#\ ##0.0000;0.0000">
                  <c:v>4.4734309542989528E-3</c:v>
                </c:pt>
                <c:pt idx="33" formatCode="#\ ##0.0000;\-#\ ##0.0000;0.0000">
                  <c:v>4.4913279925199619E-3</c:v>
                </c:pt>
                <c:pt idx="34" formatCode="#\ ##0.0000;\-#\ ##0.0000;0.0000">
                  <c:v>4.5092404770991808E-3</c:v>
                </c:pt>
                <c:pt idx="35" formatCode="#\ ##0.0000;\-#\ ##0.0000;0.0000">
                  <c:v>4.5271698765537109E-3</c:v>
                </c:pt>
                <c:pt idx="36" formatCode="#\ ##0.0000;\-#\ ##0.0000;0.0000">
                  <c:v>4.5451176584273365E-3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28-45D9-B7B4-85F5E61F5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047736"/>
        <c:axId val="560373200"/>
      </c:lineChart>
      <c:catAx>
        <c:axId val="5190477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373200"/>
        <c:crosses val="autoZero"/>
        <c:auto val="1"/>
        <c:lblAlgn val="ctr"/>
        <c:lblOffset val="100"/>
        <c:noMultiLvlLbl val="0"/>
      </c:catAx>
      <c:valAx>
        <c:axId val="5603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;\-#\ ##0.0000;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04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'Прогноз ставки по кредиту'!$B$1</c:f>
              <c:strCache>
                <c:ptCount val="1"/>
                <c:pt idx="0">
                  <c:v>Значения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'Прогноз ставки по кредиту'!$B$2:$B$38</c:f>
              <c:numCache>
                <c:formatCode>#\ ##0.0000;\-#\ ##0.0000;0.0000</c:formatCode>
                <c:ptCount val="37"/>
                <c:pt idx="0">
                  <c:v>0.1671</c:v>
                </c:pt>
                <c:pt idx="1">
                  <c:v>0.15810000000000002</c:v>
                </c:pt>
                <c:pt idx="2">
                  <c:v>0.18629999999999999</c:v>
                </c:pt>
                <c:pt idx="3">
                  <c:v>0.14199999999999999</c:v>
                </c:pt>
                <c:pt idx="4">
                  <c:v>0.17300000000000001</c:v>
                </c:pt>
                <c:pt idx="5">
                  <c:v>0.16930000000000001</c:v>
                </c:pt>
                <c:pt idx="6">
                  <c:v>0.1484</c:v>
                </c:pt>
                <c:pt idx="7">
                  <c:v>0.15740000000000001</c:v>
                </c:pt>
                <c:pt idx="8">
                  <c:v>0.1535</c:v>
                </c:pt>
                <c:pt idx="9">
                  <c:v>0.15289999999999998</c:v>
                </c:pt>
                <c:pt idx="10">
                  <c:v>0.1268</c:v>
                </c:pt>
                <c:pt idx="11">
                  <c:v>0.1328</c:v>
                </c:pt>
                <c:pt idx="12">
                  <c:v>0.13970000000000002</c:v>
                </c:pt>
                <c:pt idx="13">
                  <c:v>0.12590000000000001</c:v>
                </c:pt>
                <c:pt idx="14">
                  <c:v>0.1308</c:v>
                </c:pt>
                <c:pt idx="15">
                  <c:v>0.1391</c:v>
                </c:pt>
                <c:pt idx="16">
                  <c:v>0.1275</c:v>
                </c:pt>
                <c:pt idx="17">
                  <c:v>0.14529999999999998</c:v>
                </c:pt>
                <c:pt idx="18">
                  <c:v>0.12960000000000002</c:v>
                </c:pt>
                <c:pt idx="19">
                  <c:v>0.12189999999999999</c:v>
                </c:pt>
                <c:pt idx="20">
                  <c:v>0.15810000000000002</c:v>
                </c:pt>
                <c:pt idx="21">
                  <c:v>0.13320000000000001</c:v>
                </c:pt>
                <c:pt idx="22">
                  <c:v>0.12990000000000002</c:v>
                </c:pt>
                <c:pt idx="23">
                  <c:v>0.14380000000000001</c:v>
                </c:pt>
                <c:pt idx="24">
                  <c:v>0.1368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A-460F-8064-6F5A2F450442}"/>
            </c:ext>
          </c:extLst>
        </c:ser>
        <c:ser>
          <c:idx val="1"/>
          <c:order val="1"/>
          <c:tx>
            <c:strRef>
              <c:f>'Прогноз ставки по кредиту'!$C$1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'Прогноз ставки по кредиту'!$A$2:$A$38</c:f>
              <c:numCache>
                <c:formatCode>mmm\-yy</c:formatCode>
                <c:ptCount val="37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  <c:pt idx="36">
                  <c:v>44075</c:v>
                </c:pt>
              </c:numCache>
            </c:numRef>
          </c:cat>
          <c:val>
            <c:numRef>
              <c:f>'Прогноз ставки по кредиту'!$C$2:$C$38</c:f>
              <c:numCache>
                <c:formatCode>General</c:formatCode>
                <c:ptCount val="37"/>
                <c:pt idx="24" formatCode="#\ ##0.0000;\-#\ ##0.0000;0.0000">
                  <c:v>0.1368</c:v>
                </c:pt>
                <c:pt idx="25" formatCode="#\ ##0.0000;\-#\ ##0.0000;0.0000">
                  <c:v>0.12846036598815977</c:v>
                </c:pt>
                <c:pt idx="26" formatCode="#\ ##0.0000;\-#\ ##0.0000;0.0000">
                  <c:v>0.12688083824480267</c:v>
                </c:pt>
                <c:pt idx="27" formatCode="#\ ##0.0000;\-#\ ##0.0000;0.0000">
                  <c:v>0.12530131050144561</c:v>
                </c:pt>
                <c:pt idx="28" formatCode="#\ ##0.0000;\-#\ ##0.0000;0.0000">
                  <c:v>0.12372178275808851</c:v>
                </c:pt>
                <c:pt idx="29" formatCode="#\ ##0.0000;\-#\ ##0.0000;0.0000">
                  <c:v>0.12214225501473142</c:v>
                </c:pt>
                <c:pt idx="30" formatCode="#\ ##0.0000;\-#\ ##0.0000;0.0000">
                  <c:v>0.12056272727137432</c:v>
                </c:pt>
                <c:pt idx="31" formatCode="#\ ##0.0000;\-#\ ##0.0000;0.0000">
                  <c:v>0.11898319952801724</c:v>
                </c:pt>
                <c:pt idx="32" formatCode="#\ ##0.0000;\-#\ ##0.0000;0.0000">
                  <c:v>0.11740367178466014</c:v>
                </c:pt>
                <c:pt idx="33" formatCode="#\ ##0.0000;\-#\ ##0.0000;0.0000">
                  <c:v>0.11582414404130305</c:v>
                </c:pt>
                <c:pt idx="34" formatCode="#\ ##0.0000;\-#\ ##0.0000;0.0000">
                  <c:v>0.11424461629794597</c:v>
                </c:pt>
                <c:pt idx="35" formatCode="#\ ##0.0000;\-#\ ##0.0000;0.0000">
                  <c:v>0.11266508855458887</c:v>
                </c:pt>
                <c:pt idx="36" formatCode="#\ ##0.0000;\-#\ ##0.0000;0.0000">
                  <c:v>0.11108556081123178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A-460F-8064-6F5A2F450442}"/>
            </c:ext>
          </c:extLst>
        </c:ser>
        <c:ser>
          <c:idx val="2"/>
          <c:order val="2"/>
          <c:tx>
            <c:strRef>
              <c:f>'Прогноз ставки по кредиту'!$D$1</c:f>
              <c:strCache>
                <c:ptCount val="1"/>
                <c:pt idx="0">
                  <c:v>Привязка низкой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ставки по кредиту'!$A$2:$A$38</c:f>
              <c:numCache>
                <c:formatCode>mmm\-yy</c:formatCode>
                <c:ptCount val="37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  <c:pt idx="36">
                  <c:v>44075</c:v>
                </c:pt>
              </c:numCache>
            </c:numRef>
          </c:cat>
          <c:val>
            <c:numRef>
              <c:f>'Прогноз ставки по кредиту'!$D$2:$D$38</c:f>
              <c:numCache>
                <c:formatCode>General</c:formatCode>
                <c:ptCount val="37"/>
                <c:pt idx="24" formatCode="#\ ##0.0000;\-#\ ##0.0000;0.0000">
                  <c:v>0.1368</c:v>
                </c:pt>
                <c:pt idx="25" formatCode="#\ ##0.0000;\-#\ ##0.0000;0.0000">
                  <c:v>0.10247749185359094</c:v>
                </c:pt>
                <c:pt idx="26" formatCode="#\ ##0.0000;\-#\ ##0.0000;0.0000">
                  <c:v>0.10089784718756331</c:v>
                </c:pt>
                <c:pt idx="27" formatCode="#\ ##0.0000;\-#\ ##0.0000;0.0000">
                  <c:v>9.9318111582979984E-2</c:v>
                </c:pt>
                <c:pt idx="28" formatCode="#\ ##0.0000;\-#\ ##0.0000;0.0000">
                  <c:v>9.7738259059785768E-2</c:v>
                </c:pt>
                <c:pt idx="29" formatCode="#\ ##0.0000;\-#\ ##0.0000;0.0000">
                  <c:v>9.6158263640594932E-2</c:v>
                </c:pt>
                <c:pt idx="30" formatCode="#\ ##0.0000;\-#\ ##0.0000;0.0000">
                  <c:v>9.4578099351989645E-2</c:v>
                </c:pt>
                <c:pt idx="31" formatCode="#\ ##0.0000;\-#\ ##0.0000;0.0000">
                  <c:v>9.2997740226077708E-2</c:v>
                </c:pt>
                <c:pt idx="32" formatCode="#\ ##0.0000;\-#\ ##0.0000;0.0000">
                  <c:v>9.1417160302309008E-2</c:v>
                </c:pt>
                <c:pt idx="33" formatCode="#\ ##0.0000;\-#\ ##0.0000;0.0000">
                  <c:v>8.9836333629550444E-2</c:v>
                </c:pt>
                <c:pt idx="34" formatCode="#\ ##0.0000;\-#\ ##0.0000;0.0000">
                  <c:v>8.8255234268418206E-2</c:v>
                </c:pt>
                <c:pt idx="35" formatCode="#\ ##0.0000;\-#\ ##0.0000;0.0000">
                  <c:v>8.6673836293866713E-2</c:v>
                </c:pt>
                <c:pt idx="36" formatCode="#\ ##0.0000;\-#\ ##0.0000;0.0000">
                  <c:v>8.5092113798033317E-2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A-460F-8064-6F5A2F450442}"/>
            </c:ext>
          </c:extLst>
        </c:ser>
        <c:ser>
          <c:idx val="3"/>
          <c:order val="3"/>
          <c:tx>
            <c:strRef>
              <c:f>'Прогноз ставки по кредиту'!$E$1</c:f>
              <c:strCache>
                <c:ptCount val="1"/>
                <c:pt idx="0">
                  <c:v>Привязка высокой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ставки по кредиту'!$A$2:$A$38</c:f>
              <c:numCache>
                <c:formatCode>mmm\-yy</c:formatCode>
                <c:ptCount val="37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  <c:pt idx="36">
                  <c:v>44075</c:v>
                </c:pt>
              </c:numCache>
            </c:numRef>
          </c:cat>
          <c:val>
            <c:numRef>
              <c:f>'Прогноз ставки по кредиту'!$E$2:$E$38</c:f>
              <c:numCache>
                <c:formatCode>General</c:formatCode>
                <c:ptCount val="37"/>
                <c:pt idx="24" formatCode="#\ ##0.0000;\-#\ ##0.0000;0.0000">
                  <c:v>0.1368</c:v>
                </c:pt>
                <c:pt idx="25" formatCode="#\ ##0.0000;\-#\ ##0.0000;0.0000">
                  <c:v>0.15444324012272859</c:v>
                </c:pt>
                <c:pt idx="26" formatCode="#\ ##0.0000;\-#\ ##0.0000;0.0000">
                  <c:v>0.15286382930204204</c:v>
                </c:pt>
                <c:pt idx="27" formatCode="#\ ##0.0000;\-#\ ##0.0000;0.0000">
                  <c:v>0.15128450941991123</c:v>
                </c:pt>
                <c:pt idx="28" formatCode="#\ ##0.0000;\-#\ ##0.0000;0.0000">
                  <c:v>0.14970530645639127</c:v>
                </c:pt>
                <c:pt idx="29" formatCode="#\ ##0.0000;\-#\ ##0.0000;0.0000">
                  <c:v>0.1481262463888679</c:v>
                </c:pt>
                <c:pt idx="30" formatCode="#\ ##0.0000;\-#\ ##0.0000;0.0000">
                  <c:v>0.14654735519075898</c:v>
                </c:pt>
                <c:pt idx="31" formatCode="#\ ##0.0000;\-#\ ##0.0000;0.0000">
                  <c:v>0.14496865882995677</c:v>
                </c:pt>
                <c:pt idx="32" formatCode="#\ ##0.0000;\-#\ ##0.0000;0.0000">
                  <c:v>0.14339018326701128</c:v>
                </c:pt>
                <c:pt idx="33" formatCode="#\ ##0.0000;\-#\ ##0.0000;0.0000">
                  <c:v>0.14181195445305564</c:v>
                </c:pt>
                <c:pt idx="34" formatCode="#\ ##0.0000;\-#\ ##0.0000;0.0000">
                  <c:v>0.14023399832747374</c:v>
                </c:pt>
                <c:pt idx="35" formatCode="#\ ##0.0000;\-#\ ##0.0000;0.0000">
                  <c:v>0.13865634081531103</c:v>
                </c:pt>
                <c:pt idx="36" formatCode="#\ ##0.0000;\-#\ ##0.0000;0.0000">
                  <c:v>0.13707900782443025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A-460F-8064-6F5A2F450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436016"/>
        <c:axId val="548432736"/>
      </c:lineChart>
      <c:catAx>
        <c:axId val="5484360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432736"/>
        <c:crosses val="autoZero"/>
        <c:auto val="1"/>
        <c:lblAlgn val="ctr"/>
        <c:lblOffset val="100"/>
        <c:noMultiLvlLbl val="0"/>
      </c:catAx>
      <c:valAx>
        <c:axId val="5484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;\-#\ ##0.0000;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4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552450</xdr:colOff>
      <xdr:row>13</xdr:row>
      <xdr:rowOff>19051</xdr:rowOff>
    </xdr:from>
    <xdr:to>
      <xdr:col>33</xdr:col>
      <xdr:colOff>0</xdr:colOff>
      <xdr:row>27</xdr:row>
      <xdr:rowOff>195263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303691-AF89-4F83-A7C8-08A75D130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13</xdr:row>
      <xdr:rowOff>19049</xdr:rowOff>
    </xdr:from>
    <xdr:to>
      <xdr:col>33</xdr:col>
      <xdr:colOff>590549</xdr:colOff>
      <xdr:row>28</xdr:row>
      <xdr:rowOff>9524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580BC0-D0AD-4DE0-8281-2EB05D3E3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3</xdr:row>
      <xdr:rowOff>4762</xdr:rowOff>
    </xdr:from>
    <xdr:to>
      <xdr:col>7</xdr:col>
      <xdr:colOff>457200</xdr:colOff>
      <xdr:row>18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673FE6F-3B08-4FB9-8DAE-4DF748296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166687</xdr:rowOff>
    </xdr:from>
    <xdr:to>
      <xdr:col>8</xdr:col>
      <xdr:colOff>171450</xdr:colOff>
      <xdr:row>18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99CC1E-8BC2-4044-840F-98AFBDEB8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5</xdr:row>
      <xdr:rowOff>109537</xdr:rowOff>
    </xdr:from>
    <xdr:to>
      <xdr:col>7</xdr:col>
      <xdr:colOff>409575</xdr:colOff>
      <xdr:row>20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2BA927-89D6-47D2-97E5-A4CF4F917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7</xdr:row>
      <xdr:rowOff>14287</xdr:rowOff>
    </xdr:from>
    <xdr:to>
      <xdr:col>7</xdr:col>
      <xdr:colOff>142875</xdr:colOff>
      <xdr:row>22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A677A0A-DB3A-4A77-B0AB-06F7BB5F2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8</xdr:row>
      <xdr:rowOff>147637</xdr:rowOff>
    </xdr:from>
    <xdr:to>
      <xdr:col>7</xdr:col>
      <xdr:colOff>190500</xdr:colOff>
      <xdr:row>24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1EFE55-99CD-4E5C-807E-A98915BCF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8</xdr:row>
      <xdr:rowOff>33337</xdr:rowOff>
    </xdr:from>
    <xdr:to>
      <xdr:col>7</xdr:col>
      <xdr:colOff>180975</xdr:colOff>
      <xdr:row>23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C254BD-BFFB-43CD-8617-89CE9ECAD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2E139C-9FBE-41E6-85F1-CA09543D584A}" name="Таблица3" displayName="Таблица3" ref="A1:E38" totalsRowShown="0">
  <autoFilter ref="A1:E38" xr:uid="{6452254F-C6C1-4B74-A5D7-09AE82FA0F17}"/>
  <tableColumns count="5">
    <tableColumn id="1" xr3:uid="{D51D5F80-E357-4DD2-8C69-D84868449B52}" name="Временная шкала" dataDxfId="23"/>
    <tableColumn id="2" xr3:uid="{CEAFC929-A095-4D36-9249-221F57037C38}" name="Значения"/>
    <tableColumn id="3" xr3:uid="{BF269A18-74F5-47FE-B2D1-F92960623E91}" name="Прогноз" dataDxfId="22">
      <calculatedColumnFormula>_xlfn.FORECAST.ETS(A2,$B$2:$B$26,$A$2:$A$26,1,1)</calculatedColumnFormula>
    </tableColumn>
    <tableColumn id="4" xr3:uid="{039945A0-A56B-481D-94D5-F6789D47EFBA}" name="Привязка низкой вероятности" dataDxfId="21">
      <calculatedColumnFormula>C2-_xlfn.FORECAST.ETS.CONFINT(A2,$B$2:$B$26,$A$2:$A$26,0.95,1,1)</calculatedColumnFormula>
    </tableColumn>
    <tableColumn id="5" xr3:uid="{C3C43CE7-9CBC-4DBD-A4A1-4CDA7FF59954}" name="Привязка высокой вероятности" dataDxfId="20">
      <calculatedColumnFormula>C2+_xlfn.FORECAST.ETS.CONFINT(A2,$B$2:$B$26,$A$2:$A$26,0.95,1,1)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3C952D-092F-4284-BD09-080AC34E4EAA}" name="Таблица4" displayName="Таблица4" ref="A1:E38" totalsRowShown="0">
  <autoFilter ref="A1:E38" xr:uid="{19A479DF-9490-463A-8B26-819D0F73F529}"/>
  <tableColumns count="5">
    <tableColumn id="1" xr3:uid="{AB2C6A05-5B1A-4B55-A0C7-21E39CF21F77}" name="Временная шкала" dataDxfId="19"/>
    <tableColumn id="2" xr3:uid="{FCE701B8-BEF1-41BE-BD87-E20A29418359}" name="Значения"/>
    <tableColumn id="3" xr3:uid="{6E39AD17-C995-49C2-A61E-54E77405887D}" name="Прогноз" dataDxfId="18">
      <calculatedColumnFormula>_xlfn.FORECAST.ETS(A2,$B$2:$B$26,$A$2:$A$26,1,1)</calculatedColumnFormula>
    </tableColumn>
    <tableColumn id="4" xr3:uid="{ED70C610-ED77-4EAD-95BA-BB7E50C3CA21}" name="Привязка низкой вероятности" dataDxfId="17">
      <calculatedColumnFormula>C2-_xlfn.FORECAST.ETS.CONFINT(A2,$B$2:$B$26,$A$2:$A$26,0.95,1,1)</calculatedColumnFormula>
    </tableColumn>
    <tableColumn id="5" xr3:uid="{3A12C434-BAF6-4EE7-94D8-3D59BBC9F737}" name="Привязка высокой вероятности" dataDxfId="16">
      <calculatedColumnFormula>C2+_xlfn.FORECAST.ETS.CONFINT(A2,$B$2:$B$26,$A$2:$A$26,0.95,1,1)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F08EDC-4B09-4FF6-8DD0-6F99870DBF05}" name="Таблица5" displayName="Таблица5" ref="A1:E38" totalsRowShown="0">
  <autoFilter ref="A1:E38" xr:uid="{E773CD97-B959-4AF6-AA7B-ED458D45D257}"/>
  <tableColumns count="5">
    <tableColumn id="1" xr3:uid="{C1179E76-139A-4B6F-A20C-3ADB79E9B704}" name="Временная шкала" dataDxfId="15"/>
    <tableColumn id="2" xr3:uid="{19E10D7D-97F8-4899-978A-75CF23EF4EE7}" name="Значения"/>
    <tableColumn id="3" xr3:uid="{1D200F59-D0F4-4BA8-B417-20877E7238E7}" name="Прогноз" dataDxfId="14">
      <calculatedColumnFormula>_xlfn.FORECAST.ETS(A2,$B$2:$B$26,$A$2:$A$26,1,1)</calculatedColumnFormula>
    </tableColumn>
    <tableColumn id="4" xr3:uid="{EFB68A46-D53B-4A45-A085-D445E9AC1C10}" name="Привязка низкой вероятности" dataDxfId="13">
      <calculatedColumnFormula>C2-_xlfn.FORECAST.ETS.CONFINT(A2,$B$2:$B$26,$A$2:$A$26,0.95,1,1)</calculatedColumnFormula>
    </tableColumn>
    <tableColumn id="5" xr3:uid="{07AAE5E6-15FF-4E3F-9DE6-EBA7314ABE9E}" name="Привязка высокой вероятности" dataDxfId="12">
      <calculatedColumnFormula>C2+_xlfn.FORECAST.ETS.CONFINT(A2,$B$2:$B$26,$A$2:$A$26,0.95,1,1)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B266AB-9BD8-43A8-B04E-2108503357EB}" name="Таблица6" displayName="Таблица6" ref="A1:E38" totalsRowShown="0">
  <autoFilter ref="A1:E38" xr:uid="{881B7548-070A-4C19-9A11-AE19A2C0E587}"/>
  <tableColumns count="5">
    <tableColumn id="1" xr3:uid="{B21EA415-57F1-446F-89F9-7DB47116C69E}" name="Временная шкала" dataDxfId="11"/>
    <tableColumn id="2" xr3:uid="{695AFB8B-B11C-4431-AE73-D3D0A8BD4F59}" name="Значения"/>
    <tableColumn id="3" xr3:uid="{BE266CA9-897C-457E-B6DA-3D26DDD03661}" name="Прогноз" dataDxfId="10">
      <calculatedColumnFormula>_xlfn.FORECAST.ETS(A2,$B$2:$B$26,$A$2:$A$26,1,1)</calculatedColumnFormula>
    </tableColumn>
    <tableColumn id="4" xr3:uid="{46259584-BF27-427B-82A0-16223A8FD252}" name="Привязка низкой вероятности" dataDxfId="9">
      <calculatedColumnFormula>C2-_xlfn.FORECAST.ETS.CONFINT(A2,$B$2:$B$26,$A$2:$A$26,0.95,1,1)</calculatedColumnFormula>
    </tableColumn>
    <tableColumn id="5" xr3:uid="{60041041-0FD2-4B05-8EE1-BAD41EFC06F6}" name="Привязка высокой вероятности" dataDxfId="8">
      <calculatedColumnFormula>C2+_xlfn.FORECAST.ETS.CONFINT(A2,$B$2:$B$26,$A$2:$A$26,0.95,1,1)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0D772D-C3A0-4552-97BD-0BC267B4AA9E}" name="Таблица7" displayName="Таблица7" ref="A1:E38" totalsRowShown="0">
  <autoFilter ref="A1:E38" xr:uid="{B4319F4E-1C3B-427E-8039-E761FCDB3488}"/>
  <tableColumns count="5">
    <tableColumn id="1" xr3:uid="{A5B42595-AD6A-40AC-A06C-4876B6E4E6F8}" name="Временная шкала" dataDxfId="7"/>
    <tableColumn id="2" xr3:uid="{9A3F500E-643C-4566-8076-92C3E575EE5D}" name="Значения"/>
    <tableColumn id="3" xr3:uid="{A4CD0F4B-2DC2-41F3-B274-36515D44FA9D}" name="Прогноз" dataDxfId="6">
      <calculatedColumnFormula>_xlfn.FORECAST.ETS(A2,$B$2:$B$26,$A$2:$A$26,1,1)</calculatedColumnFormula>
    </tableColumn>
    <tableColumn id="4" xr3:uid="{9E36D32E-5E9C-4BF2-8F70-8CCF967A1975}" name="Привязка низкой вероятности" dataDxfId="5">
      <calculatedColumnFormula>C2-_xlfn.FORECAST.ETS.CONFINT(A2,$B$2:$B$26,$A$2:$A$26,0.95,1,1)</calculatedColumnFormula>
    </tableColumn>
    <tableColumn id="5" xr3:uid="{D95AD2E7-76E1-4600-B90A-61BA2EE45998}" name="Привязка высокой вероятности" dataDxfId="4">
      <calculatedColumnFormula>C2+_xlfn.FORECAST.ETS.CONFINT(A2,$B$2:$B$26,$A$2:$A$26,0.95,1,1)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7FAFBA9-A5F3-46DB-A201-F8CB11DBBFB4}" name="Таблица8" displayName="Таблица8" ref="A1:E38" totalsRowShown="0">
  <autoFilter ref="A1:E38" xr:uid="{E7D56057-30F7-46DF-8CA7-119FC9F655D7}"/>
  <tableColumns count="5">
    <tableColumn id="1" xr3:uid="{C3F35C6A-2251-456A-B1B8-3C846986ABE6}" name="Временная шкала" dataDxfId="3"/>
    <tableColumn id="2" xr3:uid="{BA94CD13-8AD1-4613-9CFF-5DB45732B541}" name="Значения"/>
    <tableColumn id="3" xr3:uid="{0352658D-4C10-4037-ACFA-6F04E46947C1}" name="Прогноз" dataDxfId="2">
      <calculatedColumnFormula>_xlfn.FORECAST.ETS(A2,$B$2:$B$26,$A$2:$A$26,1,1)</calculatedColumnFormula>
    </tableColumn>
    <tableColumn id="4" xr3:uid="{9528F3A8-B7B0-416C-AA6F-8CFE7BBC6EAD}" name="Привязка низкой вероятности" dataDxfId="1">
      <calculatedColumnFormula>C2-_xlfn.FORECAST.ETS.CONFINT(A2,$B$2:$B$26,$A$2:$A$26,0.95,1,1)</calculatedColumnFormula>
    </tableColumn>
    <tableColumn id="5" xr3:uid="{C348E562-391B-4BEB-BDB8-C6CD26F8E6FC}" name="Привязка высокой вероятности" dataDxfId="0">
      <calculatedColumnFormula>C2+_xlfn.FORECAST.ETS.CONFINT(A2,$B$2:$B$26,$A$2:$A$26,0.95,1,1)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F7D7A-3E37-495A-A175-AC7B4818BAF0}">
  <dimension ref="A1:AE41"/>
  <sheetViews>
    <sheetView tabSelected="1" topLeftCell="R15" workbookViewId="0">
      <selection activeCell="V41" sqref="V41"/>
    </sheetView>
  </sheetViews>
  <sheetFormatPr defaultRowHeight="15" x14ac:dyDescent="0.25"/>
  <sheetData>
    <row r="1" spans="1:22" x14ac:dyDescent="0.25">
      <c r="A1" t="s">
        <v>0</v>
      </c>
      <c r="B1">
        <v>1</v>
      </c>
      <c r="C1" t="s">
        <v>1</v>
      </c>
      <c r="D1">
        <v>1.0000000000000001E-5</v>
      </c>
      <c r="E1" t="s">
        <v>2</v>
      </c>
      <c r="F1">
        <v>2</v>
      </c>
    </row>
    <row r="2" spans="1:22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</row>
    <row r="3" spans="1:22" x14ac:dyDescent="0.25">
      <c r="A3">
        <v>0</v>
      </c>
      <c r="B3">
        <v>2172</v>
      </c>
      <c r="C3">
        <v>43.44</v>
      </c>
      <c r="D3">
        <v>43.44</v>
      </c>
      <c r="E3">
        <v>217.2</v>
      </c>
      <c r="F3" s="7">
        <v>5.3100000000000001E-2</v>
      </c>
      <c r="G3" s="7">
        <v>6.6E-3</v>
      </c>
      <c r="H3" s="7">
        <v>2.3999999999999998E-3</v>
      </c>
      <c r="I3" s="7">
        <v>0.1671</v>
      </c>
      <c r="J3" s="1">
        <v>58.02</v>
      </c>
      <c r="K3" s="1">
        <v>68.45</v>
      </c>
      <c r="M3">
        <f>((1+F3)^(1/12)-1)*B3</f>
        <v>9.3848302544151316</v>
      </c>
      <c r="N3">
        <f>((1+G3)^(1/12)-1)*C3*J3</f>
        <v>1.3820381402130728</v>
      </c>
      <c r="O3">
        <f>((1+H3)^(1/12)-1)*D3*K3</f>
        <v>0.59404043833801612</v>
      </c>
      <c r="P3">
        <f>((1+I3)^(1/12)-1)*E3</f>
        <v>2.8149337387948057</v>
      </c>
      <c r="V3">
        <f>M3+N3+O3-P3-Q3-R3-S3-U3+T3</f>
        <v>8.5459750941714141</v>
      </c>
    </row>
    <row r="4" spans="1:22" ht="15.75" x14ac:dyDescent="0.25">
      <c r="A4">
        <v>1</v>
      </c>
      <c r="B4">
        <v>2116.2706674391929</v>
      </c>
      <c r="C4">
        <v>42.588160164514697</v>
      </c>
      <c r="D4">
        <v>41.968323888506355</v>
      </c>
      <c r="E4">
        <v>0</v>
      </c>
      <c r="F4" s="5">
        <v>5.67E-2</v>
      </c>
      <c r="G4" s="7">
        <v>6.0999999999999995E-3</v>
      </c>
      <c r="H4" s="7">
        <v>2E-3</v>
      </c>
      <c r="I4" s="7">
        <v>0.15810000000000002</v>
      </c>
      <c r="J4" s="1">
        <v>57.87</v>
      </c>
      <c r="K4" s="1">
        <v>67.22</v>
      </c>
      <c r="M4">
        <f>((1+F4)^(1/12)-1)*B4</f>
        <v>9.7485607660407929</v>
      </c>
      <c r="N4">
        <f>((1+G4)^(1/12)-1)*C4*J4</f>
        <v>1.2493374507065702</v>
      </c>
      <c r="O4">
        <f>((1+H4)^(1/12)-1)*D4*K4</f>
        <v>0.46975466886008765</v>
      </c>
      <c r="P4">
        <f>((1+I4)^(1/12)-1)*E4</f>
        <v>0</v>
      </c>
      <c r="Q4">
        <f>(B4-B3)/$B$1</f>
        <v>-55.729332560807052</v>
      </c>
      <c r="R4">
        <f>J3*(C4-C3)/$B$1</f>
        <v>-49.42374725485714</v>
      </c>
      <c r="S4">
        <f>K3*(D4-D3)/$B$1</f>
        <v>-100.73622983173988</v>
      </c>
      <c r="T4">
        <f>(E4-E3)/$B$1</f>
        <v>-217.2</v>
      </c>
      <c r="U4">
        <f>$D$1*(Q4)^$F$1 + $D$1*(R4)^$F$1 + $D$1*(S4)^$F$1</f>
        <v>0.15696253301098148</v>
      </c>
      <c r="V4">
        <f>M4+N4+O4-P4-Q4-R4-S4-U4+T4</f>
        <v>5.4001247917767614E-13</v>
      </c>
    </row>
    <row r="5" spans="1:22" ht="15.75" x14ac:dyDescent="0.25">
      <c r="A5">
        <v>2</v>
      </c>
      <c r="B5">
        <v>1643.0198760241606</v>
      </c>
      <c r="C5">
        <v>40.267886365123033</v>
      </c>
      <c r="D5">
        <v>51.047377491889883</v>
      </c>
      <c r="E5">
        <v>0</v>
      </c>
      <c r="F5" s="5">
        <v>5.1799999999999999E-2</v>
      </c>
      <c r="G5" s="7">
        <v>6.4000000000000003E-3</v>
      </c>
      <c r="H5" s="7">
        <v>2.5000000000000001E-3</v>
      </c>
      <c r="I5" s="7">
        <v>0.18629999999999999</v>
      </c>
      <c r="J5" s="1">
        <v>58.33</v>
      </c>
      <c r="K5" s="1">
        <v>69.2</v>
      </c>
      <c r="M5">
        <f t="shared" ref="M5:M39" si="0">((1+F5)^(1/12)-1)*B5</f>
        <v>6.9293547762888785</v>
      </c>
      <c r="N5">
        <f t="shared" ref="N5:O39" si="1">((1+G5)^(1/12)-1)*C5*J5</f>
        <v>1.2490474473640205</v>
      </c>
      <c r="O5">
        <f t="shared" si="1"/>
        <v>0.73509111333389043</v>
      </c>
      <c r="P5">
        <f t="shared" ref="P5:P39" si="2">((1+I5)^(1/12)-1)*E5</f>
        <v>0</v>
      </c>
      <c r="Q5">
        <f t="shared" ref="Q5:Q39" si="3">(B5-B4)/$B$1</f>
        <v>-473.25079141503238</v>
      </c>
      <c r="R5">
        <f t="shared" ref="R5:S39" si="4">J4*(C5-C4)/$B$1</f>
        <v>-134.2742447707956</v>
      </c>
      <c r="S5">
        <f t="shared" si="4"/>
        <v>610.29398321944075</v>
      </c>
      <c r="T5">
        <f t="shared" ref="T5:T39" si="5">(E5-E4)/$B$1</f>
        <v>0</v>
      </c>
      <c r="U5">
        <f t="shared" ref="U5:U39" si="6">$D$1*(Q5)^$F$1 + $D$1*(R5)^$F$1 + $D$1*(S5)^$F$1</f>
        <v>6.1445463033757299</v>
      </c>
      <c r="V5">
        <f t="shared" ref="V5:V39" si="7">M5+N5+O5-P5-Q5-R5-S5-U5+T5</f>
        <v>-1.730171561575844E-12</v>
      </c>
    </row>
    <row r="6" spans="1:22" ht="15.75" x14ac:dyDescent="0.25">
      <c r="A6">
        <v>3</v>
      </c>
      <c r="B6">
        <v>1657.1151200899558</v>
      </c>
      <c r="C6">
        <v>42.786614875458618</v>
      </c>
      <c r="D6">
        <v>48.846501213953154</v>
      </c>
      <c r="E6">
        <v>0</v>
      </c>
      <c r="F6" s="5">
        <v>5.2699999999999997E-2</v>
      </c>
      <c r="G6" s="7">
        <v>7.3000000000000001E-3</v>
      </c>
      <c r="H6" s="7">
        <v>2E-3</v>
      </c>
      <c r="I6" s="7">
        <v>0.14199999999999999</v>
      </c>
      <c r="J6" s="1">
        <v>57.6</v>
      </c>
      <c r="K6" s="1">
        <v>68.87</v>
      </c>
      <c r="M6">
        <f t="shared" si="0"/>
        <v>7.1074154035135857</v>
      </c>
      <c r="N6">
        <f t="shared" si="1"/>
        <v>1.4942500393384934</v>
      </c>
      <c r="O6">
        <f t="shared" si="1"/>
        <v>0.56016312547512337</v>
      </c>
      <c r="P6">
        <f t="shared" si="2"/>
        <v>0</v>
      </c>
      <c r="Q6">
        <f t="shared" si="3"/>
        <v>14.095244065795214</v>
      </c>
      <c r="R6">
        <f t="shared" si="4"/>
        <v>146.91743400787465</v>
      </c>
      <c r="S6">
        <f t="shared" si="4"/>
        <v>-152.30063843322165</v>
      </c>
      <c r="T6">
        <f t="shared" si="5"/>
        <v>0</v>
      </c>
      <c r="U6">
        <f t="shared" si="6"/>
        <v>0.44978892787899449</v>
      </c>
      <c r="V6">
        <f t="shared" si="7"/>
        <v>-1.0325074129013956E-14</v>
      </c>
    </row>
    <row r="7" spans="1:22" ht="15.75" x14ac:dyDescent="0.25">
      <c r="A7">
        <v>4</v>
      </c>
      <c r="B7">
        <v>1249.6011935967792</v>
      </c>
      <c r="C7">
        <v>52.160724196862475</v>
      </c>
      <c r="D7">
        <v>46.973411131920606</v>
      </c>
      <c r="E7">
        <v>0</v>
      </c>
      <c r="F7" s="5">
        <v>5.5300000000000002E-2</v>
      </c>
      <c r="G7" s="7">
        <v>7.6E-3</v>
      </c>
      <c r="H7" s="7">
        <v>2.5999999999999999E-3</v>
      </c>
      <c r="I7" s="7">
        <v>0.17300000000000001</v>
      </c>
      <c r="J7" s="1">
        <v>56.29</v>
      </c>
      <c r="K7" s="1">
        <v>69.540000000000006</v>
      </c>
      <c r="M7">
        <f t="shared" si="0"/>
        <v>5.6175802442520899</v>
      </c>
      <c r="N7">
        <f t="shared" si="1"/>
        <v>1.8531010599873197</v>
      </c>
      <c r="O7">
        <f t="shared" si="1"/>
        <v>0.70690638369620695</v>
      </c>
      <c r="P7">
        <f t="shared" si="2"/>
        <v>0</v>
      </c>
      <c r="Q7">
        <f t="shared" si="3"/>
        <v>-407.51392649317654</v>
      </c>
      <c r="R7">
        <f t="shared" si="4"/>
        <v>539.94869691286215</v>
      </c>
      <c r="S7">
        <f t="shared" si="4"/>
        <v>-128.99971394958155</v>
      </c>
      <c r="T7">
        <f t="shared" si="5"/>
        <v>0</v>
      </c>
      <c r="U7">
        <f t="shared" si="6"/>
        <v>4.7425312178285779</v>
      </c>
      <c r="V7">
        <f t="shared" si="7"/>
        <v>2.9771740628348198E-12</v>
      </c>
    </row>
    <row r="8" spans="1:22" ht="15.75" x14ac:dyDescent="0.25">
      <c r="A8">
        <v>5</v>
      </c>
      <c r="B8">
        <v>465.74542376440377</v>
      </c>
      <c r="C8">
        <v>79.26126518276628</v>
      </c>
      <c r="D8">
        <v>35.872347488405872</v>
      </c>
      <c r="E8">
        <v>0</v>
      </c>
      <c r="F8" s="5">
        <v>5.4199999999999998E-2</v>
      </c>
      <c r="G8" s="7">
        <v>7.1999999999999998E-3</v>
      </c>
      <c r="H8" s="7">
        <v>1.7000000000000001E-3</v>
      </c>
      <c r="I8" s="7">
        <v>0.16930000000000001</v>
      </c>
      <c r="J8" s="1">
        <v>55.67</v>
      </c>
      <c r="K8" s="1">
        <v>68.66</v>
      </c>
      <c r="M8">
        <f t="shared" si="0"/>
        <v>2.0531004305929934</v>
      </c>
      <c r="N8">
        <f t="shared" si="1"/>
        <v>2.6387880588723087</v>
      </c>
      <c r="O8">
        <f t="shared" si="1"/>
        <v>0.34865276999190103</v>
      </c>
      <c r="P8">
        <f t="shared" si="2"/>
        <v>0</v>
      </c>
      <c r="Q8">
        <f t="shared" si="3"/>
        <v>-783.85576983237547</v>
      </c>
      <c r="R8">
        <f t="shared" si="4"/>
        <v>1525.4894520965252</v>
      </c>
      <c r="S8">
        <f t="shared" si="4"/>
        <v>-771.96796577001476</v>
      </c>
      <c r="T8">
        <f t="shared" si="5"/>
        <v>0</v>
      </c>
      <c r="U8">
        <f t="shared" si="6"/>
        <v>35.374824765323574</v>
      </c>
      <c r="V8">
        <f t="shared" si="7"/>
        <v>-1.3002932064409833E-12</v>
      </c>
    </row>
    <row r="9" spans="1:22" ht="15.75" x14ac:dyDescent="0.25">
      <c r="A9">
        <v>6</v>
      </c>
      <c r="B9">
        <v>54.507979772430801</v>
      </c>
      <c r="C9">
        <v>127.77321725719013</v>
      </c>
      <c r="D9">
        <v>42.489164510015122</v>
      </c>
      <c r="E9">
        <v>2847.6943688478545</v>
      </c>
      <c r="F9" s="5">
        <v>5.4299999999999994E-2</v>
      </c>
      <c r="G9" s="7">
        <v>8.3000000000000001E-3</v>
      </c>
      <c r="H9" s="7">
        <v>1.9E-3</v>
      </c>
      <c r="I9" s="7">
        <v>0.1484</v>
      </c>
      <c r="J9" s="1">
        <v>57.26</v>
      </c>
      <c r="K9" s="1">
        <v>70.56</v>
      </c>
      <c r="M9">
        <f t="shared" si="0"/>
        <v>0.24071500663362458</v>
      </c>
      <c r="N9">
        <f t="shared" si="1"/>
        <v>5.0412876968846856</v>
      </c>
      <c r="O9">
        <f t="shared" si="1"/>
        <v>0.4742760720462329</v>
      </c>
      <c r="P9">
        <f>((1+I9)^(1/12)-1)*E9</f>
        <v>33.026254399152322</v>
      </c>
      <c r="Q9">
        <f>(B9-B8)/$B$1</f>
        <v>-411.23744399197295</v>
      </c>
      <c r="R9">
        <f>J8*(C9-C8)/$B$1</f>
        <v>2700.6603719831755</v>
      </c>
      <c r="S9">
        <f>K8*(D9-D8)/$B$1</f>
        <v>454.31065670369111</v>
      </c>
      <c r="T9">
        <f t="shared" si="5"/>
        <v>2847.6943688478545</v>
      </c>
      <c r="U9">
        <f>$D$1*(Q9)^$F$1 + $D$1*(R9)^$F$1 + $D$1*(S9)^$F$1</f>
        <v>76.690808529358947</v>
      </c>
      <c r="V9">
        <f t="shared" si="7"/>
        <v>1.4097167877480388E-11</v>
      </c>
    </row>
    <row r="10" spans="1:22" ht="15.75" x14ac:dyDescent="0.25">
      <c r="A10">
        <v>7</v>
      </c>
      <c r="B10">
        <v>0</v>
      </c>
      <c r="C10">
        <v>159.27100316244005</v>
      </c>
      <c r="D10">
        <v>37.730934828694799</v>
      </c>
      <c r="E10">
        <v>4340.5436989294803</v>
      </c>
      <c r="F10" s="5">
        <v>5.2900000000000003E-2</v>
      </c>
      <c r="G10" s="7">
        <v>8.3000000000000001E-3</v>
      </c>
      <c r="H10" s="7">
        <v>2.3E-3</v>
      </c>
      <c r="I10" s="7">
        <v>0.15740000000000001</v>
      </c>
      <c r="J10" s="1">
        <v>62</v>
      </c>
      <c r="K10" s="1">
        <v>75.209999999999994</v>
      </c>
      <c r="M10">
        <f t="shared" si="0"/>
        <v>0</v>
      </c>
      <c r="N10">
        <f t="shared" si="1"/>
        <v>6.8042257407166797</v>
      </c>
      <c r="O10">
        <f t="shared" si="1"/>
        <v>0.5433283372477139</v>
      </c>
      <c r="P10">
        <f t="shared" si="2"/>
        <v>53.196997109236833</v>
      </c>
      <c r="Q10">
        <f t="shared" si="3"/>
        <v>-54.507979772430801</v>
      </c>
      <c r="R10">
        <f t="shared" si="4"/>
        <v>1803.5632209346109</v>
      </c>
      <c r="S10">
        <f t="shared" si="4"/>
        <v>-335.74068631396199</v>
      </c>
      <c r="T10">
        <f t="shared" si="5"/>
        <v>1492.8493300816258</v>
      </c>
      <c r="U10">
        <f t="shared" si="6"/>
        <v>33.685332202134703</v>
      </c>
      <c r="V10">
        <f t="shared" si="7"/>
        <v>0</v>
      </c>
    </row>
    <row r="11" spans="1:22" ht="15.75" x14ac:dyDescent="0.25">
      <c r="A11">
        <v>8</v>
      </c>
      <c r="B11">
        <v>0</v>
      </c>
      <c r="C11">
        <v>133.48749180831129</v>
      </c>
      <c r="D11">
        <v>0</v>
      </c>
      <c r="E11">
        <v>8.680397858532524E-4</v>
      </c>
      <c r="F11" s="5">
        <v>5.3899999999999997E-2</v>
      </c>
      <c r="G11" s="7">
        <v>1.49E-2</v>
      </c>
      <c r="H11" s="7">
        <v>1.1000000000000001E-3</v>
      </c>
      <c r="I11" s="7">
        <v>0.1535</v>
      </c>
      <c r="J11" s="1">
        <v>62.59</v>
      </c>
      <c r="K11" s="1">
        <v>72.52</v>
      </c>
      <c r="M11">
        <f t="shared" si="0"/>
        <v>0</v>
      </c>
      <c r="N11">
        <f t="shared" si="1"/>
        <v>10.303923488760947</v>
      </c>
      <c r="O11">
        <f>((1+H11)^(1/12)-1)*D11*K11</f>
        <v>0</v>
      </c>
      <c r="P11">
        <f t="shared" si="2"/>
        <v>1.0391437995142304E-5</v>
      </c>
      <c r="Q11">
        <f t="shared" si="3"/>
        <v>0</v>
      </c>
      <c r="R11">
        <f t="shared" si="4"/>
        <v>-1598.5777039559832</v>
      </c>
      <c r="S11">
        <f t="shared" si="4"/>
        <v>-2837.7436084661358</v>
      </c>
      <c r="T11">
        <f t="shared" si="5"/>
        <v>-4340.5428308896944</v>
      </c>
      <c r="U11">
        <f t="shared" si="6"/>
        <v>106.0823946297559</v>
      </c>
      <c r="V11">
        <f t="shared" si="7"/>
        <v>-8.1854523159563541E-12</v>
      </c>
    </row>
    <row r="12" spans="1:22" ht="15.75" x14ac:dyDescent="0.25">
      <c r="A12">
        <v>9</v>
      </c>
      <c r="B12">
        <v>23.104651182648322</v>
      </c>
      <c r="C12">
        <v>129.1692493221035</v>
      </c>
      <c r="D12">
        <v>3.5537523609471986</v>
      </c>
      <c r="E12">
        <v>0</v>
      </c>
      <c r="F12" s="5">
        <v>5.0999999999999997E-2</v>
      </c>
      <c r="G12" s="7">
        <v>1.7600000000000001E-2</v>
      </c>
      <c r="H12" s="7">
        <v>2.5000000000000001E-3</v>
      </c>
      <c r="I12" s="7">
        <v>0.15289999999999998</v>
      </c>
      <c r="J12" s="1">
        <v>62.76</v>
      </c>
      <c r="K12" s="1">
        <v>72.989999999999995</v>
      </c>
      <c r="M12">
        <f t="shared" si="0"/>
        <v>9.5971578903763635E-2</v>
      </c>
      <c r="N12">
        <f t="shared" si="1"/>
        <v>11.794925053402967</v>
      </c>
      <c r="O12">
        <f t="shared" si="1"/>
        <v>5.3977425588321429E-2</v>
      </c>
      <c r="P12">
        <f t="shared" si="2"/>
        <v>0</v>
      </c>
      <c r="Q12">
        <f t="shared" si="3"/>
        <v>23.104651182648322</v>
      </c>
      <c r="R12">
        <f t="shared" si="4"/>
        <v>-270.27879721174583</v>
      </c>
      <c r="S12">
        <f t="shared" si="4"/>
        <v>257.71812121589085</v>
      </c>
      <c r="T12">
        <f t="shared" si="5"/>
        <v>-8.680397858532524E-4</v>
      </c>
      <c r="U12">
        <f t="shared" si="6"/>
        <v>1.400030831315485</v>
      </c>
      <c r="V12">
        <f t="shared" si="7"/>
        <v>3.9269195534208379E-13</v>
      </c>
    </row>
    <row r="13" spans="1:22" ht="15.75" x14ac:dyDescent="0.25">
      <c r="A13">
        <v>10</v>
      </c>
      <c r="B13">
        <v>0</v>
      </c>
      <c r="C13">
        <v>126.31512778697149</v>
      </c>
      <c r="D13">
        <v>6.5231584466435342</v>
      </c>
      <c r="E13">
        <v>6.6235241006122854</v>
      </c>
      <c r="F13" s="5">
        <v>5.04E-2</v>
      </c>
      <c r="G13" s="7">
        <v>1.32E-2</v>
      </c>
      <c r="H13" s="7">
        <v>1.9E-3</v>
      </c>
      <c r="I13" s="7">
        <v>0.1268</v>
      </c>
      <c r="J13" s="1">
        <v>62.78</v>
      </c>
      <c r="K13" s="1">
        <v>73.2</v>
      </c>
      <c r="M13">
        <f t="shared" si="0"/>
        <v>0</v>
      </c>
      <c r="N13">
        <f t="shared" si="1"/>
        <v>8.6707363462776943</v>
      </c>
      <c r="O13">
        <f t="shared" si="1"/>
        <v>7.5537648239659513E-2</v>
      </c>
      <c r="P13">
        <f t="shared" si="2"/>
        <v>6.622285759406743E-2</v>
      </c>
      <c r="Q13">
        <f t="shared" si="3"/>
        <v>-23.104651182648322</v>
      </c>
      <c r="R13">
        <f t="shared" si="4"/>
        <v>-179.12466754488489</v>
      </c>
      <c r="S13">
        <f t="shared" si="4"/>
        <v>216.73695019497552</v>
      </c>
      <c r="T13">
        <f t="shared" si="5"/>
        <v>6.6235241006122854</v>
      </c>
      <c r="U13">
        <f t="shared" si="6"/>
        <v>0.79594377009156703</v>
      </c>
      <c r="V13">
        <f t="shared" si="7"/>
        <v>1.6919798895287386E-12</v>
      </c>
    </row>
    <row r="14" spans="1:22" ht="15.75" x14ac:dyDescent="0.25">
      <c r="A14">
        <v>11</v>
      </c>
      <c r="B14">
        <v>651.88672281614333</v>
      </c>
      <c r="C14">
        <v>145.45317389870735</v>
      </c>
      <c r="D14">
        <v>27.341066067069598</v>
      </c>
      <c r="E14">
        <v>3447.9903579076799</v>
      </c>
      <c r="F14" s="5">
        <v>4.9800000000000004E-2</v>
      </c>
      <c r="G14" s="7">
        <v>1.32E-2</v>
      </c>
      <c r="H14" s="7">
        <v>1.8E-3</v>
      </c>
      <c r="I14" s="7">
        <v>0.1328</v>
      </c>
      <c r="J14" s="1">
        <v>68.08</v>
      </c>
      <c r="K14" s="1">
        <v>79.680000000000007</v>
      </c>
      <c r="M14">
        <f t="shared" si="0"/>
        <v>2.6454767296130042</v>
      </c>
      <c r="N14">
        <f t="shared" si="1"/>
        <v>10.82734693740462</v>
      </c>
      <c r="O14">
        <f t="shared" si="1"/>
        <v>0.32651113741225685</v>
      </c>
      <c r="P14">
        <f t="shared" si="2"/>
        <v>36.014987852775945</v>
      </c>
      <c r="Q14">
        <f t="shared" si="3"/>
        <v>651.88672281614333</v>
      </c>
      <c r="R14">
        <f t="shared" si="4"/>
        <v>1201.4865348947774</v>
      </c>
      <c r="S14">
        <f t="shared" si="4"/>
        <v>1523.8708378151878</v>
      </c>
      <c r="T14">
        <f t="shared" si="5"/>
        <v>3441.3668338070675</v>
      </c>
      <c r="U14">
        <f t="shared" si="6"/>
        <v>41.90708523260993</v>
      </c>
      <c r="V14">
        <f t="shared" si="7"/>
        <v>0</v>
      </c>
    </row>
    <row r="15" spans="1:22" ht="15.75" x14ac:dyDescent="0.25">
      <c r="A15">
        <v>12</v>
      </c>
      <c r="B15">
        <v>1627.5224981231122</v>
      </c>
      <c r="C15">
        <v>111.05068721456603</v>
      </c>
      <c r="D15">
        <v>3.5784430715609029E-2</v>
      </c>
      <c r="E15">
        <v>0</v>
      </c>
      <c r="F15" s="5">
        <v>5.1399999999999994E-2</v>
      </c>
      <c r="G15" s="7">
        <v>1.78E-2</v>
      </c>
      <c r="H15" s="7">
        <v>2.8999999999999998E-3</v>
      </c>
      <c r="I15" s="7">
        <v>0.13970000000000002</v>
      </c>
      <c r="J15" s="1">
        <v>65.59</v>
      </c>
      <c r="K15" s="1">
        <v>76.23</v>
      </c>
      <c r="M15">
        <f t="shared" si="0"/>
        <v>6.8121898321285315</v>
      </c>
      <c r="N15">
        <f t="shared" si="1"/>
        <v>10.717169243777954</v>
      </c>
      <c r="O15">
        <f t="shared" si="1"/>
        <v>6.5835512259650219E-4</v>
      </c>
      <c r="P15">
        <f t="shared" si="2"/>
        <v>0</v>
      </c>
      <c r="Q15">
        <f t="shared" si="3"/>
        <v>975.63577530696887</v>
      </c>
      <c r="R15">
        <f t="shared" si="4"/>
        <v>-2342.1212934563414</v>
      </c>
      <c r="S15">
        <f t="shared" si="4"/>
        <v>-2175.684840784686</v>
      </c>
      <c r="T15">
        <f t="shared" si="5"/>
        <v>-3447.9903579076799</v>
      </c>
      <c r="U15">
        <f t="shared" si="6"/>
        <v>111.71001845740722</v>
      </c>
      <c r="V15">
        <f t="shared" si="7"/>
        <v>0</v>
      </c>
    </row>
    <row r="16" spans="1:22" ht="15.75" x14ac:dyDescent="0.25">
      <c r="A16">
        <v>13</v>
      </c>
      <c r="B16">
        <v>2323.2198421424305</v>
      </c>
      <c r="C16">
        <v>100.75331393277692</v>
      </c>
      <c r="D16">
        <v>0</v>
      </c>
      <c r="E16">
        <v>0</v>
      </c>
      <c r="F16" s="5">
        <v>5.5399999999999998E-2</v>
      </c>
      <c r="G16" s="7">
        <v>3.0299999999999997E-2</v>
      </c>
      <c r="H16" s="7">
        <v>3.9000000000000003E-3</v>
      </c>
      <c r="I16" s="7">
        <v>0.12590000000000001</v>
      </c>
      <c r="J16" s="1">
        <v>65.77</v>
      </c>
      <c r="K16" s="1">
        <v>74.790000000000006</v>
      </c>
      <c r="M16">
        <f t="shared" si="0"/>
        <v>10.462458551232009</v>
      </c>
      <c r="N16">
        <f t="shared" si="1"/>
        <v>16.50406238923452</v>
      </c>
      <c r="O16">
        <f t="shared" si="1"/>
        <v>0</v>
      </c>
      <c r="P16">
        <f t="shared" si="2"/>
        <v>0</v>
      </c>
      <c r="Q16">
        <f t="shared" si="3"/>
        <v>695.69734401931828</v>
      </c>
      <c r="R16">
        <f t="shared" si="4"/>
        <v>-675.40471355254749</v>
      </c>
      <c r="S16">
        <f t="shared" si="4"/>
        <v>-2.7278471534508766</v>
      </c>
      <c r="T16">
        <f t="shared" si="5"/>
        <v>0</v>
      </c>
      <c r="U16">
        <f t="shared" si="6"/>
        <v>9.4017376271462503</v>
      </c>
      <c r="V16">
        <f t="shared" si="7"/>
        <v>4.1922021409845911E-13</v>
      </c>
    </row>
    <row r="17" spans="1:31" ht="15.75" x14ac:dyDescent="0.25">
      <c r="A17">
        <v>14</v>
      </c>
      <c r="B17">
        <v>2856.662642630602</v>
      </c>
      <c r="C17">
        <v>87.470089758183292</v>
      </c>
      <c r="D17">
        <v>4.7357196323147956</v>
      </c>
      <c r="E17">
        <v>3.8149561822981346E-4</v>
      </c>
      <c r="F17" s="5">
        <v>5.8899999999999994E-2</v>
      </c>
      <c r="G17" s="7">
        <v>2.4900000000000002E-2</v>
      </c>
      <c r="H17" s="7">
        <v>3.5999999999999999E-3</v>
      </c>
      <c r="I17" s="7">
        <v>0.1308</v>
      </c>
      <c r="J17" s="1">
        <v>66.63</v>
      </c>
      <c r="K17" s="1">
        <v>75.89</v>
      </c>
      <c r="M17">
        <f t="shared" si="0"/>
        <v>13.656590804077787</v>
      </c>
      <c r="N17">
        <f t="shared" si="1"/>
        <v>11.957514932516498</v>
      </c>
      <c r="O17">
        <f t="shared" si="1"/>
        <v>0.10764063705499916</v>
      </c>
      <c r="P17">
        <f t="shared" si="2"/>
        <v>3.9280414104890408E-6</v>
      </c>
      <c r="Q17">
        <f t="shared" si="3"/>
        <v>533.44280048817154</v>
      </c>
      <c r="R17">
        <f t="shared" si="4"/>
        <v>-873.63765396302279</v>
      </c>
      <c r="S17">
        <f t="shared" si="4"/>
        <v>354.18447130082359</v>
      </c>
      <c r="T17">
        <f t="shared" si="5"/>
        <v>3.8149561822981346E-4</v>
      </c>
      <c r="U17">
        <f t="shared" si="6"/>
        <v>11.732506115253216</v>
      </c>
      <c r="V17">
        <f t="shared" si="7"/>
        <v>5.1320389994960469E-13</v>
      </c>
    </row>
    <row r="18" spans="1:31" ht="15.75" x14ac:dyDescent="0.25">
      <c r="A18">
        <v>15</v>
      </c>
      <c r="B18">
        <v>4232.048910885871</v>
      </c>
      <c r="C18">
        <v>78.907876372873616</v>
      </c>
      <c r="D18">
        <v>13.63992636632352</v>
      </c>
      <c r="E18">
        <v>1492.3759571490548</v>
      </c>
      <c r="F18" s="5">
        <v>5.62E-2</v>
      </c>
      <c r="G18" s="7">
        <v>2.5699999999999997E-2</v>
      </c>
      <c r="H18" s="7">
        <v>3.8E-3</v>
      </c>
      <c r="I18" s="7">
        <v>0.1391</v>
      </c>
      <c r="J18" s="1">
        <v>69.47</v>
      </c>
      <c r="K18" s="1">
        <v>79.459999999999994</v>
      </c>
      <c r="M18">
        <f t="shared" si="0"/>
        <v>19.327174486307698</v>
      </c>
      <c r="N18">
        <f t="shared" si="1"/>
        <v>11.603979809436114</v>
      </c>
      <c r="O18">
        <f t="shared" si="1"/>
        <v>0.34261605954347918</v>
      </c>
      <c r="P18">
        <f t="shared" si="2"/>
        <v>16.285278191456097</v>
      </c>
      <c r="Q18">
        <f t="shared" si="3"/>
        <v>1375.386268255269</v>
      </c>
      <c r="R18">
        <f t="shared" si="4"/>
        <v>-570.50027786318367</v>
      </c>
      <c r="S18">
        <f t="shared" si="4"/>
        <v>675.74024904392206</v>
      </c>
      <c r="T18">
        <f t="shared" si="5"/>
        <v>1492.3755756534365</v>
      </c>
      <c r="U18">
        <f t="shared" si="6"/>
        <v>26.737828381250669</v>
      </c>
      <c r="V18">
        <f t="shared" si="7"/>
        <v>9.5496943686157465E-12</v>
      </c>
    </row>
    <row r="19" spans="1:31" ht="15.75" x14ac:dyDescent="0.25">
      <c r="A19">
        <v>16</v>
      </c>
      <c r="B19">
        <v>5944.6313133138283</v>
      </c>
      <c r="C19">
        <v>47.617543096108371</v>
      </c>
      <c r="D19">
        <v>0</v>
      </c>
      <c r="E19">
        <v>0</v>
      </c>
      <c r="F19" s="5">
        <v>6.0199999999999997E-2</v>
      </c>
      <c r="G19" s="7">
        <v>2.58E-2</v>
      </c>
      <c r="H19" s="7">
        <v>3.4999999999999996E-3</v>
      </c>
      <c r="I19" s="7">
        <v>0.1275</v>
      </c>
      <c r="J19" s="1">
        <v>66.098699999999994</v>
      </c>
      <c r="K19" s="1">
        <v>75.570599999999999</v>
      </c>
      <c r="M19">
        <f t="shared" si="0"/>
        <v>29.029709399609487</v>
      </c>
      <c r="N19">
        <f t="shared" si="1"/>
        <v>6.6883085451710356</v>
      </c>
      <c r="O19">
        <f t="shared" si="1"/>
        <v>0</v>
      </c>
      <c r="P19">
        <f t="shared" si="2"/>
        <v>0</v>
      </c>
      <c r="Q19">
        <f t="shared" si="3"/>
        <v>1712.5824024279573</v>
      </c>
      <c r="R19">
        <f t="shared" si="4"/>
        <v>-2173.7394527368815</v>
      </c>
      <c r="S19">
        <f t="shared" si="4"/>
        <v>-1083.8285490680669</v>
      </c>
      <c r="T19">
        <f t="shared" si="5"/>
        <v>-1492.3759571490548</v>
      </c>
      <c r="U19">
        <f t="shared" si="6"/>
        <v>88.327660172657431</v>
      </c>
      <c r="V19">
        <f t="shared" si="7"/>
        <v>5.9344529290683568E-11</v>
      </c>
    </row>
    <row r="20" spans="1:31" ht="15.75" x14ac:dyDescent="0.25">
      <c r="A20">
        <v>17</v>
      </c>
      <c r="B20">
        <v>6603.9731345934797</v>
      </c>
      <c r="C20">
        <v>38.075328814911423</v>
      </c>
      <c r="D20">
        <v>0</v>
      </c>
      <c r="E20">
        <v>0</v>
      </c>
      <c r="F20" s="5">
        <v>6.1500000000000006E-2</v>
      </c>
      <c r="G20" s="7">
        <v>1.9400000000000001E-2</v>
      </c>
      <c r="H20" s="7">
        <v>3.4000000000000002E-3</v>
      </c>
      <c r="I20" s="7">
        <v>0.14529999999999998</v>
      </c>
      <c r="J20" s="1">
        <v>65.757000000000005</v>
      </c>
      <c r="K20" s="1">
        <v>74.8249</v>
      </c>
      <c r="M20">
        <f t="shared" si="0"/>
        <v>32.927227187070635</v>
      </c>
      <c r="N20">
        <f t="shared" si="1"/>
        <v>4.0121289409259075</v>
      </c>
      <c r="O20">
        <f t="shared" si="1"/>
        <v>0</v>
      </c>
      <c r="P20">
        <f t="shared" si="2"/>
        <v>0</v>
      </c>
      <c r="Q20">
        <f t="shared" si="3"/>
        <v>659.34182127965141</v>
      </c>
      <c r="R20">
        <f t="shared" si="4"/>
        <v>-630.72795910855268</v>
      </c>
      <c r="S20">
        <f t="shared" si="4"/>
        <v>0</v>
      </c>
      <c r="T20">
        <f t="shared" si="5"/>
        <v>0</v>
      </c>
      <c r="U20">
        <f t="shared" si="6"/>
        <v>8.3254939568960786</v>
      </c>
      <c r="V20">
        <f t="shared" si="7"/>
        <v>1.765698698363849E-12</v>
      </c>
    </row>
    <row r="21" spans="1:31" ht="15.75" x14ac:dyDescent="0.25">
      <c r="A21">
        <v>18</v>
      </c>
      <c r="B21">
        <v>7054.1806535443511</v>
      </c>
      <c r="C21">
        <v>31.742809909704608</v>
      </c>
      <c r="D21">
        <v>0</v>
      </c>
      <c r="E21">
        <v>0</v>
      </c>
      <c r="F21" s="5">
        <v>6.0299999999999999E-2</v>
      </c>
      <c r="G21" s="7">
        <v>1.8000000000000002E-2</v>
      </c>
      <c r="H21" s="7">
        <v>2.7000000000000001E-3</v>
      </c>
      <c r="I21" s="7">
        <v>0.12960000000000002</v>
      </c>
      <c r="J21" s="1">
        <v>64.734700000000004</v>
      </c>
      <c r="K21" s="1">
        <v>72.722999999999999</v>
      </c>
      <c r="M21">
        <f t="shared" si="0"/>
        <v>34.503741356016654</v>
      </c>
      <c r="N21">
        <f t="shared" si="1"/>
        <v>3.0571516542954797</v>
      </c>
      <c r="O21">
        <f t="shared" si="1"/>
        <v>0</v>
      </c>
      <c r="P21">
        <f t="shared" si="2"/>
        <v>0</v>
      </c>
      <c r="Q21">
        <f t="shared" si="3"/>
        <v>450.20751895087142</v>
      </c>
      <c r="R21">
        <f t="shared" si="4"/>
        <v>-416.40744564968452</v>
      </c>
      <c r="S21">
        <f t="shared" si="4"/>
        <v>0</v>
      </c>
      <c r="T21">
        <f t="shared" si="5"/>
        <v>0</v>
      </c>
      <c r="U21">
        <f t="shared" si="6"/>
        <v>3.7608197091239424</v>
      </c>
      <c r="V21">
        <f t="shared" si="7"/>
        <v>1.3153922395758855E-12</v>
      </c>
    </row>
    <row r="22" spans="1:31" ht="15.75" x14ac:dyDescent="0.25">
      <c r="A22">
        <v>19</v>
      </c>
      <c r="B22">
        <v>7028.5822405183662</v>
      </c>
      <c r="C22">
        <v>32.68874034852518</v>
      </c>
      <c r="D22">
        <v>0</v>
      </c>
      <c r="E22">
        <v>0</v>
      </c>
      <c r="F22" s="5">
        <v>5.7200000000000001E-2</v>
      </c>
      <c r="G22" s="7">
        <v>1.7299999999999999E-2</v>
      </c>
      <c r="H22" s="7">
        <v>2.8999999999999998E-3</v>
      </c>
      <c r="I22" s="7">
        <v>0.12189999999999999</v>
      </c>
      <c r="J22" s="1">
        <v>64.691699999999997</v>
      </c>
      <c r="K22" s="1">
        <v>72.202399999999997</v>
      </c>
      <c r="M22">
        <f t="shared" si="0"/>
        <v>32.655390879140924</v>
      </c>
      <c r="N22">
        <f t="shared" si="1"/>
        <v>3.0247687285770168</v>
      </c>
      <c r="O22">
        <f t="shared" si="1"/>
        <v>0</v>
      </c>
      <c r="P22">
        <f t="shared" si="2"/>
        <v>0</v>
      </c>
      <c r="Q22">
        <f t="shared" si="3"/>
        <v>-25.598413025984883</v>
      </c>
      <c r="R22">
        <f t="shared" si="4"/>
        <v>61.234523177918057</v>
      </c>
      <c r="S22">
        <f t="shared" si="4"/>
        <v>0</v>
      </c>
      <c r="T22">
        <f t="shared" si="5"/>
        <v>0</v>
      </c>
      <c r="U22">
        <f t="shared" si="6"/>
        <v>4.404945578275897E-2</v>
      </c>
      <c r="V22">
        <f t="shared" si="7"/>
        <v>2.0067419947977783E-12</v>
      </c>
    </row>
    <row r="23" spans="1:31" ht="15.75" x14ac:dyDescent="0.25">
      <c r="A23">
        <v>20</v>
      </c>
      <c r="B23">
        <v>6904.7189424572198</v>
      </c>
      <c r="C23">
        <v>35.125072614661747</v>
      </c>
      <c r="D23">
        <v>7.4593534954140641E-3</v>
      </c>
      <c r="E23">
        <v>0</v>
      </c>
      <c r="F23" s="5">
        <v>5.6299999999999996E-2</v>
      </c>
      <c r="G23" s="7">
        <v>1.6399999999999998E-2</v>
      </c>
      <c r="H23" s="7">
        <v>3.2000000000000002E-3</v>
      </c>
      <c r="I23" s="7">
        <v>0.15810000000000002</v>
      </c>
      <c r="J23" s="1">
        <v>65.058300000000003</v>
      </c>
      <c r="K23" s="1">
        <v>72.422899999999998</v>
      </c>
      <c r="M23">
        <f t="shared" si="0"/>
        <v>31.58760818847319</v>
      </c>
      <c r="N23">
        <f t="shared" si="1"/>
        <v>3.0998438749056341</v>
      </c>
      <c r="O23">
        <f t="shared" si="1"/>
        <v>1.4384994505561106E-4</v>
      </c>
      <c r="P23">
        <f t="shared" si="2"/>
        <v>0</v>
      </c>
      <c r="Q23">
        <f t="shared" si="3"/>
        <v>-123.86329806114645</v>
      </c>
      <c r="R23">
        <f t="shared" si="4"/>
        <v>157.61047606122696</v>
      </c>
      <c r="S23">
        <f t="shared" si="4"/>
        <v>0.53858322481728438</v>
      </c>
      <c r="T23">
        <f t="shared" si="5"/>
        <v>0</v>
      </c>
      <c r="U23">
        <f t="shared" si="6"/>
        <v>0.4018346884272106</v>
      </c>
      <c r="V23">
        <f t="shared" si="7"/>
        <v>-1.1153300505384323E-12</v>
      </c>
    </row>
    <row r="24" spans="1:31" ht="15.75" x14ac:dyDescent="0.25">
      <c r="A24">
        <v>21</v>
      </c>
      <c r="B24">
        <v>6801.3213112026024</v>
      </c>
      <c r="C24">
        <v>35.979766464505673</v>
      </c>
      <c r="D24">
        <v>1.1389582513026901</v>
      </c>
      <c r="E24">
        <v>0</v>
      </c>
      <c r="F24" s="5">
        <v>5.7200000000000001E-2</v>
      </c>
      <c r="G24" s="7">
        <v>1.46E-2</v>
      </c>
      <c r="H24" s="7">
        <v>2.3999999999999998E-3</v>
      </c>
      <c r="I24" s="7">
        <v>0.13320000000000001</v>
      </c>
      <c r="J24" s="1">
        <v>63.075600000000001</v>
      </c>
      <c r="K24" s="1">
        <v>71.817899999999995</v>
      </c>
      <c r="M24">
        <f t="shared" si="0"/>
        <v>31.599517272714181</v>
      </c>
      <c r="N24">
        <f t="shared" si="1"/>
        <v>2.7428522990033288</v>
      </c>
      <c r="O24">
        <f t="shared" si="1"/>
        <v>1.6341550034352673E-2</v>
      </c>
      <c r="P24">
        <f t="shared" si="2"/>
        <v>0</v>
      </c>
      <c r="Q24">
        <f t="shared" si="3"/>
        <v>-103.39763125461741</v>
      </c>
      <c r="R24">
        <f t="shared" si="4"/>
        <v>55.604928891301093</v>
      </c>
      <c r="S24">
        <f t="shared" si="4"/>
        <v>81.946431526006563</v>
      </c>
      <c r="T24">
        <f t="shared" si="5"/>
        <v>0</v>
      </c>
      <c r="U24">
        <f t="shared" si="6"/>
        <v>0.20498195905918967</v>
      </c>
      <c r="V24">
        <f t="shared" si="7"/>
        <v>2.4369672946278342E-12</v>
      </c>
    </row>
    <row r="25" spans="1:31" ht="15.75" x14ac:dyDescent="0.25">
      <c r="A25">
        <v>22</v>
      </c>
      <c r="B25">
        <v>5906.009476225966</v>
      </c>
      <c r="C25">
        <v>51.65355425248503</v>
      </c>
      <c r="D25">
        <v>0</v>
      </c>
      <c r="E25">
        <v>0</v>
      </c>
      <c r="F25" s="5">
        <v>5.33E-2</v>
      </c>
      <c r="G25" s="7">
        <v>1.3899999999999999E-2</v>
      </c>
      <c r="H25" s="7">
        <v>2.2000000000000001E-3</v>
      </c>
      <c r="I25" s="7">
        <v>0.12990000000000002</v>
      </c>
      <c r="J25" s="1">
        <v>63.379100000000001</v>
      </c>
      <c r="K25" s="1">
        <v>70.597999999999999</v>
      </c>
      <c r="M25">
        <f t="shared" si="0"/>
        <v>25.612694841129759</v>
      </c>
      <c r="N25">
        <f t="shared" si="1"/>
        <v>3.7681539984578274</v>
      </c>
      <c r="O25">
        <f t="shared" si="1"/>
        <v>0</v>
      </c>
      <c r="P25">
        <f t="shared" si="2"/>
        <v>0</v>
      </c>
      <c r="Q25">
        <f t="shared" si="3"/>
        <v>-895.31183497663642</v>
      </c>
      <c r="R25">
        <f t="shared" si="4"/>
        <v>988.63356899947075</v>
      </c>
      <c r="S25">
        <f t="shared" si="4"/>
        <v>-81.797589796231463</v>
      </c>
      <c r="T25">
        <f t="shared" si="5"/>
        <v>0</v>
      </c>
      <c r="U25">
        <f t="shared" si="6"/>
        <v>17.856704612983357</v>
      </c>
      <c r="V25">
        <f t="shared" si="7"/>
        <v>1.3145040611561853E-12</v>
      </c>
    </row>
    <row r="26" spans="1:31" ht="15.75" x14ac:dyDescent="0.25">
      <c r="A26">
        <v>23</v>
      </c>
      <c r="B26">
        <v>5160.3868794930722</v>
      </c>
      <c r="C26">
        <v>68.522079391319465</v>
      </c>
      <c r="D26">
        <v>16.163011676344865</v>
      </c>
      <c r="E26">
        <v>1484.9250910600681</v>
      </c>
      <c r="F26" s="5">
        <v>5.1799999999999999E-2</v>
      </c>
      <c r="G26" s="7">
        <v>1.1699999999999999E-2</v>
      </c>
      <c r="H26" s="7">
        <v>1.9E-3</v>
      </c>
      <c r="I26" s="7">
        <v>0.14380000000000001</v>
      </c>
      <c r="J26" s="1">
        <v>66.489699999999999</v>
      </c>
      <c r="K26" s="1">
        <v>73.384699999999995</v>
      </c>
      <c r="M26">
        <f t="shared" si="0"/>
        <v>21.763675529868003</v>
      </c>
      <c r="N26">
        <f t="shared" si="1"/>
        <v>4.4184679183252529</v>
      </c>
      <c r="O26">
        <f t="shared" si="1"/>
        <v>0.18763863316263887</v>
      </c>
      <c r="P26">
        <f t="shared" si="2"/>
        <v>16.719144730117989</v>
      </c>
      <c r="Q26">
        <f t="shared" si="3"/>
        <v>-745.62259673289373</v>
      </c>
      <c r="R26">
        <f t="shared" si="4"/>
        <v>1069.1119416267015</v>
      </c>
      <c r="S26">
        <f t="shared" si="4"/>
        <v>1141.0762983265947</v>
      </c>
      <c r="T26">
        <f t="shared" si="5"/>
        <v>1484.9250910600681</v>
      </c>
      <c r="U26">
        <f t="shared" si="6"/>
        <v>30.01008519090243</v>
      </c>
      <c r="V26">
        <f t="shared" si="7"/>
        <v>0</v>
      </c>
    </row>
    <row r="27" spans="1:31" ht="15.75" x14ac:dyDescent="0.25">
      <c r="A27">
        <v>24</v>
      </c>
      <c r="B27">
        <v>4760.4960024888796</v>
      </c>
      <c r="C27">
        <v>56.228800557351988</v>
      </c>
      <c r="D27">
        <v>12.702474899007401</v>
      </c>
      <c r="E27">
        <v>0</v>
      </c>
      <c r="F27" s="5">
        <v>5.0300000000000004E-2</v>
      </c>
      <c r="G27" s="7">
        <v>1.01E-2</v>
      </c>
      <c r="H27" s="7">
        <v>1.1999999999999999E-3</v>
      </c>
      <c r="I27" s="7">
        <v>0.1368</v>
      </c>
      <c r="J27" s="1">
        <v>64.415599999999998</v>
      </c>
      <c r="K27" s="1">
        <v>70.316100000000006</v>
      </c>
      <c r="M27">
        <f t="shared" si="0"/>
        <v>19.50864201019407</v>
      </c>
      <c r="N27">
        <f t="shared" si="1"/>
        <v>3.0345049626122336</v>
      </c>
      <c r="O27">
        <f t="shared" si="1"/>
        <v>8.9269761787164906E-2</v>
      </c>
      <c r="P27">
        <f t="shared" si="2"/>
        <v>0</v>
      </c>
      <c r="Q27">
        <f t="shared" si="3"/>
        <v>-399.89087700419259</v>
      </c>
      <c r="R27">
        <f t="shared" si="4"/>
        <v>-817.37642168684738</v>
      </c>
      <c r="S27">
        <f t="shared" si="4"/>
        <v>-253.95045324387664</v>
      </c>
      <c r="T27">
        <f t="shared" si="5"/>
        <v>-1484.9250910600681</v>
      </c>
      <c r="U27">
        <f t="shared" si="6"/>
        <v>8.9250776094354762</v>
      </c>
      <c r="V27">
        <f t="shared" si="7"/>
        <v>6.5938365878537297E-12</v>
      </c>
    </row>
    <row r="28" spans="1:31" ht="15.75" x14ac:dyDescent="0.25">
      <c r="A28">
        <v>25</v>
      </c>
      <c r="B28">
        <v>3491.3835221272657</v>
      </c>
      <c r="C28">
        <v>56.865100366184201</v>
      </c>
      <c r="D28">
        <v>29.976630006295618</v>
      </c>
      <c r="E28">
        <v>0</v>
      </c>
      <c r="F28" s="5">
        <v>4.9000000000000002E-2</v>
      </c>
      <c r="G28" s="7">
        <v>1.03E-2</v>
      </c>
      <c r="H28" s="7">
        <v>2E-3</v>
      </c>
      <c r="I28" s="7">
        <v>0.15229999999999999</v>
      </c>
      <c r="J28" s="1">
        <v>63.873399999999997</v>
      </c>
      <c r="K28" s="1">
        <v>71.008099999999999</v>
      </c>
      <c r="M28">
        <f t="shared" si="0"/>
        <v>13.945984279609663</v>
      </c>
      <c r="N28">
        <f t="shared" si="1"/>
        <v>3.1029886780418638</v>
      </c>
      <c r="O28">
        <f t="shared" si="1"/>
        <v>0.35443913819049389</v>
      </c>
      <c r="P28">
        <f t="shared" si="2"/>
        <v>0</v>
      </c>
      <c r="Q28">
        <f t="shared" si="3"/>
        <v>-1269.112480361614</v>
      </c>
      <c r="R28">
        <f t="shared" si="4"/>
        <v>40.987633965812293</v>
      </c>
      <c r="S28">
        <f t="shared" si="4"/>
        <v>1214.6512179395891</v>
      </c>
      <c r="T28">
        <f t="shared" si="5"/>
        <v>0</v>
      </c>
      <c r="U28">
        <f t="shared" si="6"/>
        <v>30.87704055189851</v>
      </c>
      <c r="V28">
        <f t="shared" si="7"/>
        <v>1.5598544678141479E-10</v>
      </c>
    </row>
    <row r="29" spans="1:31" ht="15.75" x14ac:dyDescent="0.25">
      <c r="A29">
        <v>26</v>
      </c>
      <c r="B29">
        <v>2125.2174217255047</v>
      </c>
      <c r="C29">
        <v>65.20517176040704</v>
      </c>
      <c r="D29">
        <v>41.480942371780124</v>
      </c>
      <c r="E29">
        <v>0</v>
      </c>
      <c r="F29" s="5">
        <v>4.4800000000000006E-2</v>
      </c>
      <c r="G29" s="7">
        <v>8.8999999999999999E-3</v>
      </c>
      <c r="H29" s="7">
        <v>3.0999999999999999E-3</v>
      </c>
      <c r="I29" s="7">
        <v>0.12380000000000001</v>
      </c>
      <c r="J29" s="1">
        <v>64.081699999999998</v>
      </c>
      <c r="K29" s="1">
        <v>70.547499999999999</v>
      </c>
      <c r="M29">
        <f t="shared" si="0"/>
        <v>7.7757464023714737</v>
      </c>
      <c r="N29">
        <f t="shared" si="1"/>
        <v>3.0864531911199271</v>
      </c>
      <c r="O29">
        <f t="shared" si="1"/>
        <v>0.75490866870517337</v>
      </c>
      <c r="P29">
        <f t="shared" si="2"/>
        <v>0</v>
      </c>
      <c r="Q29">
        <f t="shared" si="3"/>
        <v>-1366.166100401761</v>
      </c>
      <c r="R29">
        <f t="shared" si="4"/>
        <v>532.70871619175307</v>
      </c>
      <c r="S29">
        <f t="shared" si="4"/>
        <v>816.89936287956027</v>
      </c>
      <c r="T29">
        <f t="shared" si="5"/>
        <v>0</v>
      </c>
      <c r="U29">
        <f t="shared" si="6"/>
        <v>28.175129592666519</v>
      </c>
      <c r="V29">
        <f t="shared" si="7"/>
        <v>-2.2293278334473143E-11</v>
      </c>
      <c r="X29" t="s">
        <v>36</v>
      </c>
    </row>
    <row r="30" spans="1:31" ht="15.75" x14ac:dyDescent="0.25">
      <c r="A30">
        <v>27</v>
      </c>
      <c r="B30">
        <v>593.61000894562392</v>
      </c>
      <c r="C30">
        <v>70.608647538900598</v>
      </c>
      <c r="D30">
        <v>57.824212885453953</v>
      </c>
      <c r="E30">
        <v>5.4300246429335995E-4</v>
      </c>
      <c r="F30" s="5">
        <v>4.6600000000000003E-2</v>
      </c>
      <c r="G30" s="7">
        <v>8.8000000000000005E-3</v>
      </c>
      <c r="H30" s="7">
        <v>4.0000000000000002E-4</v>
      </c>
      <c r="I30" s="7">
        <v>0.1321</v>
      </c>
      <c r="J30" s="1">
        <v>61.905700000000003</v>
      </c>
      <c r="K30" s="1">
        <v>69.340599999999995</v>
      </c>
      <c r="M30">
        <f t="shared" si="0"/>
        <v>2.2573683902698378</v>
      </c>
      <c r="N30">
        <f t="shared" si="1"/>
        <v>3.1926005661277097</v>
      </c>
      <c r="O30">
        <f t="shared" si="1"/>
        <v>0.13362769055952864</v>
      </c>
      <c r="P30">
        <f t="shared" si="2"/>
        <v>5.6435135895227764E-6</v>
      </c>
      <c r="Q30">
        <f t="shared" si="3"/>
        <v>-1531.6074127798806</v>
      </c>
      <c r="R30">
        <f t="shared" si="4"/>
        <v>346.26391379469061</v>
      </c>
      <c r="S30">
        <f t="shared" si="4"/>
        <v>1152.9768765634044</v>
      </c>
      <c r="T30">
        <f t="shared" si="5"/>
        <v>5.4300246429335995E-4</v>
      </c>
      <c r="U30">
        <f t="shared" si="6"/>
        <v>37.950756427686002</v>
      </c>
      <c r="V30">
        <f t="shared" si="7"/>
        <v>7.3853893920589053E-12</v>
      </c>
      <c r="X30" s="2"/>
      <c r="Y30" s="2"/>
      <c r="Z30" s="2"/>
      <c r="AA30" s="2"/>
      <c r="AB30" s="2"/>
      <c r="AC30" s="2"/>
      <c r="AD30" s="2"/>
      <c r="AE30" s="2"/>
    </row>
    <row r="31" spans="1:31" ht="15.75" x14ac:dyDescent="0.25">
      <c r="A31">
        <v>28</v>
      </c>
      <c r="B31">
        <v>156.34919495923401</v>
      </c>
      <c r="C31">
        <v>126.47773736625294</v>
      </c>
      <c r="D31">
        <v>107.19154084269472</v>
      </c>
      <c r="E31">
        <v>6740.7492294789417</v>
      </c>
      <c r="F31" s="5">
        <v>4.4600000000000001E-2</v>
      </c>
      <c r="G31" s="7">
        <v>8.0000000000000002E-3</v>
      </c>
      <c r="H31" s="7">
        <v>5.9999999999999995E-4</v>
      </c>
      <c r="I31" s="7">
        <v>0.11960000000000001</v>
      </c>
      <c r="J31" s="1">
        <v>63.035899999999998</v>
      </c>
      <c r="K31" s="1">
        <v>69.415099999999995</v>
      </c>
      <c r="M31">
        <f t="shared" si="0"/>
        <v>0.56954707079146938</v>
      </c>
      <c r="N31">
        <f t="shared" si="1"/>
        <v>5.2957023638799114</v>
      </c>
      <c r="O31">
        <f t="shared" si="1"/>
        <v>0.37193330575560896</v>
      </c>
      <c r="P31">
        <f t="shared" si="2"/>
        <v>63.759019349269721</v>
      </c>
      <c r="Q31">
        <f t="shared" si="3"/>
        <v>-437.26081398638991</v>
      </c>
      <c r="R31">
        <f t="shared" si="4"/>
        <v>3458.6151141251257</v>
      </c>
      <c r="S31">
        <f t="shared" si="4"/>
        <v>3423.1601409518489</v>
      </c>
      <c r="T31">
        <f t="shared" si="5"/>
        <v>6740.7486864764778</v>
      </c>
      <c r="U31">
        <f t="shared" si="6"/>
        <v>238.71240877704281</v>
      </c>
      <c r="V31">
        <f t="shared" si="7"/>
        <v>7.2759576141834259E-12</v>
      </c>
    </row>
    <row r="32" spans="1:31" ht="15.75" x14ac:dyDescent="0.25">
      <c r="A32">
        <v>29</v>
      </c>
      <c r="B32">
        <v>0</v>
      </c>
      <c r="C32">
        <v>173.54775053676568</v>
      </c>
      <c r="D32">
        <v>162.96167732177989</v>
      </c>
      <c r="E32">
        <v>13818.02642652734</v>
      </c>
      <c r="F32" s="5">
        <v>4.2300000000000004E-2</v>
      </c>
      <c r="G32" s="7">
        <v>7.8000000000000005E-3</v>
      </c>
      <c r="H32" s="7">
        <v>7.000000000000001E-4</v>
      </c>
      <c r="I32" s="7">
        <v>0.15340000000000001</v>
      </c>
      <c r="J32" s="1">
        <v>66.990899999999996</v>
      </c>
      <c r="K32" s="1">
        <v>73.723500000000001</v>
      </c>
      <c r="M32">
        <f t="shared" si="0"/>
        <v>0</v>
      </c>
      <c r="N32">
        <f t="shared" si="1"/>
        <v>7.5300956742273675</v>
      </c>
      <c r="O32">
        <f t="shared" si="1"/>
        <v>0.70059805757516391</v>
      </c>
      <c r="P32">
        <f t="shared" si="2"/>
        <v>165.31669711191074</v>
      </c>
      <c r="Q32">
        <f t="shared" si="3"/>
        <v>-156.34919495923401</v>
      </c>
      <c r="R32">
        <f t="shared" si="4"/>
        <v>2967.1006432151239</v>
      </c>
      <c r="S32">
        <f t="shared" si="4"/>
        <v>3871.2896007093445</v>
      </c>
      <c r="T32">
        <f t="shared" si="5"/>
        <v>7077.2771970483982</v>
      </c>
      <c r="U32">
        <f t="shared" si="6"/>
        <v>238.1501447029232</v>
      </c>
      <c r="V32">
        <f t="shared" si="7"/>
        <v>1.3278622645884752E-10</v>
      </c>
    </row>
    <row r="33" spans="1:22" ht="15.75" x14ac:dyDescent="0.25">
      <c r="A33">
        <v>30</v>
      </c>
      <c r="B33">
        <v>0</v>
      </c>
      <c r="C33">
        <v>179.68378278917811</v>
      </c>
      <c r="D33">
        <v>181.06182323437253</v>
      </c>
      <c r="E33">
        <v>15728.686445927229</v>
      </c>
      <c r="F33" s="5">
        <v>4.2099999999999999E-2</v>
      </c>
      <c r="G33" s="7">
        <v>6.8999999999999999E-3</v>
      </c>
      <c r="H33" s="7">
        <v>2.0000000000000001E-4</v>
      </c>
      <c r="I33" s="7">
        <v>0.124</v>
      </c>
      <c r="J33" s="1">
        <v>77.732500000000002</v>
      </c>
      <c r="K33" s="1">
        <v>85.738900000000001</v>
      </c>
      <c r="M33">
        <f t="shared" si="0"/>
        <v>0</v>
      </c>
      <c r="N33">
        <f t="shared" si="1"/>
        <v>8.0058928445856665</v>
      </c>
      <c r="O33">
        <f t="shared" si="1"/>
        <v>0.25871031167912006</v>
      </c>
      <c r="P33">
        <f t="shared" si="2"/>
        <v>153.96410631278704</v>
      </c>
      <c r="Q33">
        <f t="shared" si="3"/>
        <v>0</v>
      </c>
      <c r="R33">
        <f t="shared" si="4"/>
        <v>411.05832301813609</v>
      </c>
      <c r="S33">
        <f t="shared" si="4"/>
        <v>1334.4061071870233</v>
      </c>
      <c r="T33">
        <f t="shared" si="5"/>
        <v>1910.6600193998893</v>
      </c>
      <c r="U33">
        <f t="shared" si="6"/>
        <v>19.496086038205078</v>
      </c>
      <c r="V33">
        <f t="shared" si="7"/>
        <v>2.5011104298755527E-12</v>
      </c>
    </row>
    <row r="34" spans="1:22" ht="15.75" x14ac:dyDescent="0.25">
      <c r="A34">
        <v>31</v>
      </c>
      <c r="B34">
        <v>0</v>
      </c>
      <c r="C34">
        <v>100.50952800736974</v>
      </c>
      <c r="D34">
        <v>117.79624392728593</v>
      </c>
      <c r="E34">
        <v>4871.3893817599965</v>
      </c>
      <c r="F34" s="5">
        <v>4.6699999999999998E-2</v>
      </c>
      <c r="G34" s="7">
        <v>6.3E-3</v>
      </c>
      <c r="H34" s="7">
        <v>8.0000000000000004E-4</v>
      </c>
      <c r="I34" s="7">
        <v>0.13849999999999998</v>
      </c>
      <c r="J34" s="1">
        <v>73.689400000000006</v>
      </c>
      <c r="K34" s="1">
        <v>80.0488</v>
      </c>
      <c r="M34">
        <f t="shared" si="0"/>
        <v>0</v>
      </c>
      <c r="N34">
        <f t="shared" si="1"/>
        <v>3.877222790996071</v>
      </c>
      <c r="O34">
        <f t="shared" si="1"/>
        <v>0.62839948485088937</v>
      </c>
      <c r="P34">
        <f t="shared" si="2"/>
        <v>52.94192902156388</v>
      </c>
      <c r="Q34">
        <f t="shared" si="3"/>
        <v>0</v>
      </c>
      <c r="R34">
        <f t="shared" si="4"/>
        <v>-6154.4127598269197</v>
      </c>
      <c r="S34">
        <f t="shared" si="4"/>
        <v>-5424.3211776523667</v>
      </c>
      <c r="T34">
        <f t="shared" si="5"/>
        <v>-10857.297064167233</v>
      </c>
      <c r="U34">
        <f t="shared" si="6"/>
        <v>673.00056656648371</v>
      </c>
      <c r="V34">
        <f t="shared" si="7"/>
        <v>-1.4551915228366852E-10</v>
      </c>
    </row>
    <row r="35" spans="1:22" ht="15.75" x14ac:dyDescent="0.25">
      <c r="A35">
        <v>32</v>
      </c>
      <c r="B35">
        <v>0</v>
      </c>
      <c r="C35">
        <v>56.157036477202851</v>
      </c>
      <c r="D35">
        <v>96.118724312173939</v>
      </c>
      <c r="E35">
        <v>0</v>
      </c>
      <c r="F35" s="5">
        <v>4.0500000000000001E-2</v>
      </c>
      <c r="G35" s="7">
        <v>8.5000000000000006E-3</v>
      </c>
      <c r="H35" s="7">
        <v>3.0999999999999999E-3</v>
      </c>
      <c r="I35" s="7">
        <v>0.13070000000000001</v>
      </c>
      <c r="J35" s="1">
        <v>70.751999999999995</v>
      </c>
      <c r="K35" s="1">
        <v>78.548900000000003</v>
      </c>
      <c r="M35">
        <f t="shared" si="0"/>
        <v>0</v>
      </c>
      <c r="N35">
        <f t="shared" si="1"/>
        <v>2.8034609147083769</v>
      </c>
      <c r="O35">
        <f t="shared" si="1"/>
        <v>1.9476561017076397</v>
      </c>
      <c r="P35">
        <f t="shared" si="2"/>
        <v>0</v>
      </c>
      <c r="Q35">
        <f t="shared" si="3"/>
        <v>0</v>
      </c>
      <c r="R35">
        <f t="shared" si="4"/>
        <v>-3268.3084893630803</v>
      </c>
      <c r="S35">
        <f t="shared" si="4"/>
        <v>-1735.2594321661766</v>
      </c>
      <c r="T35">
        <f t="shared" si="5"/>
        <v>-4871.3893817599965</v>
      </c>
      <c r="U35">
        <f t="shared" si="6"/>
        <v>136.92965678564462</v>
      </c>
      <c r="V35">
        <f t="shared" si="7"/>
        <v>3.1832314562052488E-11</v>
      </c>
    </row>
    <row r="36" spans="1:22" ht="15.75" x14ac:dyDescent="0.25">
      <c r="A36">
        <v>33</v>
      </c>
      <c r="B36">
        <v>61.11898737844043</v>
      </c>
      <c r="C36">
        <v>51.847034474120463</v>
      </c>
      <c r="D36">
        <v>99.230104268708814</v>
      </c>
      <c r="E36">
        <v>0</v>
      </c>
      <c r="F36" s="5">
        <v>3.9E-2</v>
      </c>
      <c r="G36" s="7">
        <v>4.5000000000000005E-3</v>
      </c>
      <c r="H36" s="7">
        <v>8.9999999999999998E-4</v>
      </c>
      <c r="I36" s="7">
        <v>0.1177</v>
      </c>
      <c r="J36" s="1">
        <v>69.951300000000003</v>
      </c>
      <c r="K36" s="1">
        <v>78.681200000000004</v>
      </c>
      <c r="M36">
        <f t="shared" si="0"/>
        <v>0.19517210631934717</v>
      </c>
      <c r="N36">
        <f t="shared" si="1"/>
        <v>1.3572407587494324</v>
      </c>
      <c r="O36">
        <f t="shared" si="1"/>
        <v>0.58532436891494288</v>
      </c>
      <c r="P36">
        <f t="shared" si="2"/>
        <v>0</v>
      </c>
      <c r="Q36">
        <f t="shared" si="3"/>
        <v>61.11898737844043</v>
      </c>
      <c r="R36">
        <f t="shared" si="4"/>
        <v>-304.94126172208513</v>
      </c>
      <c r="S36">
        <f t="shared" si="4"/>
        <v>244.3954730678623</v>
      </c>
      <c r="T36">
        <f t="shared" si="5"/>
        <v>0</v>
      </c>
      <c r="U36">
        <f t="shared" si="6"/>
        <v>1.564538509748874</v>
      </c>
      <c r="V36">
        <f t="shared" si="7"/>
        <v>1.7249313088996132E-11</v>
      </c>
    </row>
    <row r="37" spans="1:22" ht="15.75" x14ac:dyDescent="0.25">
      <c r="A37">
        <v>34</v>
      </c>
      <c r="B37">
        <v>0</v>
      </c>
      <c r="C37">
        <v>55.861117454144818</v>
      </c>
      <c r="D37">
        <v>101.68571438398507</v>
      </c>
      <c r="E37">
        <v>416.01897235301368</v>
      </c>
      <c r="F37" s="5">
        <v>3.4300000000000004E-2</v>
      </c>
      <c r="G37" s="7">
        <v>4.1999999999999997E-3</v>
      </c>
      <c r="H37" s="7">
        <v>4.0000000000000002E-4</v>
      </c>
      <c r="I37" s="7">
        <v>0.1109</v>
      </c>
      <c r="J37" s="1">
        <v>73.363299999999995</v>
      </c>
      <c r="K37" s="1">
        <v>86.253200000000007</v>
      </c>
      <c r="M37">
        <f t="shared" si="0"/>
        <v>0</v>
      </c>
      <c r="N37">
        <f t="shared" si="1"/>
        <v>1.4316008252162176</v>
      </c>
      <c r="O37">
        <f t="shared" si="1"/>
        <v>0.29230369019052993</v>
      </c>
      <c r="P37">
        <f t="shared" si="2"/>
        <v>3.662101128679542</v>
      </c>
      <c r="Q37">
        <f t="shared" si="3"/>
        <v>-61.11898737844043</v>
      </c>
      <c r="R37">
        <f t="shared" si="4"/>
        <v>280.79032276057768</v>
      </c>
      <c r="S37">
        <f t="shared" si="4"/>
        <v>193.21035060207433</v>
      </c>
      <c r="T37">
        <f t="shared" si="5"/>
        <v>416.01897235301368</v>
      </c>
      <c r="U37">
        <f t="shared" si="6"/>
        <v>1.1990897555393183</v>
      </c>
      <c r="V37">
        <f t="shared" si="7"/>
        <v>-1.0004441719502211E-11</v>
      </c>
    </row>
    <row r="38" spans="1:22" ht="15.75" x14ac:dyDescent="0.25">
      <c r="A38">
        <v>35</v>
      </c>
      <c r="B38">
        <v>64.841546535355221</v>
      </c>
      <c r="C38">
        <v>33.378905904893379</v>
      </c>
      <c r="D38">
        <v>57.538724825130082</v>
      </c>
      <c r="E38">
        <v>0</v>
      </c>
      <c r="F38" s="5">
        <v>3.1800000000000002E-2</v>
      </c>
      <c r="G38" s="7">
        <v>3.8E-3</v>
      </c>
      <c r="H38" s="7">
        <v>4.0000000000000002E-4</v>
      </c>
      <c r="I38" s="7">
        <v>0.12130000000000001</v>
      </c>
      <c r="J38" s="1">
        <v>74.638199999999998</v>
      </c>
      <c r="K38" s="1">
        <v>88.744799999999998</v>
      </c>
      <c r="M38">
        <f t="shared" si="0"/>
        <v>0.16937540500453213</v>
      </c>
      <c r="N38">
        <f t="shared" si="1"/>
        <v>0.78755407663344645</v>
      </c>
      <c r="O38">
        <f t="shared" si="1"/>
        <v>0.17017755726310718</v>
      </c>
      <c r="P38">
        <f t="shared" si="2"/>
        <v>0</v>
      </c>
      <c r="Q38">
        <f t="shared" si="3"/>
        <v>64.841546535355221</v>
      </c>
      <c r="R38">
        <f t="shared" si="4"/>
        <v>-1649.3692305511979</v>
      </c>
      <c r="S38">
        <f t="shared" si="4"/>
        <v>-3807.8191198178315</v>
      </c>
      <c r="T38">
        <f t="shared" si="5"/>
        <v>-416.01897235301368</v>
      </c>
      <c r="U38">
        <f t="shared" si="6"/>
        <v>172.24109734096396</v>
      </c>
      <c r="V38">
        <f t="shared" si="7"/>
        <v>4805.2138411785972</v>
      </c>
    </row>
    <row r="39" spans="1:22" ht="15.75" x14ac:dyDescent="0.25">
      <c r="A39">
        <v>36</v>
      </c>
      <c r="B39">
        <v>0</v>
      </c>
      <c r="C39">
        <v>0</v>
      </c>
      <c r="D39">
        <v>0</v>
      </c>
      <c r="E39">
        <v>0</v>
      </c>
      <c r="F39" s="5">
        <v>3.27E-2</v>
      </c>
      <c r="G39" s="7">
        <v>3.5999999999999999E-3</v>
      </c>
      <c r="H39" s="7">
        <v>4.0000000000000002E-4</v>
      </c>
      <c r="I39" s="7">
        <v>0.11470000000000001</v>
      </c>
      <c r="J39" s="1">
        <v>79.6845</v>
      </c>
      <c r="K39" s="1">
        <v>93.023700000000005</v>
      </c>
      <c r="M39">
        <f t="shared" si="0"/>
        <v>0</v>
      </c>
      <c r="N39">
        <f t="shared" si="1"/>
        <v>0</v>
      </c>
      <c r="O39">
        <f t="shared" si="1"/>
        <v>0</v>
      </c>
      <c r="P39">
        <f t="shared" si="2"/>
        <v>0</v>
      </c>
      <c r="Q39">
        <f t="shared" si="3"/>
        <v>-64.841546535355221</v>
      </c>
      <c r="R39">
        <f t="shared" si="4"/>
        <v>-2491.3414547106131</v>
      </c>
      <c r="S39">
        <f t="shared" si="4"/>
        <v>-5106.2626268612039</v>
      </c>
      <c r="T39">
        <f t="shared" si="5"/>
        <v>0</v>
      </c>
      <c r="U39">
        <f t="shared" si="6"/>
        <v>322.84904684596177</v>
      </c>
      <c r="V39">
        <f t="shared" si="7"/>
        <v>7339.5965812612103</v>
      </c>
    </row>
    <row r="41" spans="1:22" x14ac:dyDescent="0.25">
      <c r="V41">
        <f>SUM(V3:V39)</f>
        <v>12153.356397534248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BB09-325E-4BBA-9CDB-9844463B2715}">
  <dimension ref="A1:E38"/>
  <sheetViews>
    <sheetView topLeftCell="A8" workbookViewId="0">
      <selection activeCell="I36" sqref="I36"/>
    </sheetView>
  </sheetViews>
  <sheetFormatPr defaultRowHeight="15" x14ac:dyDescent="0.25"/>
  <cols>
    <col min="1" max="1" width="19.7109375" customWidth="1"/>
    <col min="2" max="2" width="11.7109375" customWidth="1"/>
    <col min="3" max="3" width="10.5703125" customWidth="1"/>
    <col min="4" max="4" width="30.28515625" customWidth="1"/>
    <col min="5" max="5" width="31.7109375" customWidth="1"/>
  </cols>
  <sheetData>
    <row r="1" spans="1:5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s="11">
        <v>42979</v>
      </c>
      <c r="B2" s="12">
        <v>0.1671</v>
      </c>
    </row>
    <row r="3" spans="1:5" x14ac:dyDescent="0.25">
      <c r="A3" s="11">
        <v>43009</v>
      </c>
      <c r="B3" s="12">
        <v>0.15810000000000002</v>
      </c>
    </row>
    <row r="4" spans="1:5" x14ac:dyDescent="0.25">
      <c r="A4" s="11">
        <v>43040</v>
      </c>
      <c r="B4" s="12">
        <v>0.18629999999999999</v>
      </c>
    </row>
    <row r="5" spans="1:5" x14ac:dyDescent="0.25">
      <c r="A5" s="11">
        <v>43070</v>
      </c>
      <c r="B5" s="12">
        <v>0.14199999999999999</v>
      </c>
    </row>
    <row r="6" spans="1:5" x14ac:dyDescent="0.25">
      <c r="A6" s="11">
        <v>43101</v>
      </c>
      <c r="B6" s="12">
        <v>0.17300000000000001</v>
      </c>
    </row>
    <row r="7" spans="1:5" x14ac:dyDescent="0.25">
      <c r="A7" s="11">
        <v>43132</v>
      </c>
      <c r="B7" s="12">
        <v>0.16930000000000001</v>
      </c>
    </row>
    <row r="8" spans="1:5" x14ac:dyDescent="0.25">
      <c r="A8" s="11">
        <v>43160</v>
      </c>
      <c r="B8" s="12">
        <v>0.1484</v>
      </c>
    </row>
    <row r="9" spans="1:5" x14ac:dyDescent="0.25">
      <c r="A9" s="11">
        <v>43191</v>
      </c>
      <c r="B9" s="12">
        <v>0.15740000000000001</v>
      </c>
    </row>
    <row r="10" spans="1:5" x14ac:dyDescent="0.25">
      <c r="A10" s="11">
        <v>43221</v>
      </c>
      <c r="B10" s="12">
        <v>0.1535</v>
      </c>
    </row>
    <row r="11" spans="1:5" x14ac:dyDescent="0.25">
      <c r="A11" s="11">
        <v>43252</v>
      </c>
      <c r="B11" s="12">
        <v>0.15289999999999998</v>
      </c>
    </row>
    <row r="12" spans="1:5" x14ac:dyDescent="0.25">
      <c r="A12" s="11">
        <v>43282</v>
      </c>
      <c r="B12" s="12">
        <v>0.1268</v>
      </c>
    </row>
    <row r="13" spans="1:5" x14ac:dyDescent="0.25">
      <c r="A13" s="11">
        <v>43313</v>
      </c>
      <c r="B13" s="12">
        <v>0.1328</v>
      </c>
    </row>
    <row r="14" spans="1:5" x14ac:dyDescent="0.25">
      <c r="A14" s="11">
        <v>43344</v>
      </c>
      <c r="B14" s="12">
        <v>0.13970000000000002</v>
      </c>
    </row>
    <row r="15" spans="1:5" x14ac:dyDescent="0.25">
      <c r="A15" s="11">
        <v>43374</v>
      </c>
      <c r="B15" s="12">
        <v>0.12590000000000001</v>
      </c>
    </row>
    <row r="16" spans="1:5" x14ac:dyDescent="0.25">
      <c r="A16" s="11">
        <v>43405</v>
      </c>
      <c r="B16" s="12">
        <v>0.1308</v>
      </c>
    </row>
    <row r="17" spans="1:5" x14ac:dyDescent="0.25">
      <c r="A17" s="11">
        <v>43435</v>
      </c>
      <c r="B17" s="12">
        <v>0.1391</v>
      </c>
    </row>
    <row r="18" spans="1:5" x14ac:dyDescent="0.25">
      <c r="A18" s="11">
        <v>43466</v>
      </c>
      <c r="B18" s="12">
        <v>0.1275</v>
      </c>
    </row>
    <row r="19" spans="1:5" x14ac:dyDescent="0.25">
      <c r="A19" s="11">
        <v>43497</v>
      </c>
      <c r="B19" s="12">
        <v>0.14529999999999998</v>
      </c>
    </row>
    <row r="20" spans="1:5" x14ac:dyDescent="0.25">
      <c r="A20" s="11">
        <v>43525</v>
      </c>
      <c r="B20" s="12">
        <v>0.12960000000000002</v>
      </c>
    </row>
    <row r="21" spans="1:5" x14ac:dyDescent="0.25">
      <c r="A21" s="11">
        <v>43556</v>
      </c>
      <c r="B21" s="12">
        <v>0.12189999999999999</v>
      </c>
    </row>
    <row r="22" spans="1:5" x14ac:dyDescent="0.25">
      <c r="A22" s="11">
        <v>43586</v>
      </c>
      <c r="B22" s="12">
        <v>0.15810000000000002</v>
      </c>
    </row>
    <row r="23" spans="1:5" x14ac:dyDescent="0.25">
      <c r="A23" s="11">
        <v>43617</v>
      </c>
      <c r="B23" s="12">
        <v>0.13320000000000001</v>
      </c>
    </row>
    <row r="24" spans="1:5" x14ac:dyDescent="0.25">
      <c r="A24" s="11">
        <v>43647</v>
      </c>
      <c r="B24" s="12">
        <v>0.12990000000000002</v>
      </c>
    </row>
    <row r="25" spans="1:5" x14ac:dyDescent="0.25">
      <c r="A25" s="11">
        <v>43678</v>
      </c>
      <c r="B25" s="12">
        <v>0.14380000000000001</v>
      </c>
    </row>
    <row r="26" spans="1:5" x14ac:dyDescent="0.25">
      <c r="A26" s="11">
        <v>43709</v>
      </c>
      <c r="B26" s="12">
        <v>0.1368</v>
      </c>
      <c r="C26" s="12">
        <v>0.1368</v>
      </c>
      <c r="D26" s="12">
        <v>0.1368</v>
      </c>
      <c r="E26" s="12">
        <v>0.1368</v>
      </c>
    </row>
    <row r="27" spans="1:5" x14ac:dyDescent="0.25">
      <c r="A27" s="11">
        <v>43739</v>
      </c>
      <c r="C27" s="12">
        <f t="shared" ref="C27:C38" si="0">_xlfn.FORECAST.ETS(A27,$B$2:$B$26,$A$2:$A$26,1,1)</f>
        <v>0.12846036598815977</v>
      </c>
      <c r="D27" s="12">
        <f t="shared" ref="D27:D38" si="1">C27-_xlfn.FORECAST.ETS.CONFINT(A27,$B$2:$B$26,$A$2:$A$26,0.95,1,1)</f>
        <v>0.10247749185359094</v>
      </c>
      <c r="E27" s="12">
        <f t="shared" ref="E27:E38" si="2">C27+_xlfn.FORECAST.ETS.CONFINT(A27,$B$2:$B$26,$A$2:$A$26,0.95,1,1)</f>
        <v>0.15444324012272859</v>
      </c>
    </row>
    <row r="28" spans="1:5" x14ac:dyDescent="0.25">
      <c r="A28" s="11">
        <v>43770</v>
      </c>
      <c r="C28" s="12">
        <f t="shared" si="0"/>
        <v>0.12688083824480267</v>
      </c>
      <c r="D28" s="12">
        <f t="shared" si="1"/>
        <v>0.10089784718756331</v>
      </c>
      <c r="E28" s="12">
        <f t="shared" si="2"/>
        <v>0.15286382930204204</v>
      </c>
    </row>
    <row r="29" spans="1:5" x14ac:dyDescent="0.25">
      <c r="A29" s="11">
        <v>43800</v>
      </c>
      <c r="C29" s="12">
        <f t="shared" si="0"/>
        <v>0.12530131050144561</v>
      </c>
      <c r="D29" s="12">
        <f t="shared" si="1"/>
        <v>9.9318111582979984E-2</v>
      </c>
      <c r="E29" s="12">
        <f t="shared" si="2"/>
        <v>0.15128450941991123</v>
      </c>
    </row>
    <row r="30" spans="1:5" x14ac:dyDescent="0.25">
      <c r="A30" s="11">
        <v>43831</v>
      </c>
      <c r="C30" s="12">
        <f t="shared" si="0"/>
        <v>0.12372178275808851</v>
      </c>
      <c r="D30" s="12">
        <f t="shared" si="1"/>
        <v>9.7738259059785768E-2</v>
      </c>
      <c r="E30" s="12">
        <f t="shared" si="2"/>
        <v>0.14970530645639127</v>
      </c>
    </row>
    <row r="31" spans="1:5" x14ac:dyDescent="0.25">
      <c r="A31" s="11">
        <v>43862</v>
      </c>
      <c r="C31" s="12">
        <f t="shared" si="0"/>
        <v>0.12214225501473142</v>
      </c>
      <c r="D31" s="12">
        <f t="shared" si="1"/>
        <v>9.6158263640594932E-2</v>
      </c>
      <c r="E31" s="12">
        <f t="shared" si="2"/>
        <v>0.1481262463888679</v>
      </c>
    </row>
    <row r="32" spans="1:5" x14ac:dyDescent="0.25">
      <c r="A32" s="11">
        <v>43891</v>
      </c>
      <c r="C32" s="12">
        <f t="shared" si="0"/>
        <v>0.12056272727137432</v>
      </c>
      <c r="D32" s="12">
        <f t="shared" si="1"/>
        <v>9.4578099351989645E-2</v>
      </c>
      <c r="E32" s="12">
        <f t="shared" si="2"/>
        <v>0.14654735519075898</v>
      </c>
    </row>
    <row r="33" spans="1:5" x14ac:dyDescent="0.25">
      <c r="A33" s="11">
        <v>43922</v>
      </c>
      <c r="C33" s="12">
        <f t="shared" si="0"/>
        <v>0.11898319952801724</v>
      </c>
      <c r="D33" s="12">
        <f t="shared" si="1"/>
        <v>9.2997740226077708E-2</v>
      </c>
      <c r="E33" s="12">
        <f t="shared" si="2"/>
        <v>0.14496865882995677</v>
      </c>
    </row>
    <row r="34" spans="1:5" x14ac:dyDescent="0.25">
      <c r="A34" s="11">
        <v>43952</v>
      </c>
      <c r="C34" s="12">
        <f t="shared" si="0"/>
        <v>0.11740367178466014</v>
      </c>
      <c r="D34" s="12">
        <f t="shared" si="1"/>
        <v>9.1417160302309008E-2</v>
      </c>
      <c r="E34" s="12">
        <f t="shared" si="2"/>
        <v>0.14339018326701128</v>
      </c>
    </row>
    <row r="35" spans="1:5" x14ac:dyDescent="0.25">
      <c r="A35" s="11">
        <v>43983</v>
      </c>
      <c r="C35" s="12">
        <f t="shared" si="0"/>
        <v>0.11582414404130305</v>
      </c>
      <c r="D35" s="12">
        <f t="shared" si="1"/>
        <v>8.9836333629550444E-2</v>
      </c>
      <c r="E35" s="12">
        <f t="shared" si="2"/>
        <v>0.14181195445305564</v>
      </c>
    </row>
    <row r="36" spans="1:5" x14ac:dyDescent="0.25">
      <c r="A36" s="11">
        <v>44013</v>
      </c>
      <c r="C36" s="12">
        <f t="shared" si="0"/>
        <v>0.11424461629794597</v>
      </c>
      <c r="D36" s="12">
        <f t="shared" si="1"/>
        <v>8.8255234268418206E-2</v>
      </c>
      <c r="E36" s="12">
        <f t="shared" si="2"/>
        <v>0.14023399832747374</v>
      </c>
    </row>
    <row r="37" spans="1:5" x14ac:dyDescent="0.25">
      <c r="A37" s="11">
        <v>44044</v>
      </c>
      <c r="C37" s="12">
        <f t="shared" si="0"/>
        <v>0.11266508855458887</v>
      </c>
      <c r="D37" s="12">
        <f t="shared" si="1"/>
        <v>8.6673836293866713E-2</v>
      </c>
      <c r="E37" s="12">
        <f t="shared" si="2"/>
        <v>0.13865634081531103</v>
      </c>
    </row>
    <row r="38" spans="1:5" x14ac:dyDescent="0.25">
      <c r="A38" s="11">
        <v>44075</v>
      </c>
      <c r="C38" s="12">
        <f t="shared" si="0"/>
        <v>0.11108556081123178</v>
      </c>
      <c r="D38" s="12">
        <f t="shared" si="1"/>
        <v>8.5092113798033317E-2</v>
      </c>
      <c r="E38" s="12">
        <f t="shared" si="2"/>
        <v>0.13707900782443025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DB7E-740F-4611-BFA5-762AC8758C2A}">
  <dimension ref="A1:AE41"/>
  <sheetViews>
    <sheetView topLeftCell="S13" workbookViewId="0">
      <selection activeCell="V41" sqref="V41"/>
    </sheetView>
  </sheetViews>
  <sheetFormatPr defaultRowHeight="15" x14ac:dyDescent="0.25"/>
  <sheetData>
    <row r="1" spans="1:22" x14ac:dyDescent="0.25">
      <c r="A1" t="s">
        <v>0</v>
      </c>
      <c r="B1">
        <v>1</v>
      </c>
      <c r="C1" t="s">
        <v>1</v>
      </c>
      <c r="D1">
        <v>1.0000000000000001E-5</v>
      </c>
      <c r="E1" t="s">
        <v>2</v>
      </c>
      <c r="F1">
        <v>2</v>
      </c>
    </row>
    <row r="2" spans="1:22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</row>
    <row r="3" spans="1:22" x14ac:dyDescent="0.25">
      <c r="A3">
        <v>0</v>
      </c>
      <c r="B3">
        <v>2172</v>
      </c>
      <c r="C3">
        <v>43.44</v>
      </c>
      <c r="D3">
        <v>43.44</v>
      </c>
      <c r="E3">
        <v>217.2</v>
      </c>
      <c r="F3" s="7">
        <v>5.3100000000000001E-2</v>
      </c>
      <c r="G3" s="7">
        <v>6.6E-3</v>
      </c>
      <c r="H3" s="7">
        <v>2.3999999999999998E-3</v>
      </c>
      <c r="I3" s="7">
        <v>0.1671</v>
      </c>
      <c r="J3" s="1">
        <v>58.02</v>
      </c>
      <c r="K3" s="1">
        <v>68.45</v>
      </c>
      <c r="M3">
        <f>((1+F3)^(1/12)-1)*B3</f>
        <v>9.3848302544151316</v>
      </c>
      <c r="N3">
        <f>((1+G3)^(1/12)-1)*C3*J3</f>
        <v>1.3820381402130728</v>
      </c>
      <c r="O3">
        <f>((1+H3)^(1/12)-1)*D3*K3</f>
        <v>0.59404043833801612</v>
      </c>
      <c r="P3">
        <f>((1+I3)^(1/12)-1)*E3</f>
        <v>2.8149337387948057</v>
      </c>
      <c r="V3">
        <f>M3+N3+O3-P3-Q3-R3-S3-U3+T3</f>
        <v>8.5459750941714141</v>
      </c>
    </row>
    <row r="4" spans="1:22" ht="15.75" x14ac:dyDescent="0.25">
      <c r="A4">
        <v>1</v>
      </c>
      <c r="B4">
        <v>2117.4428707305906</v>
      </c>
      <c r="C4">
        <v>42.589672046742663</v>
      </c>
      <c r="D4">
        <v>41.949976912245177</v>
      </c>
      <c r="E4">
        <v>0</v>
      </c>
      <c r="F4" s="5">
        <v>5.67E-2</v>
      </c>
      <c r="G4" s="7">
        <v>6.0999999999999995E-3</v>
      </c>
      <c r="H4" s="7">
        <v>2E-3</v>
      </c>
      <c r="I4" s="7">
        <v>0.15810000000000002</v>
      </c>
      <c r="J4" s="1">
        <v>57.87</v>
      </c>
      <c r="K4" s="1">
        <v>67.22</v>
      </c>
      <c r="M4">
        <f>((1+F4)^(1/12)-1)*B4</f>
        <v>9.7539604983114163</v>
      </c>
      <c r="N4">
        <f>((1+G4)^(1/12)-1)*C4*J4</f>
        <v>1.2493818022606444</v>
      </c>
      <c r="O4">
        <f>((1+H4)^(1/12)-1)*D4*K4</f>
        <v>0.46954930974731846</v>
      </c>
      <c r="P4">
        <f>((1+I4)^(1/12)-1)*E4</f>
        <v>0</v>
      </c>
      <c r="Q4">
        <f>(B4-B3)/$B$1</f>
        <v>-54.557129269409415</v>
      </c>
      <c r="R4">
        <f>J3*(C4-C3)/$B$1</f>
        <v>-49.33602784799055</v>
      </c>
      <c r="S4">
        <f>K3*(D4-D3)/$B$1</f>
        <v>-101.99208035681751</v>
      </c>
      <c r="T4">
        <f>(E4-E3)/$B$1</f>
        <v>-217.2</v>
      </c>
      <c r="U4">
        <f>$D$1*(Q4)^$F$1 + $D$1*(R4)^$F$1 + $D$1*(S4)^$F$1</f>
        <v>0.15812908453448271</v>
      </c>
      <c r="V4">
        <f>M4+N4+O4-P4-Q4-R4-S4-U4+T4</f>
        <v>2.3874235921539366E-12</v>
      </c>
    </row>
    <row r="5" spans="1:22" ht="15.75" x14ac:dyDescent="0.25">
      <c r="A5">
        <v>2</v>
      </c>
      <c r="B5">
        <v>1644.4831129980851</v>
      </c>
      <c r="C5">
        <v>40.261850826081911</v>
      </c>
      <c r="D5">
        <v>51.031280153161944</v>
      </c>
      <c r="E5">
        <v>0</v>
      </c>
      <c r="F5" s="5">
        <v>5.1799999999999999E-2</v>
      </c>
      <c r="G5" s="7">
        <v>6.4000000000000003E-3</v>
      </c>
      <c r="H5" s="7">
        <v>2.5000000000000001E-3</v>
      </c>
      <c r="I5" s="7">
        <v>0.18629999999999999</v>
      </c>
      <c r="J5" s="1">
        <v>58.33</v>
      </c>
      <c r="K5" s="1">
        <v>69.2</v>
      </c>
      <c r="M5">
        <f t="shared" ref="M5:M39" si="0">((1+F5)^(1/12)-1)*B5</f>
        <v>6.9355259055990377</v>
      </c>
      <c r="N5">
        <f t="shared" ref="N5:O39" si="1">((1+G5)^(1/12)-1)*C5*J5</f>
        <v>1.2488602342939223</v>
      </c>
      <c r="O5">
        <f t="shared" si="1"/>
        <v>0.73485930885678252</v>
      </c>
      <c r="P5">
        <f t="shared" ref="P5:P39" si="2">((1+I5)^(1/12)-1)*E5</f>
        <v>0</v>
      </c>
      <c r="Q5">
        <f t="shared" ref="Q5:Q39" si="3">(B5-B4)/$B$1</f>
        <v>-472.95975773250552</v>
      </c>
      <c r="R5">
        <f t="shared" ref="R5:S39" si="4">J4*(C5-C4)/$B$1</f>
        <v>-134.71101403963772</v>
      </c>
      <c r="S5">
        <f t="shared" si="4"/>
        <v>610.44520385442513</v>
      </c>
      <c r="T5">
        <f t="shared" ref="T5:T39" si="5">(E5-E4)/$B$1</f>
        <v>0</v>
      </c>
      <c r="U5">
        <f t="shared" ref="U5:U39" si="6">$D$1*(Q5)^$F$1 + $D$1*(R5)^$F$1 + $D$1*(S5)^$F$1</f>
        <v>6.144813366468485</v>
      </c>
      <c r="V5">
        <f t="shared" ref="V5:V39" si="7">M5+N5+O5-P5-Q5-R5-S5-U5+T5</f>
        <v>-6.6968652845389443E-13</v>
      </c>
    </row>
    <row r="6" spans="1:22" ht="15.75" x14ac:dyDescent="0.25">
      <c r="A6">
        <v>3</v>
      </c>
      <c r="B6">
        <v>1659.0306633067723</v>
      </c>
      <c r="C6">
        <v>42.758286681512566</v>
      </c>
      <c r="D6">
        <v>48.842853298234026</v>
      </c>
      <c r="E6">
        <v>0</v>
      </c>
      <c r="F6" s="5">
        <v>5.2699999999999997E-2</v>
      </c>
      <c r="G6" s="7">
        <v>7.3000000000000001E-3</v>
      </c>
      <c r="H6" s="7">
        <v>2E-3</v>
      </c>
      <c r="I6" s="7">
        <v>0.14199999999999999</v>
      </c>
      <c r="J6" s="1">
        <v>57.6</v>
      </c>
      <c r="K6" s="1">
        <v>68.87</v>
      </c>
      <c r="M6">
        <f t="shared" si="0"/>
        <v>7.1156312246114943</v>
      </c>
      <c r="N6">
        <f t="shared" si="1"/>
        <v>1.4932607251559742</v>
      </c>
      <c r="O6">
        <f t="shared" si="1"/>
        <v>0.56012129181621406</v>
      </c>
      <c r="P6">
        <f t="shared" si="2"/>
        <v>0</v>
      </c>
      <c r="Q6">
        <f t="shared" si="3"/>
        <v>14.547550308687278</v>
      </c>
      <c r="R6">
        <f t="shared" si="4"/>
        <v>145.61710344727007</v>
      </c>
      <c r="S6">
        <f t="shared" si="4"/>
        <v>-151.43913836101197</v>
      </c>
      <c r="T6">
        <f t="shared" si="5"/>
        <v>0</v>
      </c>
      <c r="U6">
        <f t="shared" si="6"/>
        <v>0.44349784663882469</v>
      </c>
      <c r="V6">
        <f t="shared" si="7"/>
        <v>-5.1608717299700402E-13</v>
      </c>
    </row>
    <row r="7" spans="1:22" ht="15.75" x14ac:dyDescent="0.25">
      <c r="A7">
        <v>4</v>
      </c>
      <c r="B7">
        <v>1252.2497290912329</v>
      </c>
      <c r="C7">
        <v>52.123553567023279</v>
      </c>
      <c r="D7">
        <v>46.966826712656847</v>
      </c>
      <c r="E7">
        <v>0</v>
      </c>
      <c r="F7" s="5">
        <v>5.5300000000000002E-2</v>
      </c>
      <c r="G7" s="7">
        <v>7.6E-3</v>
      </c>
      <c r="H7" s="7">
        <v>2.5999999999999999E-3</v>
      </c>
      <c r="I7" s="7">
        <v>0.17300000000000001</v>
      </c>
      <c r="J7" s="1">
        <v>56.29</v>
      </c>
      <c r="K7" s="1">
        <v>69.540000000000006</v>
      </c>
      <c r="M7">
        <f t="shared" si="0"/>
        <v>5.6294867314946462</v>
      </c>
      <c r="N7">
        <f t="shared" si="1"/>
        <v>1.8517805082768901</v>
      </c>
      <c r="O7">
        <f t="shared" si="1"/>
        <v>0.70680729427735656</v>
      </c>
      <c r="P7">
        <f t="shared" si="2"/>
        <v>0</v>
      </c>
      <c r="Q7">
        <f t="shared" si="3"/>
        <v>-406.78093421553945</v>
      </c>
      <c r="R7">
        <f t="shared" si="4"/>
        <v>539.43937260541713</v>
      </c>
      <c r="S7">
        <f t="shared" si="4"/>
        <v>-129.20195094870033</v>
      </c>
      <c r="T7">
        <f t="shared" si="5"/>
        <v>0</v>
      </c>
      <c r="U7">
        <f t="shared" si="6"/>
        <v>4.7315870928714352</v>
      </c>
      <c r="V7">
        <f t="shared" si="7"/>
        <v>1.0036416142611415E-13</v>
      </c>
    </row>
    <row r="8" spans="1:22" ht="15.75" x14ac:dyDescent="0.25">
      <c r="A8">
        <v>5</v>
      </c>
      <c r="B8">
        <v>468.21732733737838</v>
      </c>
      <c r="C8">
        <v>79.233290497866065</v>
      </c>
      <c r="D8">
        <v>35.860655120852904</v>
      </c>
      <c r="E8">
        <v>0</v>
      </c>
      <c r="F8" s="5">
        <v>5.4199999999999998E-2</v>
      </c>
      <c r="G8" s="7">
        <v>7.1999999999999998E-3</v>
      </c>
      <c r="H8" s="7">
        <v>1.7000000000000001E-3</v>
      </c>
      <c r="I8" s="7">
        <v>0.16930000000000001</v>
      </c>
      <c r="J8" s="1">
        <v>55.67</v>
      </c>
      <c r="K8" s="1">
        <v>68.66</v>
      </c>
      <c r="M8">
        <f t="shared" si="0"/>
        <v>2.0639970836379966</v>
      </c>
      <c r="N8">
        <f t="shared" si="1"/>
        <v>2.6378567178913745</v>
      </c>
      <c r="O8">
        <f t="shared" si="1"/>
        <v>0.34853912879971466</v>
      </c>
      <c r="P8">
        <f t="shared" si="2"/>
        <v>0</v>
      </c>
      <c r="Q8">
        <f t="shared" si="3"/>
        <v>-784.03240175385451</v>
      </c>
      <c r="R8">
        <f t="shared" si="4"/>
        <v>1526.0070918371405</v>
      </c>
      <c r="S8">
        <f t="shared" si="4"/>
        <v>-772.32317249404628</v>
      </c>
      <c r="T8">
        <f t="shared" si="5"/>
        <v>0</v>
      </c>
      <c r="U8">
        <f t="shared" si="6"/>
        <v>35.398875341084334</v>
      </c>
      <c r="V8">
        <f t="shared" si="7"/>
        <v>5.0306425691815093E-12</v>
      </c>
    </row>
    <row r="9" spans="1:22" ht="15.75" x14ac:dyDescent="0.25">
      <c r="A9">
        <v>6</v>
      </c>
      <c r="B9">
        <v>53.371419242115039</v>
      </c>
      <c r="C9">
        <v>127.7612107145215</v>
      </c>
      <c r="D9">
        <v>42.490385412544512</v>
      </c>
      <c r="E9">
        <v>2845.9324169383763</v>
      </c>
      <c r="F9" s="5">
        <v>5.4299999999999994E-2</v>
      </c>
      <c r="G9" s="7">
        <v>8.3000000000000001E-3</v>
      </c>
      <c r="H9" s="7">
        <v>1.9E-3</v>
      </c>
      <c r="I9" s="7">
        <v>0.1484</v>
      </c>
      <c r="J9" s="1">
        <v>57.26</v>
      </c>
      <c r="K9" s="1">
        <v>70.56</v>
      </c>
      <c r="M9">
        <f t="shared" si="0"/>
        <v>0.2356957933599591</v>
      </c>
      <c r="N9">
        <f t="shared" si="1"/>
        <v>5.0408139791750051</v>
      </c>
      <c r="O9">
        <f t="shared" si="1"/>
        <v>0.4742897001055903</v>
      </c>
      <c r="P9">
        <f>((1+I9)^(1/12)-1)*E9</f>
        <v>33.005820088280309</v>
      </c>
      <c r="Q9">
        <f>(B9-B8)/$B$1</f>
        <v>-414.84590809526333</v>
      </c>
      <c r="R9">
        <f>J8*(C9-C8)/$B$1</f>
        <v>2701.5493184612078</v>
      </c>
      <c r="S9">
        <f>K8*(D9-D8)/$B$1</f>
        <v>455.19728182754579</v>
      </c>
      <c r="T9">
        <f t="shared" si="5"/>
        <v>2845.9324169383763</v>
      </c>
      <c r="U9">
        <f>$D$1*(Q9)^$F$1 + $D$1*(R9)^$F$1 + $D$1*(S9)^$F$1</f>
        <v>76.776704129247875</v>
      </c>
      <c r="V9">
        <f t="shared" si="7"/>
        <v>0</v>
      </c>
    </row>
    <row r="10" spans="1:22" ht="15.75" x14ac:dyDescent="0.25">
      <c r="A10">
        <v>7</v>
      </c>
      <c r="B10">
        <v>0</v>
      </c>
      <c r="C10">
        <v>159.25138951195527</v>
      </c>
      <c r="D10">
        <v>37.707844087549162</v>
      </c>
      <c r="E10">
        <v>4337.7285756814272</v>
      </c>
      <c r="F10" s="5">
        <v>5.2900000000000003E-2</v>
      </c>
      <c r="G10" s="7">
        <v>8.3000000000000001E-3</v>
      </c>
      <c r="H10" s="7">
        <v>2.3E-3</v>
      </c>
      <c r="I10" s="7">
        <v>0.15740000000000001</v>
      </c>
      <c r="J10" s="1">
        <v>62</v>
      </c>
      <c r="K10" s="1">
        <v>75.209999999999994</v>
      </c>
      <c r="M10">
        <f t="shared" si="0"/>
        <v>0</v>
      </c>
      <c r="N10">
        <f t="shared" si="1"/>
        <v>6.8033878248195725</v>
      </c>
      <c r="O10">
        <f t="shared" si="1"/>
        <v>0.5429958288153246</v>
      </c>
      <c r="P10">
        <f t="shared" si="2"/>
        <v>53.162495416896824</v>
      </c>
      <c r="Q10">
        <f t="shared" si="3"/>
        <v>-53.371419242115039</v>
      </c>
      <c r="R10">
        <f t="shared" si="4"/>
        <v>1803.1276379410576</v>
      </c>
      <c r="S10">
        <f t="shared" si="4"/>
        <v>-337.45611589167191</v>
      </c>
      <c r="T10">
        <f t="shared" si="5"/>
        <v>1491.7961587430509</v>
      </c>
      <c r="U10">
        <f t="shared" si="6"/>
        <v>33.6799441725151</v>
      </c>
      <c r="V10">
        <f t="shared" si="7"/>
        <v>3.1832314562052488E-12</v>
      </c>
    </row>
    <row r="11" spans="1:22" ht="15.75" x14ac:dyDescent="0.25">
      <c r="A11">
        <v>8</v>
      </c>
      <c r="B11">
        <v>0</v>
      </c>
      <c r="C11">
        <v>133.48749794980969</v>
      </c>
      <c r="D11">
        <v>0</v>
      </c>
      <c r="E11">
        <v>1.4229850829043363E-3</v>
      </c>
      <c r="F11" s="5">
        <v>5.3899999999999997E-2</v>
      </c>
      <c r="G11" s="7">
        <v>1.49E-2</v>
      </c>
      <c r="H11" s="7">
        <v>1.1000000000000001E-3</v>
      </c>
      <c r="I11" s="7">
        <v>0.1535</v>
      </c>
      <c r="J11" s="1">
        <v>62.59</v>
      </c>
      <c r="K11" s="1">
        <v>72.52</v>
      </c>
      <c r="M11">
        <f t="shared" si="0"/>
        <v>0</v>
      </c>
      <c r="N11">
        <f t="shared" si="1"/>
        <v>10.303923962824312</v>
      </c>
      <c r="O11">
        <f>((1+H11)^(1/12)-1)*D11*K11</f>
        <v>0</v>
      </c>
      <c r="P11">
        <f t="shared" si="2"/>
        <v>1.7034773633650766E-5</v>
      </c>
      <c r="Q11">
        <f t="shared" si="3"/>
        <v>0</v>
      </c>
      <c r="R11">
        <f t="shared" si="4"/>
        <v>-1597.3612768530256</v>
      </c>
      <c r="S11">
        <f t="shared" si="4"/>
        <v>-2836.0069538245721</v>
      </c>
      <c r="T11">
        <f t="shared" si="5"/>
        <v>-4337.7271526963441</v>
      </c>
      <c r="U11">
        <f t="shared" si="6"/>
        <v>105.94498490930857</v>
      </c>
      <c r="V11">
        <f t="shared" si="7"/>
        <v>0</v>
      </c>
    </row>
    <row r="12" spans="1:22" ht="15.75" x14ac:dyDescent="0.25">
      <c r="A12">
        <v>9</v>
      </c>
      <c r="B12">
        <v>0</v>
      </c>
      <c r="C12">
        <v>128.7210337287074</v>
      </c>
      <c r="D12">
        <v>4.2513729901885355</v>
      </c>
      <c r="E12">
        <v>0</v>
      </c>
      <c r="F12" s="5">
        <v>5.0999999999999997E-2</v>
      </c>
      <c r="G12" s="7">
        <v>1.7600000000000001E-2</v>
      </c>
      <c r="H12" s="7">
        <v>2.5000000000000001E-3</v>
      </c>
      <c r="I12" s="7">
        <v>0.15289999999999998</v>
      </c>
      <c r="J12" s="1">
        <v>62.76</v>
      </c>
      <c r="K12" s="1">
        <v>72.989999999999995</v>
      </c>
      <c r="M12">
        <f t="shared" si="0"/>
        <v>0</v>
      </c>
      <c r="N12">
        <f t="shared" si="1"/>
        <v>11.75399681886093</v>
      </c>
      <c r="O12">
        <f t="shared" si="1"/>
        <v>6.4573483439047882E-2</v>
      </c>
      <c r="P12">
        <f t="shared" si="2"/>
        <v>0</v>
      </c>
      <c r="Q12">
        <f t="shared" si="3"/>
        <v>0</v>
      </c>
      <c r="R12">
        <f t="shared" si="4"/>
        <v>-298.33299559879276</v>
      </c>
      <c r="S12">
        <f t="shared" si="4"/>
        <v>308.3095692484726</v>
      </c>
      <c r="T12">
        <f t="shared" si="5"/>
        <v>-1.4229850829043363E-3</v>
      </c>
      <c r="U12">
        <f t="shared" si="6"/>
        <v>1.8405736675312805</v>
      </c>
      <c r="V12">
        <f t="shared" si="7"/>
        <v>5.9544051547039123E-12</v>
      </c>
    </row>
    <row r="13" spans="1:22" ht="15.75" x14ac:dyDescent="0.25">
      <c r="A13">
        <v>10</v>
      </c>
      <c r="B13">
        <v>0</v>
      </c>
      <c r="C13">
        <v>124.82921899502905</v>
      </c>
      <c r="D13">
        <v>7.6995264697550008</v>
      </c>
      <c r="E13">
        <v>2.5714325512369348E-3</v>
      </c>
      <c r="F13" s="5">
        <v>5.04E-2</v>
      </c>
      <c r="G13" s="7">
        <v>1.32E-2</v>
      </c>
      <c r="H13" s="7">
        <v>1.9E-3</v>
      </c>
      <c r="I13" s="7">
        <v>0.1268</v>
      </c>
      <c r="J13" s="1">
        <v>62.78</v>
      </c>
      <c r="K13" s="1">
        <v>73.2</v>
      </c>
      <c r="M13">
        <f t="shared" si="0"/>
        <v>0</v>
      </c>
      <c r="N13">
        <f t="shared" si="1"/>
        <v>8.5687380852991879</v>
      </c>
      <c r="O13">
        <f t="shared" si="1"/>
        <v>8.9159894986693577E-2</v>
      </c>
      <c r="P13">
        <f t="shared" si="2"/>
        <v>2.5709517934353325E-5</v>
      </c>
      <c r="Q13">
        <f t="shared" si="3"/>
        <v>0</v>
      </c>
      <c r="R13">
        <f t="shared" si="4"/>
        <v>-244.25029268565291</v>
      </c>
      <c r="S13">
        <f t="shared" si="4"/>
        <v>251.68072247355627</v>
      </c>
      <c r="T13">
        <f t="shared" si="5"/>
        <v>2.5714325512369348E-3</v>
      </c>
      <c r="U13">
        <f t="shared" si="6"/>
        <v>1.2300139154183838</v>
      </c>
      <c r="V13">
        <f t="shared" si="7"/>
        <v>-2.5719374546762097E-12</v>
      </c>
    </row>
    <row r="14" spans="1:22" ht="15.75" x14ac:dyDescent="0.25">
      <c r="A14">
        <v>11</v>
      </c>
      <c r="B14">
        <v>773.72423573880087</v>
      </c>
      <c r="C14">
        <v>142.09926020754446</v>
      </c>
      <c r="D14">
        <v>28.355185433121431</v>
      </c>
      <c r="E14">
        <v>3432.332383916234</v>
      </c>
      <c r="F14" s="5">
        <v>4.9800000000000004E-2</v>
      </c>
      <c r="G14" s="7">
        <v>1.32E-2</v>
      </c>
      <c r="H14" s="7">
        <v>1.8E-3</v>
      </c>
      <c r="I14" s="7">
        <v>0.1328</v>
      </c>
      <c r="J14" s="1">
        <v>68.08</v>
      </c>
      <c r="K14" s="1">
        <v>79.680000000000007</v>
      </c>
      <c r="M14">
        <f t="shared" si="0"/>
        <v>3.1399158613664517</v>
      </c>
      <c r="N14">
        <f t="shared" si="1"/>
        <v>10.577685921704676</v>
      </c>
      <c r="O14">
        <f t="shared" si="1"/>
        <v>0.33862190393720204</v>
      </c>
      <c r="P14">
        <f t="shared" si="2"/>
        <v>35.851437005886915</v>
      </c>
      <c r="Q14">
        <f t="shared" si="3"/>
        <v>773.72423573880087</v>
      </c>
      <c r="R14">
        <f t="shared" si="4"/>
        <v>1084.2131873217174</v>
      </c>
      <c r="S14">
        <f t="shared" si="4"/>
        <v>1511.9942361184228</v>
      </c>
      <c r="T14">
        <f t="shared" si="5"/>
        <v>3432.3298124836829</v>
      </c>
      <c r="U14">
        <f t="shared" si="6"/>
        <v>40.602939985872425</v>
      </c>
      <c r="V14">
        <f t="shared" si="7"/>
        <v>-9.0949470177292824E-12</v>
      </c>
    </row>
    <row r="15" spans="1:22" ht="15.75" x14ac:dyDescent="0.25">
      <c r="A15">
        <v>12</v>
      </c>
      <c r="B15">
        <v>1875.6211141954293</v>
      </c>
      <c r="C15">
        <v>106.10049062689697</v>
      </c>
      <c r="D15">
        <v>0.92940218112430806</v>
      </c>
      <c r="E15">
        <v>0</v>
      </c>
      <c r="F15" s="5">
        <v>5.1399999999999994E-2</v>
      </c>
      <c r="G15" s="7">
        <v>1.78E-2</v>
      </c>
      <c r="H15" s="7">
        <v>2.8999999999999998E-3</v>
      </c>
      <c r="I15" s="7">
        <v>0.13970000000000002</v>
      </c>
      <c r="J15" s="1">
        <v>65.59</v>
      </c>
      <c r="K15" s="1">
        <v>76.23</v>
      </c>
      <c r="M15">
        <f t="shared" si="0"/>
        <v>7.8506362264008365</v>
      </c>
      <c r="N15">
        <f t="shared" si="1"/>
        <v>10.239440596160341</v>
      </c>
      <c r="O15">
        <f t="shared" si="1"/>
        <v>1.7098963841519269E-2</v>
      </c>
      <c r="P15">
        <f t="shared" si="2"/>
        <v>0</v>
      </c>
      <c r="Q15">
        <f t="shared" si="3"/>
        <v>1101.8968784566284</v>
      </c>
      <c r="R15">
        <f t="shared" si="4"/>
        <v>-2450.7962330504811</v>
      </c>
      <c r="S15">
        <f t="shared" si="4"/>
        <v>-2185.2864095191312</v>
      </c>
      <c r="T15">
        <f t="shared" si="5"/>
        <v>-3432.332383916234</v>
      </c>
      <c r="U15">
        <f t="shared" si="6"/>
        <v>119.96055598315907</v>
      </c>
      <c r="V15">
        <f t="shared" si="7"/>
        <v>-6.3664629124104977E-12</v>
      </c>
    </row>
    <row r="16" spans="1:22" ht="15.75" x14ac:dyDescent="0.25">
      <c r="A16">
        <v>13</v>
      </c>
      <c r="B16">
        <v>2723.2545523797066</v>
      </c>
      <c r="C16">
        <v>94.481536398661589</v>
      </c>
      <c r="D16">
        <v>0</v>
      </c>
      <c r="E16">
        <v>0</v>
      </c>
      <c r="F16" s="5">
        <v>5.5399999999999998E-2</v>
      </c>
      <c r="G16" s="7">
        <v>3.0299999999999997E-2</v>
      </c>
      <c r="H16" s="7">
        <v>3.9000000000000003E-3</v>
      </c>
      <c r="I16" s="7">
        <v>0.12590000000000001</v>
      </c>
      <c r="J16" s="1">
        <v>65.77</v>
      </c>
      <c r="K16" s="1">
        <v>74.790000000000006</v>
      </c>
      <c r="M16">
        <f t="shared" si="0"/>
        <v>12.263986972688654</v>
      </c>
      <c r="N16">
        <f t="shared" si="1"/>
        <v>15.476703549370441</v>
      </c>
      <c r="O16">
        <f t="shared" si="1"/>
        <v>0</v>
      </c>
      <c r="P16">
        <f t="shared" si="2"/>
        <v>0</v>
      </c>
      <c r="Q16">
        <f t="shared" si="3"/>
        <v>847.63343818427734</v>
      </c>
      <c r="R16">
        <f t="shared" si="4"/>
        <v>-762.08720782995874</v>
      </c>
      <c r="S16">
        <f t="shared" si="4"/>
        <v>-70.848328267106012</v>
      </c>
      <c r="T16">
        <f t="shared" si="5"/>
        <v>0</v>
      </c>
      <c r="U16">
        <f t="shared" si="6"/>
        <v>13.042788434844056</v>
      </c>
      <c r="V16">
        <f t="shared" si="7"/>
        <v>2.5011104298755527E-12</v>
      </c>
    </row>
    <row r="17" spans="1:31" ht="15.75" x14ac:dyDescent="0.25">
      <c r="A17">
        <v>14</v>
      </c>
      <c r="B17">
        <v>3370.0313448428874</v>
      </c>
      <c r="C17">
        <v>79.3125596727957</v>
      </c>
      <c r="D17">
        <v>4.8468985242628548</v>
      </c>
      <c r="E17">
        <v>0</v>
      </c>
      <c r="F17" s="5">
        <v>5.8899999999999994E-2</v>
      </c>
      <c r="G17" s="7">
        <v>2.4900000000000002E-2</v>
      </c>
      <c r="H17" s="7">
        <v>3.5999999999999999E-3</v>
      </c>
      <c r="I17" s="7">
        <v>0.1308</v>
      </c>
      <c r="J17" s="1">
        <v>66.63</v>
      </c>
      <c r="K17" s="1">
        <v>75.89</v>
      </c>
      <c r="M17">
        <f t="shared" si="0"/>
        <v>16.110806500782378</v>
      </c>
      <c r="N17">
        <f t="shared" si="1"/>
        <v>10.842347586991407</v>
      </c>
      <c r="O17">
        <f t="shared" si="1"/>
        <v>0.11016767997255221</v>
      </c>
      <c r="P17">
        <f t="shared" si="2"/>
        <v>0</v>
      </c>
      <c r="Q17">
        <f t="shared" si="3"/>
        <v>646.77679246318075</v>
      </c>
      <c r="R17">
        <f t="shared" si="4"/>
        <v>-997.66359926019948</v>
      </c>
      <c r="S17">
        <f t="shared" si="4"/>
        <v>362.49954062961893</v>
      </c>
      <c r="T17">
        <f t="shared" si="5"/>
        <v>0</v>
      </c>
      <c r="U17">
        <f t="shared" si="6"/>
        <v>15.450587935144613</v>
      </c>
      <c r="V17">
        <f t="shared" si="7"/>
        <v>1.4619416788264061E-12</v>
      </c>
    </row>
    <row r="18" spans="1:31" ht="15.75" x14ac:dyDescent="0.25">
      <c r="A18">
        <v>15</v>
      </c>
      <c r="B18">
        <v>4360.0947562091187</v>
      </c>
      <c r="C18">
        <v>61.67484848825471</v>
      </c>
      <c r="D18">
        <v>7.354847711496789</v>
      </c>
      <c r="E18">
        <v>2.7441332950380198E-5</v>
      </c>
      <c r="F18" s="5">
        <v>5.62E-2</v>
      </c>
      <c r="G18" s="7">
        <v>2.5699999999999997E-2</v>
      </c>
      <c r="H18" s="7">
        <v>3.8E-3</v>
      </c>
      <c r="I18" s="7">
        <v>0.1391</v>
      </c>
      <c r="J18" s="1">
        <v>69.47</v>
      </c>
      <c r="K18" s="1">
        <v>79.459999999999994</v>
      </c>
      <c r="M18">
        <f t="shared" si="0"/>
        <v>19.911941923291582</v>
      </c>
      <c r="N18">
        <f t="shared" si="1"/>
        <v>9.0697371353129981</v>
      </c>
      <c r="O18">
        <f t="shared" si="1"/>
        <v>0.1847435883288138</v>
      </c>
      <c r="P18">
        <f t="shared" si="2"/>
        <v>2.9944849948871028E-7</v>
      </c>
      <c r="Q18">
        <f t="shared" si="3"/>
        <v>990.06341136623132</v>
      </c>
      <c r="R18">
        <f t="shared" si="4"/>
        <v>-1175.2006962259661</v>
      </c>
      <c r="S18">
        <f t="shared" si="4"/>
        <v>190.32826381918326</v>
      </c>
      <c r="T18">
        <f t="shared" si="5"/>
        <v>2.7441332950380198E-5</v>
      </c>
      <c r="U18">
        <f t="shared" si="6"/>
        <v>23.975470829445598</v>
      </c>
      <c r="V18">
        <f t="shared" si="7"/>
        <v>-7.6265686660799891E-11</v>
      </c>
    </row>
    <row r="19" spans="1:31" ht="15.75" x14ac:dyDescent="0.25">
      <c r="A19">
        <v>16</v>
      </c>
      <c r="B19">
        <v>6707.860997538819</v>
      </c>
      <c r="C19">
        <v>35.51830441955434</v>
      </c>
      <c r="D19">
        <v>0</v>
      </c>
      <c r="E19">
        <v>6.3737653286911222E-2</v>
      </c>
      <c r="F19" s="5">
        <v>6.0199999999999997E-2</v>
      </c>
      <c r="G19" s="7">
        <v>2.58E-2</v>
      </c>
      <c r="H19" s="7">
        <v>3.4999999999999996E-3</v>
      </c>
      <c r="I19" s="7">
        <v>0.1275</v>
      </c>
      <c r="J19" s="1">
        <v>66.098699999999994</v>
      </c>
      <c r="K19" s="1">
        <v>75.570599999999999</v>
      </c>
      <c r="M19">
        <f t="shared" si="0"/>
        <v>32.756826317455172</v>
      </c>
      <c r="N19">
        <f t="shared" si="1"/>
        <v>4.9888625811671981</v>
      </c>
      <c r="O19">
        <f t="shared" si="1"/>
        <v>0</v>
      </c>
      <c r="P19">
        <f t="shared" si="2"/>
        <v>6.4058904587302164E-4</v>
      </c>
      <c r="Q19">
        <f t="shared" si="3"/>
        <v>2347.7662413297003</v>
      </c>
      <c r="R19">
        <f t="shared" si="4"/>
        <v>-1817.0951164526148</v>
      </c>
      <c r="S19">
        <f t="shared" si="4"/>
        <v>-584.41619915553485</v>
      </c>
      <c r="T19">
        <f t="shared" si="5"/>
        <v>6.3710211953960844E-2</v>
      </c>
      <c r="U19">
        <f t="shared" si="6"/>
        <v>91.553832799987319</v>
      </c>
      <c r="V19">
        <f t="shared" si="7"/>
        <v>-7.7019779443077141E-12</v>
      </c>
    </row>
    <row r="20" spans="1:31" ht="15.75" x14ac:dyDescent="0.25">
      <c r="A20">
        <v>17</v>
      </c>
      <c r="B20">
        <v>7486.8666818646807</v>
      </c>
      <c r="C20">
        <v>24.157997333158114</v>
      </c>
      <c r="D20">
        <v>0</v>
      </c>
      <c r="E20">
        <v>0</v>
      </c>
      <c r="F20" s="5">
        <v>6.1500000000000006E-2</v>
      </c>
      <c r="G20" s="7">
        <v>1.9400000000000001E-2</v>
      </c>
      <c r="H20" s="7">
        <v>3.4000000000000002E-3</v>
      </c>
      <c r="I20" s="7">
        <v>0.14529999999999998</v>
      </c>
      <c r="J20" s="1">
        <v>65.757000000000005</v>
      </c>
      <c r="K20" s="1">
        <v>74.8249</v>
      </c>
      <c r="M20">
        <f t="shared" si="0"/>
        <v>37.32930996671039</v>
      </c>
      <c r="N20">
        <f t="shared" si="1"/>
        <v>2.5456116407119742</v>
      </c>
      <c r="O20">
        <f t="shared" si="1"/>
        <v>0</v>
      </c>
      <c r="P20">
        <f t="shared" si="2"/>
        <v>0</v>
      </c>
      <c r="Q20">
        <f t="shared" si="3"/>
        <v>779.00568432586169</v>
      </c>
      <c r="R20">
        <f t="shared" si="4"/>
        <v>-750.90153001157819</v>
      </c>
      <c r="S20">
        <f t="shared" si="4"/>
        <v>0</v>
      </c>
      <c r="T20">
        <f t="shared" si="5"/>
        <v>-6.3737653286911222E-2</v>
      </c>
      <c r="U20">
        <f t="shared" si="6"/>
        <v>11.707029639857332</v>
      </c>
      <c r="V20">
        <f t="shared" si="7"/>
        <v>-5.3688720136335633E-12</v>
      </c>
    </row>
    <row r="21" spans="1:31" ht="15.75" x14ac:dyDescent="0.25">
      <c r="A21">
        <v>18</v>
      </c>
      <c r="B21">
        <v>8057.380694019781</v>
      </c>
      <c r="C21">
        <v>16.011552809022078</v>
      </c>
      <c r="D21">
        <v>0</v>
      </c>
      <c r="E21">
        <v>0</v>
      </c>
      <c r="F21" s="5">
        <v>6.0299999999999999E-2</v>
      </c>
      <c r="G21" s="7">
        <v>1.8000000000000002E-2</v>
      </c>
      <c r="H21" s="7">
        <v>2.7000000000000001E-3</v>
      </c>
      <c r="I21" s="7">
        <v>0.12960000000000002</v>
      </c>
      <c r="J21" s="1">
        <v>64.734700000000004</v>
      </c>
      <c r="K21" s="1">
        <v>72.722999999999999</v>
      </c>
      <c r="M21">
        <f t="shared" si="0"/>
        <v>39.410640743051474</v>
      </c>
      <c r="N21">
        <f t="shared" si="1"/>
        <v>1.5420734741878053</v>
      </c>
      <c r="O21">
        <f t="shared" si="1"/>
        <v>0</v>
      </c>
      <c r="P21">
        <f t="shared" si="2"/>
        <v>0</v>
      </c>
      <c r="Q21">
        <f t="shared" si="3"/>
        <v>570.51401215510032</v>
      </c>
      <c r="R21">
        <f t="shared" si="4"/>
        <v>-535.6857525736134</v>
      </c>
      <c r="S21">
        <f t="shared" si="4"/>
        <v>0</v>
      </c>
      <c r="T21">
        <f t="shared" si="5"/>
        <v>0</v>
      </c>
      <c r="U21">
        <f t="shared" si="6"/>
        <v>6.1244546357566865</v>
      </c>
      <c r="V21">
        <f t="shared" si="7"/>
        <v>-4.3005599081880064E-12</v>
      </c>
    </row>
    <row r="22" spans="1:31" ht="15.75" x14ac:dyDescent="0.25">
      <c r="A22">
        <v>19</v>
      </c>
      <c r="B22">
        <v>8152.8929854264879</v>
      </c>
      <c r="C22">
        <v>15.140996384124289</v>
      </c>
      <c r="D22">
        <v>0</v>
      </c>
      <c r="E22">
        <v>0</v>
      </c>
      <c r="F22" s="5">
        <v>5.7200000000000001E-2</v>
      </c>
      <c r="G22" s="7">
        <v>1.7299999999999999E-2</v>
      </c>
      <c r="H22" s="7">
        <v>2.8999999999999998E-3</v>
      </c>
      <c r="I22" s="7">
        <v>0.12189999999999999</v>
      </c>
      <c r="J22" s="1">
        <v>64.691699999999997</v>
      </c>
      <c r="K22" s="1">
        <v>72.202399999999997</v>
      </c>
      <c r="M22">
        <f t="shared" si="0"/>
        <v>37.879034224016266</v>
      </c>
      <c r="N22">
        <f t="shared" si="1"/>
        <v>1.4010332577487377</v>
      </c>
      <c r="O22">
        <f t="shared" si="1"/>
        <v>0</v>
      </c>
      <c r="P22">
        <f t="shared" si="2"/>
        <v>0</v>
      </c>
      <c r="Q22">
        <f t="shared" si="3"/>
        <v>95.512291406706936</v>
      </c>
      <c r="R22">
        <f t="shared" si="4"/>
        <v>-56.355208998830882</v>
      </c>
      <c r="S22">
        <f t="shared" si="4"/>
        <v>0</v>
      </c>
      <c r="T22">
        <f t="shared" si="5"/>
        <v>0</v>
      </c>
      <c r="U22">
        <f t="shared" si="6"/>
        <v>0.12298507391061614</v>
      </c>
      <c r="V22">
        <f t="shared" si="7"/>
        <v>-2.1667945215853024E-11</v>
      </c>
    </row>
    <row r="23" spans="1:31" ht="15.75" x14ac:dyDescent="0.25">
      <c r="A23">
        <v>20</v>
      </c>
      <c r="B23">
        <v>8151.3564242102248</v>
      </c>
      <c r="C23">
        <v>15.760685391568471</v>
      </c>
      <c r="D23">
        <v>1.5702292285545553E-3</v>
      </c>
      <c r="E23">
        <v>0</v>
      </c>
      <c r="F23" s="5">
        <v>5.6299999999999996E-2</v>
      </c>
      <c r="G23" s="7">
        <v>1.6399999999999998E-2</v>
      </c>
      <c r="H23" s="7">
        <v>3.2000000000000002E-3</v>
      </c>
      <c r="I23" s="7">
        <v>0.15810000000000002</v>
      </c>
      <c r="J23" s="1">
        <v>65.058300000000003</v>
      </c>
      <c r="K23" s="1">
        <v>72.422899999999998</v>
      </c>
      <c r="M23">
        <f t="shared" si="0"/>
        <v>37.290707279812175</v>
      </c>
      <c r="N23">
        <f t="shared" si="1"/>
        <v>1.3909057103265636</v>
      </c>
      <c r="O23">
        <f t="shared" si="1"/>
        <v>3.0281094519941238E-5</v>
      </c>
      <c r="P23">
        <f t="shared" si="2"/>
        <v>0</v>
      </c>
      <c r="Q23">
        <f t="shared" si="3"/>
        <v>-1.5365612162631805</v>
      </c>
      <c r="R23">
        <f t="shared" si="4"/>
        <v>40.088735362876747</v>
      </c>
      <c r="S23">
        <f t="shared" si="4"/>
        <v>0.11337431885178742</v>
      </c>
      <c r="T23">
        <f t="shared" si="5"/>
        <v>0</v>
      </c>
      <c r="U23">
        <f t="shared" si="6"/>
        <v>1.6094805771022638E-2</v>
      </c>
      <c r="V23">
        <f t="shared" si="7"/>
        <v>-3.120989577887201E-12</v>
      </c>
    </row>
    <row r="24" spans="1:31" ht="15.75" x14ac:dyDescent="0.25">
      <c r="A24">
        <v>21</v>
      </c>
      <c r="B24">
        <v>8170.4254229502712</v>
      </c>
      <c r="C24">
        <v>14.829187582554825</v>
      </c>
      <c r="D24">
        <v>1.1135719632162182</v>
      </c>
      <c r="E24">
        <v>0</v>
      </c>
      <c r="F24" s="5">
        <v>5.7200000000000001E-2</v>
      </c>
      <c r="G24" s="7">
        <v>1.46E-2</v>
      </c>
      <c r="H24" s="7">
        <v>2.3999999999999998E-3</v>
      </c>
      <c r="I24" s="7">
        <v>0.13320000000000001</v>
      </c>
      <c r="J24" s="1">
        <v>63.075600000000001</v>
      </c>
      <c r="K24" s="1">
        <v>71.817899999999995</v>
      </c>
      <c r="M24">
        <f t="shared" si="0"/>
        <v>37.960491419907463</v>
      </c>
      <c r="N24">
        <f t="shared" si="1"/>
        <v>1.1304762440102998</v>
      </c>
      <c r="O24">
        <f t="shared" si="1"/>
        <v>1.5977312542348833E-2</v>
      </c>
      <c r="P24">
        <f t="shared" si="2"/>
        <v>0</v>
      </c>
      <c r="Q24">
        <f t="shared" si="3"/>
        <v>19.068998740046482</v>
      </c>
      <c r="R24">
        <f t="shared" si="4"/>
        <v>-60.601663908152467</v>
      </c>
      <c r="S24">
        <f t="shared" si="4"/>
        <v>80.534390380415161</v>
      </c>
      <c r="T24">
        <f t="shared" si="5"/>
        <v>0</v>
      </c>
      <c r="U24">
        <f t="shared" si="6"/>
        <v>0.1052197641532967</v>
      </c>
      <c r="V24">
        <f t="shared" si="7"/>
        <v>-2.3657742431737461E-12</v>
      </c>
    </row>
    <row r="25" spans="1:31" ht="15.75" x14ac:dyDescent="0.25">
      <c r="A25">
        <v>22</v>
      </c>
      <c r="B25">
        <v>7398.8188796892691</v>
      </c>
      <c r="C25">
        <v>28.655993766194481</v>
      </c>
      <c r="D25">
        <v>0</v>
      </c>
      <c r="E25">
        <v>0</v>
      </c>
      <c r="F25" s="5">
        <v>5.33E-2</v>
      </c>
      <c r="G25" s="7">
        <v>1.3899999999999999E-2</v>
      </c>
      <c r="H25" s="7">
        <v>2.2000000000000001E-3</v>
      </c>
      <c r="I25" s="7">
        <v>0.12990000000000002</v>
      </c>
      <c r="J25" s="1">
        <v>63.379100000000001</v>
      </c>
      <c r="K25" s="1">
        <v>70.597999999999999</v>
      </c>
      <c r="M25">
        <f t="shared" si="0"/>
        <v>32.086587553423072</v>
      </c>
      <c r="N25">
        <f t="shared" si="1"/>
        <v>2.0904698437992471</v>
      </c>
      <c r="O25">
        <f t="shared" si="1"/>
        <v>0</v>
      </c>
      <c r="P25">
        <f t="shared" si="2"/>
        <v>0</v>
      </c>
      <c r="Q25">
        <f t="shared" si="3"/>
        <v>-771.60654326100212</v>
      </c>
      <c r="R25">
        <f t="shared" si="4"/>
        <v>872.13409611678151</v>
      </c>
      <c r="S25">
        <f t="shared" si="4"/>
        <v>-79.974399897066036</v>
      </c>
      <c r="T25">
        <f t="shared" si="5"/>
        <v>0</v>
      </c>
      <c r="U25">
        <f t="shared" si="6"/>
        <v>13.623904438515241</v>
      </c>
      <c r="V25">
        <f t="shared" si="7"/>
        <v>-6.2261307220978779E-12</v>
      </c>
    </row>
    <row r="26" spans="1:31" ht="15.75" x14ac:dyDescent="0.25">
      <c r="A26">
        <v>23</v>
      </c>
      <c r="B26">
        <v>7003.9904181955462</v>
      </c>
      <c r="C26">
        <v>47.324503085548663</v>
      </c>
      <c r="D26">
        <v>9.5720570027653444</v>
      </c>
      <c r="E26">
        <v>1468.0857660848449</v>
      </c>
      <c r="F26" s="5">
        <v>5.1799999999999999E-2</v>
      </c>
      <c r="G26" s="7">
        <v>1.1699999999999999E-2</v>
      </c>
      <c r="H26" s="7">
        <v>1.9E-3</v>
      </c>
      <c r="I26" s="7">
        <v>0.14380000000000001</v>
      </c>
      <c r="J26" s="1">
        <v>66.489699999999999</v>
      </c>
      <c r="K26" s="1">
        <v>73.384699999999995</v>
      </c>
      <c r="M26">
        <f t="shared" si="0"/>
        <v>29.538981947587327</v>
      </c>
      <c r="N26">
        <f t="shared" si="1"/>
        <v>3.0515973900913274</v>
      </c>
      <c r="O26">
        <f t="shared" si="1"/>
        <v>0.11112333075786811</v>
      </c>
      <c r="P26">
        <f t="shared" si="2"/>
        <v>16.529546538860235</v>
      </c>
      <c r="Q26">
        <f t="shared" si="3"/>
        <v>-394.8284614937229</v>
      </c>
      <c r="R26">
        <f t="shared" si="4"/>
        <v>1183.1933190022808</v>
      </c>
      <c r="S26">
        <f t="shared" si="4"/>
        <v>675.76808028122775</v>
      </c>
      <c r="T26">
        <f t="shared" si="5"/>
        <v>1468.0857660848449</v>
      </c>
      <c r="U26">
        <f t="shared" si="6"/>
        <v>20.124984424641092</v>
      </c>
      <c r="V26">
        <f t="shared" si="7"/>
        <v>-5.4569682106375694E-12</v>
      </c>
    </row>
    <row r="27" spans="1:31" ht="15.75" x14ac:dyDescent="0.25">
      <c r="A27">
        <v>24</v>
      </c>
      <c r="B27">
        <v>6962.1786652508181</v>
      </c>
      <c r="C27">
        <v>36.748219463190892</v>
      </c>
      <c r="D27">
        <v>0</v>
      </c>
      <c r="E27">
        <v>0</v>
      </c>
      <c r="F27" s="5">
        <v>5.0300000000000004E-2</v>
      </c>
      <c r="G27" s="7">
        <v>1.01E-2</v>
      </c>
      <c r="H27" s="7">
        <v>1.1999999999999999E-3</v>
      </c>
      <c r="I27" s="7">
        <v>0.1368</v>
      </c>
      <c r="J27" s="1">
        <v>64.415599999999998</v>
      </c>
      <c r="K27" s="1">
        <v>70.316100000000006</v>
      </c>
      <c r="M27">
        <f t="shared" si="0"/>
        <v>28.531197404719645</v>
      </c>
      <c r="N27">
        <f t="shared" si="1"/>
        <v>1.9831946124206592</v>
      </c>
      <c r="O27">
        <f t="shared" si="1"/>
        <v>0</v>
      </c>
      <c r="P27">
        <f t="shared" si="2"/>
        <v>0</v>
      </c>
      <c r="Q27">
        <f t="shared" si="3"/>
        <v>-41.811752944728141</v>
      </c>
      <c r="R27">
        <f t="shared" si="4"/>
        <v>-703.21392516548144</v>
      </c>
      <c r="S27">
        <f t="shared" si="4"/>
        <v>-702.44253153083389</v>
      </c>
      <c r="T27">
        <f t="shared" si="5"/>
        <v>-1468.0857660848449</v>
      </c>
      <c r="U27">
        <f t="shared" si="6"/>
        <v>9.8968355733440099</v>
      </c>
      <c r="V27">
        <f t="shared" si="7"/>
        <v>-5.2295945351943374E-12</v>
      </c>
    </row>
    <row r="28" spans="1:31" x14ac:dyDescent="0.25">
      <c r="A28">
        <v>25</v>
      </c>
      <c r="B28">
        <v>6432.9365436013832</v>
      </c>
      <c r="C28">
        <v>45.332639662186317</v>
      </c>
      <c r="D28">
        <v>4.1222692327863254E-3</v>
      </c>
      <c r="E28">
        <v>0</v>
      </c>
      <c r="F28">
        <v>5.2135623139564442E-2</v>
      </c>
      <c r="G28">
        <v>1.0567307692307695E-2</v>
      </c>
      <c r="H28">
        <v>2.8766679067165194E-3</v>
      </c>
      <c r="I28">
        <v>0.12846036598815977</v>
      </c>
      <c r="J28">
        <v>64.806231999999994</v>
      </c>
      <c r="K28">
        <v>70.486662230769241</v>
      </c>
      <c r="M28">
        <f t="shared" si="0"/>
        <v>27.302346215381917</v>
      </c>
      <c r="N28">
        <f t="shared" si="1"/>
        <v>2.5746399102167645</v>
      </c>
      <c r="O28">
        <f t="shared" si="1"/>
        <v>6.9563247615270517E-5</v>
      </c>
      <c r="P28">
        <f t="shared" si="2"/>
        <v>0</v>
      </c>
      <c r="Q28">
        <f t="shared" si="3"/>
        <v>-529.24212164943492</v>
      </c>
      <c r="R28">
        <f t="shared" si="4"/>
        <v>552.97057777040959</v>
      </c>
      <c r="S28">
        <f t="shared" si="4"/>
        <v>0.28986189559952658</v>
      </c>
      <c r="T28">
        <f t="shared" si="5"/>
        <v>0</v>
      </c>
      <c r="U28">
        <f t="shared" si="6"/>
        <v>5.8587376722765443</v>
      </c>
      <c r="V28">
        <f t="shared" si="7"/>
        <v>-4.4142467459096224E-12</v>
      </c>
    </row>
    <row r="29" spans="1:31" x14ac:dyDescent="0.25">
      <c r="A29">
        <v>26</v>
      </c>
      <c r="B29">
        <v>5969.49172356493</v>
      </c>
      <c r="C29">
        <v>52.853952271033137</v>
      </c>
      <c r="D29">
        <v>4.5326251433262235E-3</v>
      </c>
      <c r="E29">
        <v>0</v>
      </c>
      <c r="F29">
        <v>5.2235523738358096E-2</v>
      </c>
      <c r="G29">
        <v>1.1034615384615386E-2</v>
      </c>
      <c r="H29">
        <v>2.8944913674374931E-3</v>
      </c>
      <c r="I29">
        <v>0.12688083824480267</v>
      </c>
      <c r="J29">
        <v>65.196863999999991</v>
      </c>
      <c r="K29">
        <v>70.657224461538462</v>
      </c>
      <c r="M29">
        <f t="shared" si="0"/>
        <v>25.382849142631009</v>
      </c>
      <c r="N29">
        <f t="shared" si="1"/>
        <v>3.1527790540727096</v>
      </c>
      <c r="O29">
        <f t="shared" si="1"/>
        <v>7.714751092869433E-5</v>
      </c>
      <c r="P29">
        <f t="shared" si="2"/>
        <v>0</v>
      </c>
      <c r="Q29">
        <f t="shared" si="3"/>
        <v>-463.44482003645317</v>
      </c>
      <c r="R29">
        <f t="shared" si="4"/>
        <v>487.42792987345223</v>
      </c>
      <c r="S29">
        <f t="shared" si="4"/>
        <v>2.8924618460625558E-2</v>
      </c>
      <c r="T29">
        <f t="shared" si="5"/>
        <v>0</v>
      </c>
      <c r="U29">
        <f t="shared" si="6"/>
        <v>4.5236708887597308</v>
      </c>
      <c r="V29">
        <f t="shared" si="7"/>
        <v>-4.7712944706290727E-12</v>
      </c>
      <c r="X29" t="s">
        <v>36</v>
      </c>
    </row>
    <row r="30" spans="1:31" x14ac:dyDescent="0.25">
      <c r="A30">
        <v>27</v>
      </c>
      <c r="B30">
        <v>5571.9077590710385</v>
      </c>
      <c r="C30">
        <v>59.32649292648729</v>
      </c>
      <c r="D30">
        <v>0</v>
      </c>
      <c r="E30">
        <v>0</v>
      </c>
      <c r="F30">
        <v>5.2335424337151749E-2</v>
      </c>
      <c r="G30">
        <v>1.1501923076923081E-2</v>
      </c>
      <c r="H30">
        <v>2.9123148281584663E-3</v>
      </c>
      <c r="I30">
        <v>0.12530131050144561</v>
      </c>
      <c r="J30">
        <v>65.587496000000002</v>
      </c>
      <c r="K30">
        <v>70.827786692307697</v>
      </c>
      <c r="M30">
        <f t="shared" si="0"/>
        <v>23.736553337731849</v>
      </c>
      <c r="N30">
        <f t="shared" si="1"/>
        <v>3.7100535574164852</v>
      </c>
      <c r="O30">
        <f t="shared" si="1"/>
        <v>0</v>
      </c>
      <c r="P30">
        <f t="shared" si="2"/>
        <v>0</v>
      </c>
      <c r="Q30">
        <f t="shared" si="3"/>
        <v>-397.58396449389147</v>
      </c>
      <c r="R30">
        <f t="shared" si="4"/>
        <v>421.98935284811523</v>
      </c>
      <c r="S30">
        <f t="shared" si="4"/>
        <v>-0.32026271215201391</v>
      </c>
      <c r="T30">
        <f t="shared" si="5"/>
        <v>0</v>
      </c>
      <c r="U30">
        <f t="shared" si="6"/>
        <v>3.3614812530805587</v>
      </c>
      <c r="V30">
        <f t="shared" si="7"/>
        <v>-3.9981351562801137E-12</v>
      </c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>
        <v>28</v>
      </c>
      <c r="B31">
        <v>5220.9833068195221</v>
      </c>
      <c r="C31">
        <v>64.465757010201031</v>
      </c>
      <c r="D31">
        <v>0.53626695113691425</v>
      </c>
      <c r="E31">
        <v>0</v>
      </c>
      <c r="F31">
        <v>5.243532493594541E-2</v>
      </c>
      <c r="G31">
        <v>1.196923076923077E-2</v>
      </c>
      <c r="H31">
        <v>2.9301382888794396E-3</v>
      </c>
      <c r="I31">
        <v>0.12372178275808851</v>
      </c>
      <c r="J31">
        <v>65.978127999999998</v>
      </c>
      <c r="K31">
        <v>70.998348923076918</v>
      </c>
      <c r="M31">
        <f t="shared" si="0"/>
        <v>22.283078388463903</v>
      </c>
      <c r="N31">
        <f t="shared" si="1"/>
        <v>4.2193269242822264</v>
      </c>
      <c r="O31">
        <f t="shared" si="1"/>
        <v>9.2843948957487144E-3</v>
      </c>
      <c r="P31">
        <f t="shared" si="2"/>
        <v>0</v>
      </c>
      <c r="Q31">
        <f t="shared" si="3"/>
        <v>-350.92445225151641</v>
      </c>
      <c r="R31">
        <f t="shared" si="4"/>
        <v>337.07146253351863</v>
      </c>
      <c r="S31">
        <f t="shared" si="4"/>
        <v>37.982601225259558</v>
      </c>
      <c r="T31">
        <f t="shared" si="5"/>
        <v>0</v>
      </c>
      <c r="U31">
        <f t="shared" si="6"/>
        <v>2.3820782003834919</v>
      </c>
      <c r="V31">
        <f t="shared" si="7"/>
        <v>-3.3706371027619753E-12</v>
      </c>
    </row>
    <row r="32" spans="1:31" x14ac:dyDescent="0.25">
      <c r="A32">
        <v>29</v>
      </c>
      <c r="B32">
        <v>4919.593080421484</v>
      </c>
      <c r="C32">
        <v>68.332784957495733</v>
      </c>
      <c r="D32">
        <v>1.5275318676924685</v>
      </c>
      <c r="E32">
        <v>0</v>
      </c>
      <c r="F32">
        <v>5.2535225534739063E-2</v>
      </c>
      <c r="G32">
        <v>1.2436538461538466E-2</v>
      </c>
      <c r="H32">
        <v>2.9479617496004132E-3</v>
      </c>
      <c r="I32">
        <v>0.12214225501473142</v>
      </c>
      <c r="J32">
        <v>66.368759999999995</v>
      </c>
      <c r="K32">
        <v>71.168911153846153</v>
      </c>
      <c r="M32">
        <f t="shared" si="0"/>
        <v>21.035829136173437</v>
      </c>
      <c r="N32">
        <f t="shared" si="1"/>
        <v>4.6735630321622708</v>
      </c>
      <c r="O32">
        <f t="shared" si="1"/>
        <v>2.6670742707982441E-2</v>
      </c>
      <c r="P32">
        <f t="shared" si="2"/>
        <v>0</v>
      </c>
      <c r="Q32">
        <f t="shared" si="3"/>
        <v>-301.39022639803807</v>
      </c>
      <c r="R32">
        <f t="shared" si="4"/>
        <v>255.13926488618708</v>
      </c>
      <c r="S32">
        <f t="shared" si="4"/>
        <v>70.378172420815972</v>
      </c>
      <c r="T32">
        <f t="shared" si="5"/>
        <v>0</v>
      </c>
      <c r="U32">
        <f t="shared" si="6"/>
        <v>1.6088520020821868</v>
      </c>
      <c r="V32">
        <f t="shared" si="7"/>
        <v>-3.4809932714097158E-12</v>
      </c>
    </row>
    <row r="33" spans="1:22" x14ac:dyDescent="0.25">
      <c r="A33">
        <v>30</v>
      </c>
      <c r="B33">
        <v>4640.0818477062476</v>
      </c>
      <c r="C33">
        <v>70.524041081894964</v>
      </c>
      <c r="D33">
        <v>3.7450026012952464</v>
      </c>
      <c r="E33">
        <v>0</v>
      </c>
      <c r="F33">
        <v>5.2635126133532717E-2</v>
      </c>
      <c r="G33">
        <v>1.2903846153846156E-2</v>
      </c>
      <c r="H33">
        <v>2.9657852103213865E-3</v>
      </c>
      <c r="I33">
        <v>0.12056272727137432</v>
      </c>
      <c r="J33">
        <v>66.759391999999991</v>
      </c>
      <c r="K33">
        <v>71.339473384615388</v>
      </c>
      <c r="M33">
        <f t="shared" si="0"/>
        <v>19.877515193937278</v>
      </c>
      <c r="N33">
        <f t="shared" si="1"/>
        <v>5.0330638282621099</v>
      </c>
      <c r="O33">
        <f t="shared" si="1"/>
        <v>6.5940288602407263E-2</v>
      </c>
      <c r="P33">
        <f t="shared" si="2"/>
        <v>0</v>
      </c>
      <c r="Q33">
        <f t="shared" si="3"/>
        <v>-279.51123271523647</v>
      </c>
      <c r="R33">
        <f t="shared" si="4"/>
        <v>145.43095181878272</v>
      </c>
      <c r="S33">
        <f t="shared" si="4"/>
        <v>157.81497762603016</v>
      </c>
      <c r="T33">
        <f t="shared" si="5"/>
        <v>0</v>
      </c>
      <c r="U33">
        <f t="shared" si="6"/>
        <v>1.2418225812401258</v>
      </c>
      <c r="V33">
        <f t="shared" si="7"/>
        <v>-1.4733547715195527E-11</v>
      </c>
    </row>
    <row r="34" spans="1:22" x14ac:dyDescent="0.25">
      <c r="A34">
        <v>31</v>
      </c>
      <c r="B34">
        <v>4376.3903955354335</v>
      </c>
      <c r="C34">
        <v>70.970849955444507</v>
      </c>
      <c r="D34">
        <v>7.3431597546336453</v>
      </c>
      <c r="E34">
        <v>0</v>
      </c>
      <c r="F34">
        <v>5.2735026732326371E-2</v>
      </c>
      <c r="G34">
        <v>1.3371153846153852E-2</v>
      </c>
      <c r="H34">
        <v>2.9836086710423597E-3</v>
      </c>
      <c r="I34">
        <v>0.11898319952801724</v>
      </c>
      <c r="J34">
        <v>67.150023999999988</v>
      </c>
      <c r="K34">
        <v>71.510035615384609</v>
      </c>
      <c r="M34">
        <f t="shared" si="0"/>
        <v>18.78265348047589</v>
      </c>
      <c r="N34">
        <f t="shared" si="1"/>
        <v>5.27796778226912</v>
      </c>
      <c r="O34">
        <f t="shared" si="1"/>
        <v>0.13038193379174867</v>
      </c>
      <c r="P34">
        <f t="shared" si="2"/>
        <v>0</v>
      </c>
      <c r="Q34">
        <f t="shared" si="3"/>
        <v>-263.69145217081405</v>
      </c>
      <c r="R34">
        <f t="shared" si="4"/>
        <v>29.828688738372357</v>
      </c>
      <c r="S34">
        <f t="shared" si="4"/>
        <v>256.69063647424821</v>
      </c>
      <c r="T34">
        <f t="shared" si="5"/>
        <v>0</v>
      </c>
      <c r="U34">
        <f t="shared" si="6"/>
        <v>1.3631301547335808</v>
      </c>
      <c r="V34">
        <f t="shared" si="7"/>
        <v>-3.3379965458379957E-12</v>
      </c>
    </row>
    <row r="35" spans="1:22" x14ac:dyDescent="0.25">
      <c r="A35">
        <v>32</v>
      </c>
      <c r="B35">
        <v>3932.8638808183014</v>
      </c>
      <c r="C35">
        <v>66.773997189359378</v>
      </c>
      <c r="D35">
        <v>9.5940617561897135</v>
      </c>
      <c r="E35">
        <v>0</v>
      </c>
      <c r="F35">
        <v>5.2834927331120024E-2</v>
      </c>
      <c r="G35">
        <v>1.3838461538461541E-2</v>
      </c>
      <c r="H35">
        <v>3.0014321317633334E-3</v>
      </c>
      <c r="I35">
        <v>0.11740367178466014</v>
      </c>
      <c r="J35">
        <v>67.540655999999998</v>
      </c>
      <c r="K35">
        <v>71.680597846153844</v>
      </c>
      <c r="M35">
        <f t="shared" si="0"/>
        <v>16.910353473371774</v>
      </c>
      <c r="N35">
        <f t="shared" si="1"/>
        <v>5.1682098180264529</v>
      </c>
      <c r="O35">
        <f t="shared" si="1"/>
        <v>0.17177292201020583</v>
      </c>
      <c r="P35">
        <f t="shared" si="2"/>
        <v>0</v>
      </c>
      <c r="Q35">
        <f t="shared" si="3"/>
        <v>-443.52651471713216</v>
      </c>
      <c r="R35">
        <f t="shared" si="4"/>
        <v>-281.81876396708276</v>
      </c>
      <c r="S35">
        <f t="shared" si="4"/>
        <v>160.96208229801493</v>
      </c>
      <c r="T35">
        <f t="shared" si="5"/>
        <v>0</v>
      </c>
      <c r="U35">
        <f t="shared" si="6"/>
        <v>3.020463769187737</v>
      </c>
      <c r="V35">
        <f t="shared" si="7"/>
        <v>583.61306883042073</v>
      </c>
    </row>
    <row r="36" spans="1:22" x14ac:dyDescent="0.25">
      <c r="A36">
        <v>33</v>
      </c>
      <c r="B36">
        <v>3274.2201311028316</v>
      </c>
      <c r="C36">
        <v>57.49545813291676</v>
      </c>
      <c r="D36">
        <v>9.97953663587327</v>
      </c>
      <c r="E36">
        <v>0</v>
      </c>
      <c r="F36">
        <v>5.2934827929913678E-2</v>
      </c>
      <c r="G36">
        <v>1.4305769230769238E-2</v>
      </c>
      <c r="H36">
        <v>3.0192555924843066E-3</v>
      </c>
      <c r="I36">
        <v>0.11582414404130305</v>
      </c>
      <c r="J36">
        <v>67.931287999999995</v>
      </c>
      <c r="K36">
        <v>71.851160076923065</v>
      </c>
      <c r="M36">
        <f t="shared" si="0"/>
        <v>14.104346658588952</v>
      </c>
      <c r="N36">
        <f t="shared" si="1"/>
        <v>4.6259647667718804</v>
      </c>
      <c r="O36">
        <f t="shared" si="1"/>
        <v>0.18016173228712321</v>
      </c>
      <c r="P36">
        <f t="shared" si="2"/>
        <v>0</v>
      </c>
      <c r="Q36">
        <f t="shared" si="3"/>
        <v>-658.64374971546977</v>
      </c>
      <c r="R36">
        <f t="shared" si="4"/>
        <v>-626.67861459375547</v>
      </c>
      <c r="S36">
        <f t="shared" si="4"/>
        <v>27.631069830391557</v>
      </c>
      <c r="T36">
        <f t="shared" si="5"/>
        <v>0</v>
      </c>
      <c r="U36">
        <f t="shared" si="6"/>
        <v>8.2730115104837498</v>
      </c>
      <c r="V36">
        <f t="shared" si="7"/>
        <v>1268.3287561259979</v>
      </c>
    </row>
    <row r="37" spans="1:22" x14ac:dyDescent="0.25">
      <c r="A37">
        <v>34</v>
      </c>
      <c r="B37">
        <v>2399.9243595747216</v>
      </c>
      <c r="C37">
        <v>43.218508059285902</v>
      </c>
      <c r="D37">
        <v>8.4485490237964616</v>
      </c>
      <c r="E37">
        <v>0.13877748217985472</v>
      </c>
      <c r="F37">
        <v>5.3034728528707331E-2</v>
      </c>
      <c r="G37">
        <v>1.4773076923076927E-2</v>
      </c>
      <c r="H37">
        <v>3.0370790532052798E-3</v>
      </c>
      <c r="I37">
        <v>0.11424461629794597</v>
      </c>
      <c r="J37">
        <v>68.321919999999992</v>
      </c>
      <c r="K37">
        <v>72.021722307692301</v>
      </c>
      <c r="M37">
        <f t="shared" si="0"/>
        <v>10.357201766888426</v>
      </c>
      <c r="N37">
        <f t="shared" si="1"/>
        <v>3.6107430645515874</v>
      </c>
      <c r="O37">
        <f t="shared" si="1"/>
        <v>0.153785963169043</v>
      </c>
      <c r="P37">
        <f t="shared" si="2"/>
        <v>1.2566967286464295E-3</v>
      </c>
      <c r="Q37">
        <f t="shared" si="3"/>
        <v>-874.29577152810998</v>
      </c>
      <c r="R37">
        <f t="shared" si="4"/>
        <v>-969.85160721343891</v>
      </c>
      <c r="S37">
        <f t="shared" si="4"/>
        <v>-110.00323599111695</v>
      </c>
      <c r="T37">
        <f t="shared" si="5"/>
        <v>0.13877748217985472</v>
      </c>
      <c r="U37">
        <f t="shared" si="6"/>
        <v>17.171059480549413</v>
      </c>
      <c r="V37">
        <f t="shared" si="7"/>
        <v>1951.2388068321768</v>
      </c>
    </row>
    <row r="38" spans="1:22" x14ac:dyDescent="0.25">
      <c r="A38">
        <v>35</v>
      </c>
      <c r="B38">
        <v>1309.1520508235424</v>
      </c>
      <c r="C38">
        <v>24.0253498197076</v>
      </c>
      <c r="D38">
        <v>5.1231711228724208</v>
      </c>
      <c r="E38">
        <v>0</v>
      </c>
      <c r="F38">
        <v>5.3134629127500985E-2</v>
      </c>
      <c r="G38">
        <v>1.5240384615384623E-2</v>
      </c>
      <c r="H38">
        <v>3.0549025139262531E-3</v>
      </c>
      <c r="I38">
        <v>0.11266508855458887</v>
      </c>
      <c r="J38">
        <v>68.712551999999988</v>
      </c>
      <c r="K38">
        <v>72.192284538461536</v>
      </c>
      <c r="M38">
        <f t="shared" si="0"/>
        <v>5.6602187724712971</v>
      </c>
      <c r="N38">
        <f t="shared" si="1"/>
        <v>2.0821193952162638</v>
      </c>
      <c r="O38">
        <f t="shared" si="1"/>
        <v>9.4023937377552519E-2</v>
      </c>
      <c r="P38">
        <f t="shared" si="2"/>
        <v>0</v>
      </c>
      <c r="Q38">
        <f t="shared" si="3"/>
        <v>-1090.7723087511793</v>
      </c>
      <c r="R38">
        <f t="shared" si="4"/>
        <v>-1311.3134217918096</v>
      </c>
      <c r="S38">
        <f t="shared" si="4"/>
        <v>-239.49944374848798</v>
      </c>
      <c r="T38">
        <f t="shared" si="5"/>
        <v>-0.13877748217985472</v>
      </c>
      <c r="U38">
        <f t="shared" si="6"/>
        <v>29.666871032655571</v>
      </c>
      <c r="V38">
        <f t="shared" si="7"/>
        <v>2619.6158878817064</v>
      </c>
    </row>
    <row r="39" spans="1:22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5.3234529726294638E-2</v>
      </c>
      <c r="G39">
        <v>1.5707692307692315E-2</v>
      </c>
      <c r="H39">
        <v>3.0727259746472268E-3</v>
      </c>
      <c r="I39">
        <v>0.11108556081123178</v>
      </c>
      <c r="J39">
        <v>69.103183999999985</v>
      </c>
      <c r="K39">
        <v>72.362846769230757</v>
      </c>
      <c r="M39">
        <f t="shared" si="0"/>
        <v>0</v>
      </c>
      <c r="N39">
        <f t="shared" si="1"/>
        <v>0</v>
      </c>
      <c r="O39">
        <f t="shared" si="1"/>
        <v>0</v>
      </c>
      <c r="P39">
        <f t="shared" si="2"/>
        <v>0</v>
      </c>
      <c r="Q39">
        <f t="shared" si="3"/>
        <v>-1309.1520508235424</v>
      </c>
      <c r="R39">
        <f t="shared" si="4"/>
        <v>-1650.8430988048488</v>
      </c>
      <c r="S39">
        <f t="shared" si="4"/>
        <v>-369.85342744163529</v>
      </c>
      <c r="T39">
        <f t="shared" si="5"/>
        <v>0</v>
      </c>
      <c r="U39">
        <f t="shared" si="6"/>
        <v>45.759535868374073</v>
      </c>
      <c r="V39">
        <f t="shared" si="7"/>
        <v>3284.0890412016524</v>
      </c>
    </row>
    <row r="41" spans="1:22" x14ac:dyDescent="0.25">
      <c r="V41">
        <f>SUM(V3:V39)</f>
        <v>9715.4315359659504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1057-5031-4F58-AADF-C97CC03B926A}">
  <dimension ref="A1:G38"/>
  <sheetViews>
    <sheetView workbookViewId="0">
      <selection activeCell="B34" sqref="B34"/>
    </sheetView>
  </sheetViews>
  <sheetFormatPr defaultRowHeight="15" x14ac:dyDescent="0.25"/>
  <cols>
    <col min="4" max="4" width="16.5703125" customWidth="1"/>
    <col min="5" max="5" width="13.140625" customWidth="1"/>
    <col min="6" max="6" width="10.7109375" bestFit="1" customWidth="1"/>
    <col min="7" max="7" width="9.85546875" bestFit="1" customWidth="1"/>
  </cols>
  <sheetData>
    <row r="1" spans="1:7" ht="15.75" x14ac:dyDescent="0.25">
      <c r="A1" s="3" t="s">
        <v>30</v>
      </c>
      <c r="B1" s="3" t="s">
        <v>25</v>
      </c>
      <c r="C1" s="3" t="s">
        <v>24</v>
      </c>
      <c r="D1" s="3" t="s">
        <v>26</v>
      </c>
      <c r="E1" s="3" t="s">
        <v>29</v>
      </c>
      <c r="F1" s="3" t="s">
        <v>27</v>
      </c>
      <c r="G1" s="3" t="s">
        <v>28</v>
      </c>
    </row>
    <row r="2" spans="1:7" ht="15.75" x14ac:dyDescent="0.25">
      <c r="A2" s="9">
        <v>42979</v>
      </c>
      <c r="B2" s="6">
        <v>58.02</v>
      </c>
      <c r="C2" s="6">
        <v>68.45</v>
      </c>
      <c r="D2" s="5">
        <v>5.3100000000000001E-2</v>
      </c>
      <c r="E2" s="5">
        <v>6.6E-3</v>
      </c>
      <c r="F2" s="5">
        <v>2.3999999999999998E-3</v>
      </c>
      <c r="G2" s="5">
        <v>0.1671</v>
      </c>
    </row>
    <row r="3" spans="1:7" ht="15.75" x14ac:dyDescent="0.25">
      <c r="A3" s="9">
        <v>43009</v>
      </c>
      <c r="B3" s="4">
        <v>57.87</v>
      </c>
      <c r="C3" s="4">
        <v>67.22</v>
      </c>
      <c r="D3" s="5">
        <v>5.67E-2</v>
      </c>
      <c r="E3" s="5">
        <v>6.0999999999999995E-3</v>
      </c>
      <c r="F3" s="3">
        <v>2E-3</v>
      </c>
      <c r="G3" s="3">
        <v>0.15810000000000002</v>
      </c>
    </row>
    <row r="4" spans="1:7" ht="15.75" x14ac:dyDescent="0.25">
      <c r="A4" s="9">
        <v>43040</v>
      </c>
      <c r="B4" s="6">
        <v>58.33</v>
      </c>
      <c r="C4" s="6">
        <v>69.2</v>
      </c>
      <c r="D4" s="5">
        <v>5.1799999999999999E-2</v>
      </c>
      <c r="E4" s="5">
        <v>6.4000000000000003E-3</v>
      </c>
      <c r="F4" s="3">
        <v>2.5000000000000001E-3</v>
      </c>
      <c r="G4" s="3">
        <v>0.18629999999999999</v>
      </c>
    </row>
    <row r="5" spans="1:7" ht="15.75" x14ac:dyDescent="0.25">
      <c r="A5" s="9">
        <v>43070</v>
      </c>
      <c r="B5" s="6">
        <v>57.6</v>
      </c>
      <c r="C5" s="6">
        <v>68.87</v>
      </c>
      <c r="D5" s="5">
        <v>5.2699999999999997E-2</v>
      </c>
      <c r="E5" s="5">
        <v>7.3000000000000001E-3</v>
      </c>
      <c r="F5" s="3">
        <v>2E-3</v>
      </c>
      <c r="G5" s="3">
        <v>0.14199999999999999</v>
      </c>
    </row>
    <row r="6" spans="1:7" ht="15.75" x14ac:dyDescent="0.25">
      <c r="A6" s="9">
        <v>43101</v>
      </c>
      <c r="B6" s="4">
        <v>56.29</v>
      </c>
      <c r="C6" s="4">
        <v>69.540000000000006</v>
      </c>
      <c r="D6" s="5">
        <v>5.5300000000000002E-2</v>
      </c>
      <c r="E6" s="5">
        <v>7.6E-3</v>
      </c>
      <c r="F6" s="3">
        <v>2.5999999999999999E-3</v>
      </c>
      <c r="G6" s="3">
        <v>0.17300000000000001</v>
      </c>
    </row>
    <row r="7" spans="1:7" ht="15.75" x14ac:dyDescent="0.25">
      <c r="A7" s="9">
        <v>43132</v>
      </c>
      <c r="B7" s="4">
        <v>55.67</v>
      </c>
      <c r="C7" s="4">
        <v>68.66</v>
      </c>
      <c r="D7" s="5">
        <v>5.4199999999999998E-2</v>
      </c>
      <c r="E7" s="5">
        <v>7.1999999999999998E-3</v>
      </c>
      <c r="F7" s="3">
        <v>1.7000000000000001E-3</v>
      </c>
      <c r="G7" s="3">
        <v>0.16930000000000001</v>
      </c>
    </row>
    <row r="8" spans="1:7" ht="15.75" x14ac:dyDescent="0.25">
      <c r="A8" s="9">
        <v>43160</v>
      </c>
      <c r="B8" s="4">
        <v>57.26</v>
      </c>
      <c r="C8" s="4">
        <v>70.56</v>
      </c>
      <c r="D8" s="5">
        <v>5.4299999999999994E-2</v>
      </c>
      <c r="E8" s="5">
        <v>8.3000000000000001E-3</v>
      </c>
      <c r="F8" s="3">
        <v>1.9E-3</v>
      </c>
      <c r="G8" s="3">
        <v>0.1484</v>
      </c>
    </row>
    <row r="9" spans="1:7" ht="15.75" x14ac:dyDescent="0.25">
      <c r="A9" s="9">
        <v>43191</v>
      </c>
      <c r="B9" s="4">
        <v>62</v>
      </c>
      <c r="C9" s="4">
        <v>75.209999999999994</v>
      </c>
      <c r="D9" s="5">
        <v>5.2900000000000003E-2</v>
      </c>
      <c r="E9" s="5">
        <v>8.3000000000000001E-3</v>
      </c>
      <c r="F9" s="3">
        <v>2.3E-3</v>
      </c>
      <c r="G9" s="3">
        <v>0.15740000000000001</v>
      </c>
    </row>
    <row r="10" spans="1:7" ht="15.75" x14ac:dyDescent="0.25">
      <c r="A10" s="9">
        <v>43221</v>
      </c>
      <c r="B10" s="4">
        <v>62.59</v>
      </c>
      <c r="C10" s="4">
        <v>72.52</v>
      </c>
      <c r="D10" s="5">
        <v>5.3899999999999997E-2</v>
      </c>
      <c r="E10" s="5">
        <v>1.49E-2</v>
      </c>
      <c r="F10" s="3">
        <v>1.1000000000000001E-3</v>
      </c>
      <c r="G10" s="3">
        <v>0.1535</v>
      </c>
    </row>
    <row r="11" spans="1:7" ht="15.75" x14ac:dyDescent="0.25">
      <c r="A11" s="9">
        <v>43252</v>
      </c>
      <c r="B11" s="4">
        <v>62.76</v>
      </c>
      <c r="C11" s="4">
        <v>72.989999999999995</v>
      </c>
      <c r="D11" s="5">
        <v>5.0999999999999997E-2</v>
      </c>
      <c r="E11" s="5">
        <v>1.7600000000000001E-2</v>
      </c>
      <c r="F11" s="3">
        <v>2.5000000000000001E-3</v>
      </c>
      <c r="G11" s="3">
        <v>0.15289999999999998</v>
      </c>
    </row>
    <row r="12" spans="1:7" ht="15.75" x14ac:dyDescent="0.25">
      <c r="A12" s="9">
        <v>43282</v>
      </c>
      <c r="B12" s="4">
        <v>62.78</v>
      </c>
      <c r="C12" s="4">
        <v>73.2</v>
      </c>
      <c r="D12" s="5">
        <v>5.04E-2</v>
      </c>
      <c r="E12" s="5">
        <v>1.32E-2</v>
      </c>
      <c r="F12" s="3">
        <v>1.9E-3</v>
      </c>
      <c r="G12" s="3">
        <v>0.1268</v>
      </c>
    </row>
    <row r="13" spans="1:7" ht="15.75" x14ac:dyDescent="0.25">
      <c r="A13" s="9">
        <v>43313</v>
      </c>
      <c r="B13" s="6">
        <v>68.08</v>
      </c>
      <c r="C13" s="6">
        <v>79.680000000000007</v>
      </c>
      <c r="D13" s="5">
        <v>4.9800000000000004E-2</v>
      </c>
      <c r="E13" s="5">
        <v>1.32E-2</v>
      </c>
      <c r="F13" s="3">
        <v>1.8E-3</v>
      </c>
      <c r="G13" s="3">
        <v>0.1328</v>
      </c>
    </row>
    <row r="14" spans="1:7" ht="15.75" x14ac:dyDescent="0.25">
      <c r="A14" s="9">
        <v>43344</v>
      </c>
      <c r="B14" s="6">
        <v>65.59</v>
      </c>
      <c r="C14" s="6">
        <v>76.23</v>
      </c>
      <c r="D14" s="5">
        <v>5.1399999999999994E-2</v>
      </c>
      <c r="E14" s="5">
        <v>1.78E-2</v>
      </c>
      <c r="F14" s="3">
        <v>2.8999999999999998E-3</v>
      </c>
      <c r="G14" s="3">
        <v>0.13970000000000002</v>
      </c>
    </row>
    <row r="15" spans="1:7" ht="15.75" x14ac:dyDescent="0.25">
      <c r="A15" s="9">
        <v>43374</v>
      </c>
      <c r="B15" s="4">
        <v>65.77</v>
      </c>
      <c r="C15" s="4">
        <v>74.790000000000006</v>
      </c>
      <c r="D15" s="5">
        <v>5.5399999999999998E-2</v>
      </c>
      <c r="E15" s="5">
        <v>3.0299999999999997E-2</v>
      </c>
      <c r="F15" s="3">
        <v>3.9000000000000003E-3</v>
      </c>
      <c r="G15" s="3">
        <v>0.12590000000000001</v>
      </c>
    </row>
    <row r="16" spans="1:7" ht="15.75" x14ac:dyDescent="0.25">
      <c r="A16" s="9">
        <v>43405</v>
      </c>
      <c r="B16" s="6">
        <v>66.63</v>
      </c>
      <c r="C16" s="6">
        <v>75.89</v>
      </c>
      <c r="D16" s="5">
        <v>5.8899999999999994E-2</v>
      </c>
      <c r="E16" s="5">
        <v>2.4900000000000002E-2</v>
      </c>
      <c r="F16" s="3">
        <v>3.5999999999999999E-3</v>
      </c>
      <c r="G16" s="3">
        <v>0.1308</v>
      </c>
    </row>
    <row r="17" spans="1:7" ht="15.75" x14ac:dyDescent="0.25">
      <c r="A17" s="9">
        <v>43435</v>
      </c>
      <c r="B17" s="6">
        <v>69.47</v>
      </c>
      <c r="C17" s="6">
        <v>79.459999999999994</v>
      </c>
      <c r="D17" s="5">
        <v>5.62E-2</v>
      </c>
      <c r="E17" s="5">
        <v>2.5699999999999997E-2</v>
      </c>
      <c r="F17" s="3">
        <v>3.8E-3</v>
      </c>
      <c r="G17" s="3">
        <v>0.1391</v>
      </c>
    </row>
    <row r="18" spans="1:7" ht="15.75" x14ac:dyDescent="0.25">
      <c r="A18" s="9">
        <v>43466</v>
      </c>
      <c r="B18" s="4">
        <v>66.098699999999994</v>
      </c>
      <c r="C18" s="4">
        <v>75.570599999999999</v>
      </c>
      <c r="D18" s="5">
        <v>6.0199999999999997E-2</v>
      </c>
      <c r="E18" s="5">
        <v>2.58E-2</v>
      </c>
      <c r="F18" s="3">
        <v>3.4999999999999996E-3</v>
      </c>
      <c r="G18" s="3">
        <v>0.1275</v>
      </c>
    </row>
    <row r="19" spans="1:7" ht="15.75" x14ac:dyDescent="0.25">
      <c r="A19" s="9">
        <v>43497</v>
      </c>
      <c r="B19" s="4">
        <v>65.757000000000005</v>
      </c>
      <c r="C19" s="4">
        <v>74.8249</v>
      </c>
      <c r="D19" s="5">
        <v>6.1500000000000006E-2</v>
      </c>
      <c r="E19" s="5">
        <v>1.9400000000000001E-2</v>
      </c>
      <c r="F19" s="3">
        <v>3.4000000000000002E-3</v>
      </c>
      <c r="G19" s="3">
        <v>0.14529999999999998</v>
      </c>
    </row>
    <row r="20" spans="1:7" ht="15.75" x14ac:dyDescent="0.25">
      <c r="A20" s="9">
        <v>43525</v>
      </c>
      <c r="B20" s="4">
        <v>64.734700000000004</v>
      </c>
      <c r="C20" s="4">
        <v>72.722999999999999</v>
      </c>
      <c r="D20" s="5">
        <v>6.0299999999999999E-2</v>
      </c>
      <c r="E20" s="5">
        <v>1.8000000000000002E-2</v>
      </c>
      <c r="F20" s="3">
        <v>2.7000000000000001E-3</v>
      </c>
      <c r="G20" s="3">
        <v>0.12960000000000002</v>
      </c>
    </row>
    <row r="21" spans="1:7" ht="15.75" x14ac:dyDescent="0.25">
      <c r="A21" s="9">
        <v>43556</v>
      </c>
      <c r="B21" s="4">
        <v>64.691699999999997</v>
      </c>
      <c r="C21" s="4">
        <v>72.202399999999997</v>
      </c>
      <c r="D21" s="5">
        <v>5.7200000000000001E-2</v>
      </c>
      <c r="E21" s="5">
        <v>1.7299999999999999E-2</v>
      </c>
      <c r="F21" s="3">
        <v>2.8999999999999998E-3</v>
      </c>
      <c r="G21" s="3">
        <v>0.12189999999999999</v>
      </c>
    </row>
    <row r="22" spans="1:7" ht="15.75" x14ac:dyDescent="0.25">
      <c r="A22" s="9">
        <v>43586</v>
      </c>
      <c r="B22" s="4">
        <v>65.058300000000003</v>
      </c>
      <c r="C22" s="4">
        <v>72.422899999999998</v>
      </c>
      <c r="D22" s="5">
        <v>5.6299999999999996E-2</v>
      </c>
      <c r="E22" s="5">
        <v>1.6399999999999998E-2</v>
      </c>
      <c r="F22" s="3">
        <v>3.2000000000000002E-3</v>
      </c>
      <c r="G22" s="3">
        <v>0.15810000000000002</v>
      </c>
    </row>
    <row r="23" spans="1:7" ht="15.75" x14ac:dyDescent="0.25">
      <c r="A23" s="9">
        <v>43617</v>
      </c>
      <c r="B23" s="4">
        <v>63.075600000000001</v>
      </c>
      <c r="C23" s="4">
        <v>71.817899999999995</v>
      </c>
      <c r="D23" s="5">
        <v>5.7200000000000001E-2</v>
      </c>
      <c r="E23" s="5">
        <v>1.46E-2</v>
      </c>
      <c r="F23" s="3">
        <v>2.3999999999999998E-3</v>
      </c>
      <c r="G23" s="3">
        <v>0.13320000000000001</v>
      </c>
    </row>
    <row r="24" spans="1:7" ht="15.75" x14ac:dyDescent="0.25">
      <c r="A24" s="9">
        <v>43647</v>
      </c>
      <c r="B24" s="4">
        <v>63.379100000000001</v>
      </c>
      <c r="C24" s="4">
        <v>70.597999999999999</v>
      </c>
      <c r="D24" s="5">
        <v>5.33E-2</v>
      </c>
      <c r="E24" s="5">
        <v>1.3899999999999999E-2</v>
      </c>
      <c r="F24" s="3">
        <v>2.2000000000000001E-3</v>
      </c>
      <c r="G24" s="3">
        <v>0.12990000000000002</v>
      </c>
    </row>
    <row r="25" spans="1:7" ht="15.75" x14ac:dyDescent="0.25">
      <c r="A25" s="10">
        <v>43678</v>
      </c>
      <c r="B25" s="6">
        <v>66.489699999999999</v>
      </c>
      <c r="C25" s="6">
        <v>73.384699999999995</v>
      </c>
      <c r="D25" s="5">
        <v>5.1799999999999999E-2</v>
      </c>
      <c r="E25" s="5">
        <v>1.1699999999999999E-2</v>
      </c>
      <c r="F25" s="3">
        <v>1.9E-3</v>
      </c>
      <c r="G25" s="3">
        <v>0.14380000000000001</v>
      </c>
    </row>
    <row r="26" spans="1:7" ht="15.75" x14ac:dyDescent="0.25">
      <c r="A26" s="8">
        <v>43709</v>
      </c>
      <c r="B26" s="6">
        <v>64.415599999999998</v>
      </c>
      <c r="C26" s="6">
        <v>70.316100000000006</v>
      </c>
      <c r="D26" s="5">
        <v>5.0300000000000004E-2</v>
      </c>
      <c r="E26" s="5">
        <v>1.01E-2</v>
      </c>
      <c r="F26" s="3">
        <v>1.1999999999999999E-3</v>
      </c>
      <c r="G26" s="3">
        <v>0.1368</v>
      </c>
    </row>
    <row r="27" spans="1:7" ht="15.75" x14ac:dyDescent="0.25">
      <c r="A27" s="8">
        <v>43739</v>
      </c>
      <c r="B27" s="4">
        <v>63.873399999999997</v>
      </c>
      <c r="C27" s="4">
        <v>71.008099999999999</v>
      </c>
      <c r="D27" s="5">
        <v>4.9000000000000002E-2</v>
      </c>
      <c r="E27" s="5">
        <v>1.03E-2</v>
      </c>
      <c r="F27" s="3">
        <v>2E-3</v>
      </c>
      <c r="G27" s="3">
        <v>0.15229999999999999</v>
      </c>
    </row>
    <row r="28" spans="1:7" ht="15.75" x14ac:dyDescent="0.25">
      <c r="A28" s="8">
        <v>43770</v>
      </c>
      <c r="B28" s="6">
        <v>64.081699999999998</v>
      </c>
      <c r="C28" s="6">
        <v>70.547499999999999</v>
      </c>
      <c r="D28" s="5">
        <v>4.4800000000000006E-2</v>
      </c>
      <c r="E28" s="5">
        <v>8.8999999999999999E-3</v>
      </c>
      <c r="F28" s="3">
        <v>3.0999999999999999E-3</v>
      </c>
      <c r="G28" s="3">
        <v>0.12380000000000001</v>
      </c>
    </row>
    <row r="29" spans="1:7" ht="15.75" x14ac:dyDescent="0.25">
      <c r="A29" s="8">
        <v>43800</v>
      </c>
      <c r="B29" s="6">
        <v>61.905700000000003</v>
      </c>
      <c r="C29" s="6">
        <v>69.340599999999995</v>
      </c>
      <c r="D29" s="5">
        <v>4.6600000000000003E-2</v>
      </c>
      <c r="E29" s="5">
        <v>8.8000000000000005E-3</v>
      </c>
      <c r="F29" s="3">
        <v>4.0000000000000002E-4</v>
      </c>
      <c r="G29" s="3">
        <v>0.1321</v>
      </c>
    </row>
    <row r="30" spans="1:7" ht="15.75" x14ac:dyDescent="0.25">
      <c r="A30" s="8">
        <v>43831</v>
      </c>
      <c r="B30" s="4">
        <v>63.035899999999998</v>
      </c>
      <c r="C30" s="4">
        <v>69.415099999999995</v>
      </c>
      <c r="D30" s="5">
        <v>4.4600000000000001E-2</v>
      </c>
      <c r="E30" s="5">
        <v>8.0000000000000002E-3</v>
      </c>
      <c r="F30" s="3">
        <v>5.9999999999999995E-4</v>
      </c>
      <c r="G30" s="3">
        <v>0.11960000000000001</v>
      </c>
    </row>
    <row r="31" spans="1:7" ht="15.75" x14ac:dyDescent="0.25">
      <c r="A31" s="8">
        <v>43862</v>
      </c>
      <c r="B31" s="4">
        <v>66.990899999999996</v>
      </c>
      <c r="C31" s="4">
        <v>73.723500000000001</v>
      </c>
      <c r="D31" s="5">
        <v>4.2300000000000004E-2</v>
      </c>
      <c r="E31" s="5">
        <v>7.8000000000000005E-3</v>
      </c>
      <c r="F31" s="3">
        <v>7.000000000000001E-4</v>
      </c>
      <c r="G31" s="3">
        <v>0.15340000000000001</v>
      </c>
    </row>
    <row r="32" spans="1:7" ht="15.75" x14ac:dyDescent="0.25">
      <c r="A32" s="8">
        <v>43891</v>
      </c>
      <c r="B32" s="4">
        <v>77.732500000000002</v>
      </c>
      <c r="C32" s="4">
        <v>85.738900000000001</v>
      </c>
      <c r="D32" s="5">
        <v>4.2099999999999999E-2</v>
      </c>
      <c r="E32" s="5">
        <v>6.8999999999999999E-3</v>
      </c>
      <c r="F32" s="3">
        <v>2.0000000000000001E-4</v>
      </c>
      <c r="G32" s="3">
        <v>0.124</v>
      </c>
    </row>
    <row r="33" spans="1:7" ht="15.75" x14ac:dyDescent="0.25">
      <c r="A33" s="8">
        <v>43922</v>
      </c>
      <c r="B33" s="4">
        <v>73.689400000000006</v>
      </c>
      <c r="C33" s="4">
        <v>80.0488</v>
      </c>
      <c r="D33" s="5">
        <v>4.6699999999999998E-2</v>
      </c>
      <c r="E33" s="5">
        <v>6.3E-3</v>
      </c>
      <c r="F33" s="3">
        <v>8.0000000000000004E-4</v>
      </c>
      <c r="G33" s="3">
        <v>0.13849999999999998</v>
      </c>
    </row>
    <row r="34" spans="1:7" ht="15.75" x14ac:dyDescent="0.25">
      <c r="A34" s="8">
        <v>43952</v>
      </c>
      <c r="B34" s="4">
        <v>70.751999999999995</v>
      </c>
      <c r="C34" s="4">
        <v>78.548900000000003</v>
      </c>
      <c r="D34" s="5">
        <v>4.0500000000000001E-2</v>
      </c>
      <c r="E34" s="5">
        <v>8.5000000000000006E-3</v>
      </c>
      <c r="F34" s="3">
        <v>3.0999999999999999E-3</v>
      </c>
      <c r="G34" s="3">
        <v>0.13070000000000001</v>
      </c>
    </row>
    <row r="35" spans="1:7" ht="15.75" x14ac:dyDescent="0.25">
      <c r="A35" s="8">
        <v>43983</v>
      </c>
      <c r="B35" s="4">
        <v>69.951300000000003</v>
      </c>
      <c r="C35" s="4">
        <v>78.681200000000004</v>
      </c>
      <c r="D35" s="5">
        <v>3.9E-2</v>
      </c>
      <c r="E35" s="5">
        <v>4.5000000000000005E-3</v>
      </c>
      <c r="F35" s="3">
        <v>8.9999999999999998E-4</v>
      </c>
      <c r="G35" s="3">
        <v>0.1177</v>
      </c>
    </row>
    <row r="36" spans="1:7" ht="15.75" x14ac:dyDescent="0.25">
      <c r="A36" s="8">
        <v>44013</v>
      </c>
      <c r="B36" s="4">
        <v>73.363299999999995</v>
      </c>
      <c r="C36" s="4">
        <v>86.253200000000007</v>
      </c>
      <c r="D36" s="5">
        <v>3.4300000000000004E-2</v>
      </c>
      <c r="E36" s="5">
        <v>4.1999999999999997E-3</v>
      </c>
      <c r="F36" s="3">
        <v>4.0000000000000002E-4</v>
      </c>
      <c r="G36" s="3">
        <v>0.1109</v>
      </c>
    </row>
    <row r="37" spans="1:7" ht="15.75" x14ac:dyDescent="0.25">
      <c r="A37" s="8">
        <v>44044</v>
      </c>
      <c r="B37" s="6">
        <v>74.638199999999998</v>
      </c>
      <c r="C37" s="6">
        <v>88.744799999999998</v>
      </c>
      <c r="D37" s="5">
        <v>3.1800000000000002E-2</v>
      </c>
      <c r="E37" s="5">
        <v>3.8E-3</v>
      </c>
      <c r="F37" s="3">
        <v>4.0000000000000002E-4</v>
      </c>
      <c r="G37" s="3">
        <v>0.12130000000000001</v>
      </c>
    </row>
    <row r="38" spans="1:7" ht="15.75" x14ac:dyDescent="0.25">
      <c r="A38" s="8">
        <v>44075</v>
      </c>
      <c r="B38" s="6">
        <v>79.6845</v>
      </c>
      <c r="C38" s="6">
        <v>93.023700000000005</v>
      </c>
      <c r="D38" s="5">
        <v>3.27E-2</v>
      </c>
      <c r="E38" s="5">
        <v>3.5999999999999999E-3</v>
      </c>
      <c r="F38" s="3">
        <v>4.0000000000000002E-4</v>
      </c>
      <c r="G38" s="3">
        <v>0.11470000000000001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94E7-41C8-4F73-BD1D-5F1BE63A4FA7}">
  <dimension ref="A1:G38"/>
  <sheetViews>
    <sheetView topLeftCell="A20" workbookViewId="0">
      <selection activeCell="J32" sqref="J32"/>
    </sheetView>
  </sheetViews>
  <sheetFormatPr defaultRowHeight="15" x14ac:dyDescent="0.25"/>
  <sheetData>
    <row r="1" spans="1:7" ht="15.75" x14ac:dyDescent="0.25">
      <c r="A1" s="3" t="s">
        <v>30</v>
      </c>
      <c r="B1" s="3" t="s">
        <v>25</v>
      </c>
      <c r="C1" s="3" t="s">
        <v>24</v>
      </c>
      <c r="D1" s="3" t="s">
        <v>26</v>
      </c>
      <c r="E1" s="3" t="s">
        <v>29</v>
      </c>
      <c r="F1" s="3" t="s">
        <v>27</v>
      </c>
      <c r="G1" s="3" t="s">
        <v>28</v>
      </c>
    </row>
    <row r="2" spans="1:7" ht="15.75" x14ac:dyDescent="0.25">
      <c r="A2" s="9">
        <v>42979</v>
      </c>
      <c r="B2" s="6">
        <v>58.02</v>
      </c>
      <c r="C2" s="6">
        <v>68.45</v>
      </c>
      <c r="D2" s="5">
        <v>5.3100000000000001E-2</v>
      </c>
      <c r="E2" s="5">
        <v>6.6E-3</v>
      </c>
      <c r="F2" s="5">
        <v>2.3999999999999998E-3</v>
      </c>
      <c r="G2" s="5">
        <v>0.1671</v>
      </c>
    </row>
    <row r="3" spans="1:7" ht="15.75" x14ac:dyDescent="0.25">
      <c r="A3" s="9">
        <v>43009</v>
      </c>
      <c r="B3" s="4">
        <v>57.87</v>
      </c>
      <c r="C3" s="4">
        <v>67.22</v>
      </c>
      <c r="D3" s="5">
        <v>5.67E-2</v>
      </c>
      <c r="E3" s="5">
        <v>6.0999999999999995E-3</v>
      </c>
      <c r="F3" s="3">
        <v>2E-3</v>
      </c>
      <c r="G3" s="3">
        <v>0.15810000000000002</v>
      </c>
    </row>
    <row r="4" spans="1:7" ht="15.75" x14ac:dyDescent="0.25">
      <c r="A4" s="9">
        <v>43040</v>
      </c>
      <c r="B4" s="6">
        <v>58.33</v>
      </c>
      <c r="C4" s="6">
        <v>69.2</v>
      </c>
      <c r="D4" s="5">
        <v>5.1799999999999999E-2</v>
      </c>
      <c r="E4" s="5">
        <v>6.4000000000000003E-3</v>
      </c>
      <c r="F4" s="3">
        <v>2.5000000000000001E-3</v>
      </c>
      <c r="G4" s="3">
        <v>0.18629999999999999</v>
      </c>
    </row>
    <row r="5" spans="1:7" ht="15.75" x14ac:dyDescent="0.25">
      <c r="A5" s="9">
        <v>43070</v>
      </c>
      <c r="B5" s="6">
        <v>57.6</v>
      </c>
      <c r="C5" s="6">
        <v>68.87</v>
      </c>
      <c r="D5" s="5">
        <v>5.2699999999999997E-2</v>
      </c>
      <c r="E5" s="5">
        <v>7.3000000000000001E-3</v>
      </c>
      <c r="F5" s="3">
        <v>2E-3</v>
      </c>
      <c r="G5" s="3">
        <v>0.14199999999999999</v>
      </c>
    </row>
    <row r="6" spans="1:7" ht="15.75" x14ac:dyDescent="0.25">
      <c r="A6" s="9">
        <v>43101</v>
      </c>
      <c r="B6" s="4">
        <v>56.29</v>
      </c>
      <c r="C6" s="4">
        <v>69.540000000000006</v>
      </c>
      <c r="D6" s="5">
        <v>5.5300000000000002E-2</v>
      </c>
      <c r="E6" s="5">
        <v>7.6E-3</v>
      </c>
      <c r="F6" s="3">
        <v>2.5999999999999999E-3</v>
      </c>
      <c r="G6" s="3">
        <v>0.17300000000000001</v>
      </c>
    </row>
    <row r="7" spans="1:7" ht="15.75" x14ac:dyDescent="0.25">
      <c r="A7" s="9">
        <v>43132</v>
      </c>
      <c r="B7" s="4">
        <v>55.67</v>
      </c>
      <c r="C7" s="4">
        <v>68.66</v>
      </c>
      <c r="D7" s="5">
        <v>5.4199999999999998E-2</v>
      </c>
      <c r="E7" s="5">
        <v>7.1999999999999998E-3</v>
      </c>
      <c r="F7" s="3">
        <v>1.7000000000000001E-3</v>
      </c>
      <c r="G7" s="3">
        <v>0.16930000000000001</v>
      </c>
    </row>
    <row r="8" spans="1:7" ht="15.75" x14ac:dyDescent="0.25">
      <c r="A8" s="9">
        <v>43160</v>
      </c>
      <c r="B8" s="4">
        <v>57.26</v>
      </c>
      <c r="C8" s="4">
        <v>70.56</v>
      </c>
      <c r="D8" s="5">
        <v>5.4299999999999994E-2</v>
      </c>
      <c r="E8" s="5">
        <v>8.3000000000000001E-3</v>
      </c>
      <c r="F8" s="3">
        <v>1.9E-3</v>
      </c>
      <c r="G8" s="3">
        <v>0.1484</v>
      </c>
    </row>
    <row r="9" spans="1:7" ht="15.75" x14ac:dyDescent="0.25">
      <c r="A9" s="9">
        <v>43191</v>
      </c>
      <c r="B9" s="4">
        <v>62</v>
      </c>
      <c r="C9" s="4">
        <v>75.209999999999994</v>
      </c>
      <c r="D9" s="5">
        <v>5.2900000000000003E-2</v>
      </c>
      <c r="E9" s="5">
        <v>8.3000000000000001E-3</v>
      </c>
      <c r="F9" s="3">
        <v>2.3E-3</v>
      </c>
      <c r="G9" s="3">
        <v>0.15740000000000001</v>
      </c>
    </row>
    <row r="10" spans="1:7" ht="15.75" x14ac:dyDescent="0.25">
      <c r="A10" s="9">
        <v>43221</v>
      </c>
      <c r="B10" s="4">
        <v>62.59</v>
      </c>
      <c r="C10" s="4">
        <v>72.52</v>
      </c>
      <c r="D10" s="5">
        <v>5.3899999999999997E-2</v>
      </c>
      <c r="E10" s="5">
        <v>1.49E-2</v>
      </c>
      <c r="F10" s="3">
        <v>1.1000000000000001E-3</v>
      </c>
      <c r="G10" s="3">
        <v>0.1535</v>
      </c>
    </row>
    <row r="11" spans="1:7" ht="15.75" x14ac:dyDescent="0.25">
      <c r="A11" s="9">
        <v>43252</v>
      </c>
      <c r="B11" s="4">
        <v>62.76</v>
      </c>
      <c r="C11" s="4">
        <v>72.989999999999995</v>
      </c>
      <c r="D11" s="5">
        <v>5.0999999999999997E-2</v>
      </c>
      <c r="E11" s="5">
        <v>1.7600000000000001E-2</v>
      </c>
      <c r="F11" s="3">
        <v>2.5000000000000001E-3</v>
      </c>
      <c r="G11" s="3">
        <v>0.15289999999999998</v>
      </c>
    </row>
    <row r="12" spans="1:7" ht="15.75" x14ac:dyDescent="0.25">
      <c r="A12" s="9">
        <v>43282</v>
      </c>
      <c r="B12" s="4">
        <v>62.78</v>
      </c>
      <c r="C12" s="4">
        <v>73.2</v>
      </c>
      <c r="D12" s="5">
        <v>5.04E-2</v>
      </c>
      <c r="E12" s="5">
        <v>1.32E-2</v>
      </c>
      <c r="F12" s="3">
        <v>1.9E-3</v>
      </c>
      <c r="G12" s="3">
        <v>0.1268</v>
      </c>
    </row>
    <row r="13" spans="1:7" ht="15.75" x14ac:dyDescent="0.25">
      <c r="A13" s="9">
        <v>43313</v>
      </c>
      <c r="B13" s="6">
        <v>68.08</v>
      </c>
      <c r="C13" s="6">
        <v>79.680000000000007</v>
      </c>
      <c r="D13" s="5">
        <v>4.9800000000000004E-2</v>
      </c>
      <c r="E13" s="5">
        <v>1.32E-2</v>
      </c>
      <c r="F13" s="3">
        <v>1.8E-3</v>
      </c>
      <c r="G13" s="3">
        <v>0.1328</v>
      </c>
    </row>
    <row r="14" spans="1:7" ht="15.75" x14ac:dyDescent="0.25">
      <c r="A14" s="9">
        <v>43344</v>
      </c>
      <c r="B14" s="6">
        <v>65.59</v>
      </c>
      <c r="C14" s="6">
        <v>76.23</v>
      </c>
      <c r="D14" s="5">
        <v>5.1399999999999994E-2</v>
      </c>
      <c r="E14" s="5">
        <v>1.78E-2</v>
      </c>
      <c r="F14" s="3">
        <v>2.8999999999999998E-3</v>
      </c>
      <c r="G14" s="3">
        <v>0.13970000000000002</v>
      </c>
    </row>
    <row r="15" spans="1:7" ht="15.75" x14ac:dyDescent="0.25">
      <c r="A15" s="9">
        <v>43374</v>
      </c>
      <c r="B15" s="4">
        <v>65.77</v>
      </c>
      <c r="C15" s="4">
        <v>74.790000000000006</v>
      </c>
      <c r="D15" s="5">
        <v>5.5399999999999998E-2</v>
      </c>
      <c r="E15" s="5">
        <v>3.0299999999999997E-2</v>
      </c>
      <c r="F15" s="3">
        <v>3.9000000000000003E-3</v>
      </c>
      <c r="G15" s="3">
        <v>0.12590000000000001</v>
      </c>
    </row>
    <row r="16" spans="1:7" ht="15.75" x14ac:dyDescent="0.25">
      <c r="A16" s="9">
        <v>43405</v>
      </c>
      <c r="B16" s="6">
        <v>66.63</v>
      </c>
      <c r="C16" s="6">
        <v>75.89</v>
      </c>
      <c r="D16" s="5">
        <v>5.8899999999999994E-2</v>
      </c>
      <c r="E16" s="5">
        <v>2.4900000000000002E-2</v>
      </c>
      <c r="F16" s="3">
        <v>3.5999999999999999E-3</v>
      </c>
      <c r="G16" s="3">
        <v>0.1308</v>
      </c>
    </row>
    <row r="17" spans="1:7" ht="15.75" x14ac:dyDescent="0.25">
      <c r="A17" s="9">
        <v>43435</v>
      </c>
      <c r="B17" s="6">
        <v>69.47</v>
      </c>
      <c r="C17" s="6">
        <v>79.459999999999994</v>
      </c>
      <c r="D17" s="5">
        <v>5.62E-2</v>
      </c>
      <c r="E17" s="5">
        <v>2.5699999999999997E-2</v>
      </c>
      <c r="F17" s="3">
        <v>3.8E-3</v>
      </c>
      <c r="G17" s="3">
        <v>0.1391</v>
      </c>
    </row>
    <row r="18" spans="1:7" ht="15.75" x14ac:dyDescent="0.25">
      <c r="A18" s="9">
        <v>43466</v>
      </c>
      <c r="B18" s="4">
        <v>66.098699999999994</v>
      </c>
      <c r="C18" s="4">
        <v>75.570599999999999</v>
      </c>
      <c r="D18" s="5">
        <v>6.0199999999999997E-2</v>
      </c>
      <c r="E18" s="5">
        <v>2.58E-2</v>
      </c>
      <c r="F18" s="3">
        <v>3.4999999999999996E-3</v>
      </c>
      <c r="G18" s="3">
        <v>0.1275</v>
      </c>
    </row>
    <row r="19" spans="1:7" ht="15.75" x14ac:dyDescent="0.25">
      <c r="A19" s="9">
        <v>43497</v>
      </c>
      <c r="B19" s="4">
        <v>65.757000000000005</v>
      </c>
      <c r="C19" s="4">
        <v>74.8249</v>
      </c>
      <c r="D19" s="5">
        <v>6.1500000000000006E-2</v>
      </c>
      <c r="E19" s="5">
        <v>1.9400000000000001E-2</v>
      </c>
      <c r="F19" s="3">
        <v>3.4000000000000002E-3</v>
      </c>
      <c r="G19" s="3">
        <v>0.14529999999999998</v>
      </c>
    </row>
    <row r="20" spans="1:7" ht="15.75" x14ac:dyDescent="0.25">
      <c r="A20" s="9">
        <v>43525</v>
      </c>
      <c r="B20" s="4">
        <v>64.734700000000004</v>
      </c>
      <c r="C20" s="4">
        <v>72.722999999999999</v>
      </c>
      <c r="D20" s="5">
        <v>6.0299999999999999E-2</v>
      </c>
      <c r="E20" s="5">
        <v>1.8000000000000002E-2</v>
      </c>
      <c r="F20" s="3">
        <v>2.7000000000000001E-3</v>
      </c>
      <c r="G20" s="3">
        <v>0.12960000000000002</v>
      </c>
    </row>
    <row r="21" spans="1:7" ht="15.75" x14ac:dyDescent="0.25">
      <c r="A21" s="9">
        <v>43556</v>
      </c>
      <c r="B21" s="4">
        <v>64.691699999999997</v>
      </c>
      <c r="C21" s="4">
        <v>72.202399999999997</v>
      </c>
      <c r="D21" s="5">
        <v>5.7200000000000001E-2</v>
      </c>
      <c r="E21" s="5">
        <v>1.7299999999999999E-2</v>
      </c>
      <c r="F21" s="3">
        <v>2.8999999999999998E-3</v>
      </c>
      <c r="G21" s="3">
        <v>0.12189999999999999</v>
      </c>
    </row>
    <row r="22" spans="1:7" ht="15.75" x14ac:dyDescent="0.25">
      <c r="A22" s="9">
        <v>43586</v>
      </c>
      <c r="B22" s="4">
        <v>65.058300000000003</v>
      </c>
      <c r="C22" s="4">
        <v>72.422899999999998</v>
      </c>
      <c r="D22" s="5">
        <v>5.6299999999999996E-2</v>
      </c>
      <c r="E22" s="5">
        <v>1.6399999999999998E-2</v>
      </c>
      <c r="F22" s="3">
        <v>3.2000000000000002E-3</v>
      </c>
      <c r="G22" s="3">
        <v>0.15810000000000002</v>
      </c>
    </row>
    <row r="23" spans="1:7" ht="15.75" x14ac:dyDescent="0.25">
      <c r="A23" s="9">
        <v>43617</v>
      </c>
      <c r="B23" s="4">
        <v>63.075600000000001</v>
      </c>
      <c r="C23" s="4">
        <v>71.817899999999995</v>
      </c>
      <c r="D23" s="5">
        <v>5.7200000000000001E-2</v>
      </c>
      <c r="E23" s="5">
        <v>1.46E-2</v>
      </c>
      <c r="F23" s="3">
        <v>2.3999999999999998E-3</v>
      </c>
      <c r="G23" s="3">
        <v>0.13320000000000001</v>
      </c>
    </row>
    <row r="24" spans="1:7" ht="15.75" x14ac:dyDescent="0.25">
      <c r="A24" s="9">
        <v>43647</v>
      </c>
      <c r="B24" s="4">
        <v>63.379100000000001</v>
      </c>
      <c r="C24" s="4">
        <v>70.597999999999999</v>
      </c>
      <c r="D24" s="5">
        <v>5.33E-2</v>
      </c>
      <c r="E24" s="5">
        <v>1.3899999999999999E-2</v>
      </c>
      <c r="F24" s="3">
        <v>2.2000000000000001E-3</v>
      </c>
      <c r="G24" s="3">
        <v>0.12990000000000002</v>
      </c>
    </row>
    <row r="25" spans="1:7" ht="15.75" x14ac:dyDescent="0.25">
      <c r="A25" s="10">
        <v>43678</v>
      </c>
      <c r="B25" s="6">
        <v>66.489699999999999</v>
      </c>
      <c r="C25" s="6">
        <v>73.384699999999995</v>
      </c>
      <c r="D25" s="5">
        <v>5.1799999999999999E-2</v>
      </c>
      <c r="E25" s="5">
        <v>1.1699999999999999E-2</v>
      </c>
      <c r="F25" s="3">
        <v>1.9E-3</v>
      </c>
      <c r="G25" s="3">
        <v>0.14380000000000001</v>
      </c>
    </row>
    <row r="26" spans="1:7" ht="15.75" x14ac:dyDescent="0.25">
      <c r="A26" s="8">
        <v>43709</v>
      </c>
      <c r="B26" s="6">
        <v>64.415599999999998</v>
      </c>
      <c r="C26" s="6">
        <v>70.316100000000006</v>
      </c>
      <c r="D26" s="5">
        <v>5.0300000000000004E-2</v>
      </c>
      <c r="E26" s="5">
        <v>1.01E-2</v>
      </c>
      <c r="F26" s="3">
        <v>1.1999999999999999E-3</v>
      </c>
      <c r="G26" s="3">
        <v>0.1368</v>
      </c>
    </row>
    <row r="27" spans="1:7" ht="15.75" x14ac:dyDescent="0.25">
      <c r="A27" s="8">
        <v>43739</v>
      </c>
      <c r="B27">
        <v>64.806231999999994</v>
      </c>
      <c r="C27">
        <v>70.486662230769241</v>
      </c>
      <c r="D27">
        <v>5.2135623139564442E-2</v>
      </c>
      <c r="E27">
        <v>1.0567307692307695E-2</v>
      </c>
      <c r="F27">
        <v>2.8766679067165194E-3</v>
      </c>
      <c r="G27">
        <v>0.12846036598815977</v>
      </c>
    </row>
    <row r="28" spans="1:7" ht="15.75" x14ac:dyDescent="0.25">
      <c r="A28" s="8">
        <v>43770</v>
      </c>
      <c r="B28">
        <v>65.196863999999991</v>
      </c>
      <c r="C28">
        <v>70.657224461538462</v>
      </c>
      <c r="D28">
        <v>5.2235523738358096E-2</v>
      </c>
      <c r="E28">
        <v>1.1034615384615386E-2</v>
      </c>
      <c r="F28">
        <v>2.8944913674374931E-3</v>
      </c>
      <c r="G28">
        <v>0.12688083824480267</v>
      </c>
    </row>
    <row r="29" spans="1:7" ht="15.75" x14ac:dyDescent="0.25">
      <c r="A29" s="8">
        <v>43800</v>
      </c>
      <c r="B29">
        <v>65.587496000000002</v>
      </c>
      <c r="C29">
        <v>70.827786692307697</v>
      </c>
      <c r="D29">
        <v>5.2335424337151749E-2</v>
      </c>
      <c r="E29">
        <v>1.1501923076923081E-2</v>
      </c>
      <c r="F29">
        <v>2.9123148281584663E-3</v>
      </c>
      <c r="G29">
        <v>0.12530131050144561</v>
      </c>
    </row>
    <row r="30" spans="1:7" ht="15.75" x14ac:dyDescent="0.25">
      <c r="A30" s="8">
        <v>43831</v>
      </c>
      <c r="B30">
        <v>65.978127999999998</v>
      </c>
      <c r="C30">
        <v>70.998348923076918</v>
      </c>
      <c r="D30">
        <v>5.243532493594541E-2</v>
      </c>
      <c r="E30">
        <v>1.196923076923077E-2</v>
      </c>
      <c r="F30">
        <v>2.9301382888794396E-3</v>
      </c>
      <c r="G30">
        <v>0.12372178275808851</v>
      </c>
    </row>
    <row r="31" spans="1:7" ht="15.75" x14ac:dyDescent="0.25">
      <c r="A31" s="8">
        <v>43862</v>
      </c>
      <c r="B31">
        <v>66.368759999999995</v>
      </c>
      <c r="C31">
        <v>71.168911153846153</v>
      </c>
      <c r="D31">
        <v>5.2535225534739063E-2</v>
      </c>
      <c r="E31">
        <v>1.2436538461538466E-2</v>
      </c>
      <c r="F31">
        <v>2.9479617496004132E-3</v>
      </c>
      <c r="G31">
        <v>0.12214225501473142</v>
      </c>
    </row>
    <row r="32" spans="1:7" ht="15.75" x14ac:dyDescent="0.25">
      <c r="A32" s="8">
        <v>43891</v>
      </c>
      <c r="B32">
        <v>66.759391999999991</v>
      </c>
      <c r="C32">
        <v>71.339473384615388</v>
      </c>
      <c r="D32">
        <v>5.2635126133532717E-2</v>
      </c>
      <c r="E32">
        <v>1.2903846153846156E-2</v>
      </c>
      <c r="F32">
        <v>2.9657852103213865E-3</v>
      </c>
      <c r="G32">
        <v>0.12056272727137432</v>
      </c>
    </row>
    <row r="33" spans="1:7" ht="15.75" x14ac:dyDescent="0.25">
      <c r="A33" s="8">
        <v>43922</v>
      </c>
      <c r="B33">
        <v>67.150023999999988</v>
      </c>
      <c r="C33">
        <v>71.510035615384609</v>
      </c>
      <c r="D33">
        <v>5.2735026732326371E-2</v>
      </c>
      <c r="E33">
        <v>1.3371153846153852E-2</v>
      </c>
      <c r="F33">
        <v>2.9836086710423597E-3</v>
      </c>
      <c r="G33">
        <v>0.11898319952801724</v>
      </c>
    </row>
    <row r="34" spans="1:7" ht="15.75" x14ac:dyDescent="0.25">
      <c r="A34" s="8">
        <v>43952</v>
      </c>
      <c r="B34">
        <v>67.540655999999998</v>
      </c>
      <c r="C34">
        <v>71.680597846153844</v>
      </c>
      <c r="D34">
        <v>5.2834927331120024E-2</v>
      </c>
      <c r="E34">
        <v>1.3838461538461541E-2</v>
      </c>
      <c r="F34">
        <v>3.0014321317633334E-3</v>
      </c>
      <c r="G34">
        <v>0.11740367178466014</v>
      </c>
    </row>
    <row r="35" spans="1:7" ht="15.75" x14ac:dyDescent="0.25">
      <c r="A35" s="8">
        <v>43983</v>
      </c>
      <c r="B35">
        <v>67.931287999999995</v>
      </c>
      <c r="C35">
        <v>71.851160076923065</v>
      </c>
      <c r="D35">
        <v>5.2934827929913678E-2</v>
      </c>
      <c r="E35">
        <v>1.4305769230769238E-2</v>
      </c>
      <c r="F35">
        <v>3.0192555924843066E-3</v>
      </c>
      <c r="G35">
        <v>0.11582414404130305</v>
      </c>
    </row>
    <row r="36" spans="1:7" ht="15.75" x14ac:dyDescent="0.25">
      <c r="A36" s="8">
        <v>44013</v>
      </c>
      <c r="B36">
        <v>68.321919999999992</v>
      </c>
      <c r="C36">
        <v>72.021722307692301</v>
      </c>
      <c r="D36">
        <v>5.3034728528707331E-2</v>
      </c>
      <c r="E36">
        <v>1.4773076923076927E-2</v>
      </c>
      <c r="F36">
        <v>3.0370790532052798E-3</v>
      </c>
      <c r="G36">
        <v>0.11424461629794597</v>
      </c>
    </row>
    <row r="37" spans="1:7" ht="15.75" x14ac:dyDescent="0.25">
      <c r="A37" s="8">
        <v>44044</v>
      </c>
      <c r="B37">
        <v>68.712551999999988</v>
      </c>
      <c r="C37">
        <v>72.192284538461536</v>
      </c>
      <c r="D37">
        <v>5.3134629127500985E-2</v>
      </c>
      <c r="E37">
        <v>1.5240384615384623E-2</v>
      </c>
      <c r="F37">
        <v>3.0549025139262531E-3</v>
      </c>
      <c r="G37">
        <v>0.11266508855458887</v>
      </c>
    </row>
    <row r="38" spans="1:7" ht="15.75" x14ac:dyDescent="0.25">
      <c r="A38" s="8">
        <v>44075</v>
      </c>
      <c r="B38">
        <v>69.103183999999985</v>
      </c>
      <c r="C38">
        <v>72.362846769230757</v>
      </c>
      <c r="D38">
        <v>5.3234529726294638E-2</v>
      </c>
      <c r="E38">
        <v>1.5707692307692315E-2</v>
      </c>
      <c r="F38">
        <v>3.0727259746472268E-3</v>
      </c>
      <c r="G38">
        <v>0.11108556081123178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E1F88-E766-4A7B-B8C1-4414375DA8F6}">
  <dimension ref="A1:E38"/>
  <sheetViews>
    <sheetView workbookViewId="0">
      <selection activeCell="G39" sqref="G39"/>
    </sheetView>
  </sheetViews>
  <sheetFormatPr defaultRowHeight="15" x14ac:dyDescent="0.25"/>
  <cols>
    <col min="1" max="1" width="19.7109375" customWidth="1"/>
    <col min="2" max="2" width="11.7109375" customWidth="1"/>
    <col min="3" max="3" width="10.5703125" customWidth="1"/>
    <col min="4" max="4" width="30.28515625" customWidth="1"/>
    <col min="5" max="5" width="31.7109375" customWidth="1"/>
  </cols>
  <sheetData>
    <row r="1" spans="1:5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s="11">
        <v>42979</v>
      </c>
      <c r="B2" s="1">
        <v>58.02</v>
      </c>
    </row>
    <row r="3" spans="1:5" x14ac:dyDescent="0.25">
      <c r="A3" s="11">
        <v>43009</v>
      </c>
      <c r="B3" s="1">
        <v>57.87</v>
      </c>
    </row>
    <row r="4" spans="1:5" x14ac:dyDescent="0.25">
      <c r="A4" s="11">
        <v>43040</v>
      </c>
      <c r="B4" s="1">
        <v>58.33</v>
      </c>
    </row>
    <row r="5" spans="1:5" x14ac:dyDescent="0.25">
      <c r="A5" s="11">
        <v>43070</v>
      </c>
      <c r="B5" s="1">
        <v>57.6</v>
      </c>
    </row>
    <row r="6" spans="1:5" x14ac:dyDescent="0.25">
      <c r="A6" s="11">
        <v>43101</v>
      </c>
      <c r="B6" s="1">
        <v>56.29</v>
      </c>
    </row>
    <row r="7" spans="1:5" x14ac:dyDescent="0.25">
      <c r="A7" s="11">
        <v>43132</v>
      </c>
      <c r="B7" s="1">
        <v>55.67</v>
      </c>
    </row>
    <row r="8" spans="1:5" x14ac:dyDescent="0.25">
      <c r="A8" s="11">
        <v>43160</v>
      </c>
      <c r="B8" s="1">
        <v>57.26</v>
      </c>
    </row>
    <row r="9" spans="1:5" x14ac:dyDescent="0.25">
      <c r="A9" s="11">
        <v>43191</v>
      </c>
      <c r="B9" s="1">
        <v>62</v>
      </c>
    </row>
    <row r="10" spans="1:5" x14ac:dyDescent="0.25">
      <c r="A10" s="11">
        <v>43221</v>
      </c>
      <c r="B10" s="1">
        <v>62.59</v>
      </c>
    </row>
    <row r="11" spans="1:5" x14ac:dyDescent="0.25">
      <c r="A11" s="11">
        <v>43252</v>
      </c>
      <c r="B11" s="1">
        <v>62.76</v>
      </c>
    </row>
    <row r="12" spans="1:5" x14ac:dyDescent="0.25">
      <c r="A12" s="11">
        <v>43282</v>
      </c>
      <c r="B12" s="1">
        <v>62.78</v>
      </c>
    </row>
    <row r="13" spans="1:5" x14ac:dyDescent="0.25">
      <c r="A13" s="11">
        <v>43313</v>
      </c>
      <c r="B13" s="1">
        <v>68.08</v>
      </c>
    </row>
    <row r="14" spans="1:5" x14ac:dyDescent="0.25">
      <c r="A14" s="11">
        <v>43344</v>
      </c>
      <c r="B14" s="1">
        <v>65.59</v>
      </c>
    </row>
    <row r="15" spans="1:5" x14ac:dyDescent="0.25">
      <c r="A15" s="11">
        <v>43374</v>
      </c>
      <c r="B15" s="1">
        <v>65.77</v>
      </c>
    </row>
    <row r="16" spans="1:5" x14ac:dyDescent="0.25">
      <c r="A16" s="11">
        <v>43405</v>
      </c>
      <c r="B16" s="1">
        <v>66.63</v>
      </c>
    </row>
    <row r="17" spans="1:5" x14ac:dyDescent="0.25">
      <c r="A17" s="11">
        <v>43435</v>
      </c>
      <c r="B17" s="1">
        <v>69.47</v>
      </c>
    </row>
    <row r="18" spans="1:5" x14ac:dyDescent="0.25">
      <c r="A18" s="11">
        <v>43466</v>
      </c>
      <c r="B18" s="1">
        <v>66.098699999999994</v>
      </c>
    </row>
    <row r="19" spans="1:5" x14ac:dyDescent="0.25">
      <c r="A19" s="11">
        <v>43497</v>
      </c>
      <c r="B19" s="1">
        <v>65.757000000000005</v>
      </c>
    </row>
    <row r="20" spans="1:5" x14ac:dyDescent="0.25">
      <c r="A20" s="11">
        <v>43525</v>
      </c>
      <c r="B20" s="1">
        <v>64.734700000000004</v>
      </c>
    </row>
    <row r="21" spans="1:5" x14ac:dyDescent="0.25">
      <c r="A21" s="11">
        <v>43556</v>
      </c>
      <c r="B21" s="1">
        <v>64.691699999999997</v>
      </c>
    </row>
    <row r="22" spans="1:5" x14ac:dyDescent="0.25">
      <c r="A22" s="11">
        <v>43586</v>
      </c>
      <c r="B22" s="1">
        <v>65.058300000000003</v>
      </c>
    </row>
    <row r="23" spans="1:5" x14ac:dyDescent="0.25">
      <c r="A23" s="11">
        <v>43617</v>
      </c>
      <c r="B23" s="1">
        <v>63.075600000000001</v>
      </c>
    </row>
    <row r="24" spans="1:5" x14ac:dyDescent="0.25">
      <c r="A24" s="11">
        <v>43647</v>
      </c>
      <c r="B24" s="1">
        <v>63.379100000000001</v>
      </c>
    </row>
    <row r="25" spans="1:5" x14ac:dyDescent="0.25">
      <c r="A25" s="11">
        <v>43678</v>
      </c>
      <c r="B25" s="1">
        <v>66.489699999999999</v>
      </c>
    </row>
    <row r="26" spans="1:5" x14ac:dyDescent="0.25">
      <c r="A26" s="11">
        <v>43709</v>
      </c>
      <c r="B26" s="1">
        <v>64.415599999999998</v>
      </c>
      <c r="C26" s="1">
        <v>64.415599999999998</v>
      </c>
      <c r="D26" s="1">
        <v>64.415599999999998</v>
      </c>
      <c r="E26" s="1">
        <v>64.415599999999998</v>
      </c>
    </row>
    <row r="27" spans="1:5" x14ac:dyDescent="0.25">
      <c r="A27" s="11">
        <v>43739</v>
      </c>
      <c r="C27" s="1">
        <f t="shared" ref="C27:C38" si="0">_xlfn.FORECAST.ETS(A27,$B$2:$B$26,$A$2:$A$26,1,1)</f>
        <v>64.806231999999994</v>
      </c>
      <c r="D27" s="1">
        <f t="shared" ref="D27:D38" si="1">C27-_xlfn.FORECAST.ETS.CONFINT(A27,$B$2:$B$26,$A$2:$A$26,0.95,1,1)</f>
        <v>60.292482032980018</v>
      </c>
      <c r="E27" s="1">
        <f t="shared" ref="E27:E38" si="2">C27+_xlfn.FORECAST.ETS.CONFINT(A27,$B$2:$B$26,$A$2:$A$26,0.95,1,1)</f>
        <v>69.31998196701997</v>
      </c>
    </row>
    <row r="28" spans="1:5" x14ac:dyDescent="0.25">
      <c r="A28" s="11">
        <v>43770</v>
      </c>
      <c r="C28" s="1">
        <f t="shared" si="0"/>
        <v>65.196863999999991</v>
      </c>
      <c r="D28" s="1">
        <f t="shared" si="1"/>
        <v>60.148317895558677</v>
      </c>
      <c r="E28" s="1">
        <f t="shared" si="2"/>
        <v>70.245410104441305</v>
      </c>
    </row>
    <row r="29" spans="1:5" x14ac:dyDescent="0.25">
      <c r="A29" s="11">
        <v>43800</v>
      </c>
      <c r="C29" s="1">
        <f t="shared" si="0"/>
        <v>65.587496000000002</v>
      </c>
      <c r="D29" s="1">
        <f t="shared" si="1"/>
        <v>60.053769241914864</v>
      </c>
      <c r="E29" s="1">
        <f t="shared" si="2"/>
        <v>71.121222758085139</v>
      </c>
    </row>
    <row r="30" spans="1:5" x14ac:dyDescent="0.25">
      <c r="A30" s="11">
        <v>43831</v>
      </c>
      <c r="C30" s="1">
        <f t="shared" si="0"/>
        <v>65.978127999999998</v>
      </c>
      <c r="D30" s="1">
        <f t="shared" si="1"/>
        <v>59.996746745968132</v>
      </c>
      <c r="E30" s="1">
        <f t="shared" si="2"/>
        <v>71.959509254031872</v>
      </c>
    </row>
    <row r="31" spans="1:5" x14ac:dyDescent="0.25">
      <c r="A31" s="11">
        <v>43862</v>
      </c>
      <c r="C31" s="1">
        <f t="shared" si="0"/>
        <v>66.368759999999995</v>
      </c>
      <c r="D31" s="1">
        <f t="shared" si="1"/>
        <v>59.969367205729874</v>
      </c>
      <c r="E31" s="1">
        <f t="shared" si="2"/>
        <v>72.768152794270122</v>
      </c>
    </row>
    <row r="32" spans="1:5" x14ac:dyDescent="0.25">
      <c r="A32" s="11">
        <v>43891</v>
      </c>
      <c r="C32" s="1">
        <f t="shared" si="0"/>
        <v>66.759391999999991</v>
      </c>
      <c r="D32" s="1">
        <f t="shared" si="1"/>
        <v>59.966153312242689</v>
      </c>
      <c r="E32" s="1">
        <f t="shared" si="2"/>
        <v>73.552630687757301</v>
      </c>
    </row>
    <row r="33" spans="1:5" x14ac:dyDescent="0.25">
      <c r="A33" s="11">
        <v>43922</v>
      </c>
      <c r="C33" s="1">
        <f t="shared" si="0"/>
        <v>67.150023999999988</v>
      </c>
      <c r="D33" s="1">
        <f t="shared" si="1"/>
        <v>59.983117159917583</v>
      </c>
      <c r="E33" s="1">
        <f t="shared" si="2"/>
        <v>74.316930840082392</v>
      </c>
    </row>
    <row r="34" spans="1:5" x14ac:dyDescent="0.25">
      <c r="A34" s="11">
        <v>43952</v>
      </c>
      <c r="C34" s="1">
        <f t="shared" si="0"/>
        <v>67.540655999999998</v>
      </c>
      <c r="D34" s="1">
        <f t="shared" si="1"/>
        <v>60.017248910126021</v>
      </c>
      <c r="E34" s="1">
        <f t="shared" si="2"/>
        <v>75.064063089873983</v>
      </c>
    </row>
    <row r="35" spans="1:5" x14ac:dyDescent="0.25">
      <c r="A35" s="11">
        <v>43983</v>
      </c>
      <c r="C35" s="1">
        <f t="shared" si="0"/>
        <v>67.931287999999995</v>
      </c>
      <c r="D35" s="1">
        <f t="shared" si="1"/>
        <v>60.066211117136206</v>
      </c>
      <c r="E35" s="1">
        <f t="shared" si="2"/>
        <v>75.796364882863784</v>
      </c>
    </row>
    <row r="36" spans="1:5" x14ac:dyDescent="0.25">
      <c r="A36" s="11">
        <v>44013</v>
      </c>
      <c r="C36" s="1">
        <f t="shared" si="0"/>
        <v>68.321919999999992</v>
      </c>
      <c r="D36" s="1">
        <f t="shared" si="1"/>
        <v>60.128145851143159</v>
      </c>
      <c r="E36" s="1">
        <f t="shared" si="2"/>
        <v>76.515694148856824</v>
      </c>
    </row>
    <row r="37" spans="1:5" x14ac:dyDescent="0.25">
      <c r="A37" s="11">
        <v>44044</v>
      </c>
      <c r="C37" s="1">
        <f t="shared" si="0"/>
        <v>68.712551999999988</v>
      </c>
      <c r="D37" s="1">
        <f t="shared" si="1"/>
        <v>60.201547577771557</v>
      </c>
      <c r="E37" s="1">
        <f t="shared" si="2"/>
        <v>77.223556422228427</v>
      </c>
    </row>
    <row r="38" spans="1:5" x14ac:dyDescent="0.25">
      <c r="A38" s="11">
        <v>44075</v>
      </c>
      <c r="C38" s="1">
        <f t="shared" si="0"/>
        <v>69.103183999999985</v>
      </c>
      <c r="D38" s="1">
        <f t="shared" si="1"/>
        <v>60.285176314621829</v>
      </c>
      <c r="E38" s="1">
        <f t="shared" si="2"/>
        <v>77.921191685378133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1E41-B6E9-4F38-AC04-5F1D592E6927}">
  <dimension ref="A1:E38"/>
  <sheetViews>
    <sheetView workbookViewId="0">
      <selection activeCell="G33" sqref="G33"/>
    </sheetView>
  </sheetViews>
  <sheetFormatPr defaultRowHeight="15" x14ac:dyDescent="0.25"/>
  <cols>
    <col min="1" max="1" width="19.7109375" customWidth="1"/>
    <col min="2" max="2" width="11.7109375" customWidth="1"/>
    <col min="3" max="3" width="10.5703125" customWidth="1"/>
    <col min="4" max="4" width="30.28515625" customWidth="1"/>
    <col min="5" max="5" width="31.7109375" customWidth="1"/>
  </cols>
  <sheetData>
    <row r="1" spans="1:5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s="11">
        <v>42979</v>
      </c>
      <c r="B2" s="1">
        <v>68.45</v>
      </c>
    </row>
    <row r="3" spans="1:5" x14ac:dyDescent="0.25">
      <c r="A3" s="11">
        <v>43009</v>
      </c>
      <c r="B3" s="1">
        <v>67.22</v>
      </c>
    </row>
    <row r="4" spans="1:5" x14ac:dyDescent="0.25">
      <c r="A4" s="11">
        <v>43040</v>
      </c>
      <c r="B4" s="1">
        <v>69.2</v>
      </c>
    </row>
    <row r="5" spans="1:5" x14ac:dyDescent="0.25">
      <c r="A5" s="11">
        <v>43070</v>
      </c>
      <c r="B5" s="1">
        <v>68.87</v>
      </c>
    </row>
    <row r="6" spans="1:5" x14ac:dyDescent="0.25">
      <c r="A6" s="11">
        <v>43101</v>
      </c>
      <c r="B6" s="1">
        <v>69.540000000000006</v>
      </c>
    </row>
    <row r="7" spans="1:5" x14ac:dyDescent="0.25">
      <c r="A7" s="11">
        <v>43132</v>
      </c>
      <c r="B7" s="1">
        <v>68.66</v>
      </c>
    </row>
    <row r="8" spans="1:5" x14ac:dyDescent="0.25">
      <c r="A8" s="11">
        <v>43160</v>
      </c>
      <c r="B8" s="1">
        <v>70.56</v>
      </c>
    </row>
    <row r="9" spans="1:5" x14ac:dyDescent="0.25">
      <c r="A9" s="11">
        <v>43191</v>
      </c>
      <c r="B9" s="1">
        <v>75.209999999999994</v>
      </c>
    </row>
    <row r="10" spans="1:5" x14ac:dyDescent="0.25">
      <c r="A10" s="11">
        <v>43221</v>
      </c>
      <c r="B10" s="1">
        <v>72.52</v>
      </c>
    </row>
    <row r="11" spans="1:5" x14ac:dyDescent="0.25">
      <c r="A11" s="11">
        <v>43252</v>
      </c>
      <c r="B11" s="1">
        <v>72.989999999999995</v>
      </c>
    </row>
    <row r="12" spans="1:5" x14ac:dyDescent="0.25">
      <c r="A12" s="11">
        <v>43282</v>
      </c>
      <c r="B12" s="1">
        <v>73.2</v>
      </c>
    </row>
    <row r="13" spans="1:5" x14ac:dyDescent="0.25">
      <c r="A13" s="11">
        <v>43313</v>
      </c>
      <c r="B13" s="1">
        <v>79.680000000000007</v>
      </c>
    </row>
    <row r="14" spans="1:5" x14ac:dyDescent="0.25">
      <c r="A14" s="11">
        <v>43344</v>
      </c>
      <c r="B14" s="1">
        <v>76.23</v>
      </c>
    </row>
    <row r="15" spans="1:5" x14ac:dyDescent="0.25">
      <c r="A15" s="11">
        <v>43374</v>
      </c>
      <c r="B15" s="1">
        <v>74.790000000000006</v>
      </c>
    </row>
    <row r="16" spans="1:5" x14ac:dyDescent="0.25">
      <c r="A16" s="11">
        <v>43405</v>
      </c>
      <c r="B16" s="1">
        <v>75.89</v>
      </c>
    </row>
    <row r="17" spans="1:5" x14ac:dyDescent="0.25">
      <c r="A17" s="11">
        <v>43435</v>
      </c>
      <c r="B17" s="1">
        <v>79.459999999999994</v>
      </c>
    </row>
    <row r="18" spans="1:5" x14ac:dyDescent="0.25">
      <c r="A18" s="11">
        <v>43466</v>
      </c>
      <c r="B18" s="1">
        <v>75.570599999999999</v>
      </c>
    </row>
    <row r="19" spans="1:5" x14ac:dyDescent="0.25">
      <c r="A19" s="11">
        <v>43497</v>
      </c>
      <c r="B19" s="1">
        <v>74.8249</v>
      </c>
    </row>
    <row r="20" spans="1:5" x14ac:dyDescent="0.25">
      <c r="A20" s="11">
        <v>43525</v>
      </c>
      <c r="B20" s="1">
        <v>72.722999999999999</v>
      </c>
    </row>
    <row r="21" spans="1:5" x14ac:dyDescent="0.25">
      <c r="A21" s="11">
        <v>43556</v>
      </c>
      <c r="B21" s="1">
        <v>72.202399999999997</v>
      </c>
    </row>
    <row r="22" spans="1:5" x14ac:dyDescent="0.25">
      <c r="A22" s="11">
        <v>43586</v>
      </c>
      <c r="B22" s="1">
        <v>72.422899999999998</v>
      </c>
    </row>
    <row r="23" spans="1:5" x14ac:dyDescent="0.25">
      <c r="A23" s="11">
        <v>43617</v>
      </c>
      <c r="B23" s="1">
        <v>71.817899999999995</v>
      </c>
    </row>
    <row r="24" spans="1:5" x14ac:dyDescent="0.25">
      <c r="A24" s="11">
        <v>43647</v>
      </c>
      <c r="B24" s="1">
        <v>70.597999999999999</v>
      </c>
    </row>
    <row r="25" spans="1:5" x14ac:dyDescent="0.25">
      <c r="A25" s="11">
        <v>43678</v>
      </c>
      <c r="B25" s="1">
        <v>73.384699999999995</v>
      </c>
    </row>
    <row r="26" spans="1:5" x14ac:dyDescent="0.25">
      <c r="A26" s="11">
        <v>43709</v>
      </c>
      <c r="B26" s="1">
        <v>70.316100000000006</v>
      </c>
      <c r="C26" s="1">
        <v>70.316100000000006</v>
      </c>
      <c r="D26" s="1">
        <v>70.316100000000006</v>
      </c>
      <c r="E26" s="1">
        <v>70.316100000000006</v>
      </c>
    </row>
    <row r="27" spans="1:5" x14ac:dyDescent="0.25">
      <c r="A27" s="11">
        <v>43739</v>
      </c>
      <c r="C27" s="1">
        <f t="shared" ref="C27:C38" si="0">_xlfn.FORECAST.ETS(A27,$B$2:$B$26,$A$2:$A$26,1,1)</f>
        <v>70.486662230769241</v>
      </c>
      <c r="D27" s="1">
        <f t="shared" ref="D27:D38" si="1">C27-_xlfn.FORECAST.ETS.CONFINT(A27,$B$2:$B$26,$A$2:$A$26,0.95,1,1)</f>
        <v>65.961483238033821</v>
      </c>
      <c r="E27" s="1">
        <f t="shared" ref="E27:E38" si="2">C27+_xlfn.FORECAST.ETS.CONFINT(A27,$B$2:$B$26,$A$2:$A$26,0.95,1,1)</f>
        <v>75.011841223504661</v>
      </c>
    </row>
    <row r="28" spans="1:5" x14ac:dyDescent="0.25">
      <c r="A28" s="11">
        <v>43770</v>
      </c>
      <c r="C28" s="1">
        <f t="shared" si="0"/>
        <v>70.657224461538462</v>
      </c>
      <c r="D28" s="1">
        <f t="shared" si="1"/>
        <v>65.99167713852637</v>
      </c>
      <c r="E28" s="1">
        <f t="shared" si="2"/>
        <v>75.322771784550554</v>
      </c>
    </row>
    <row r="29" spans="1:5" x14ac:dyDescent="0.25">
      <c r="A29" s="11">
        <v>43800</v>
      </c>
      <c r="C29" s="1">
        <f t="shared" si="0"/>
        <v>70.827786692307697</v>
      </c>
      <c r="D29" s="1">
        <f t="shared" si="1"/>
        <v>66.0249001868373</v>
      </c>
      <c r="E29" s="1">
        <f t="shared" si="2"/>
        <v>75.630673197778094</v>
      </c>
    </row>
    <row r="30" spans="1:5" x14ac:dyDescent="0.25">
      <c r="A30" s="11">
        <v>43831</v>
      </c>
      <c r="C30" s="1">
        <f t="shared" si="0"/>
        <v>70.998348923076918</v>
      </c>
      <c r="D30" s="1">
        <f t="shared" si="1"/>
        <v>66.060895454508653</v>
      </c>
      <c r="E30" s="1">
        <f t="shared" si="2"/>
        <v>75.935802391645183</v>
      </c>
    </row>
    <row r="31" spans="1:5" x14ac:dyDescent="0.25">
      <c r="A31" s="11">
        <v>43862</v>
      </c>
      <c r="C31" s="1">
        <f t="shared" si="0"/>
        <v>71.168911153846153</v>
      </c>
      <c r="D31" s="1">
        <f t="shared" si="1"/>
        <v>66.0994381351492</v>
      </c>
      <c r="E31" s="1">
        <f t="shared" si="2"/>
        <v>76.238384172543107</v>
      </c>
    </row>
    <row r="32" spans="1:5" x14ac:dyDescent="0.25">
      <c r="A32" s="11">
        <v>43891</v>
      </c>
      <c r="C32" s="1">
        <f t="shared" si="0"/>
        <v>71.339473384615388</v>
      </c>
      <c r="D32" s="1">
        <f t="shared" si="1"/>
        <v>66.140330230404459</v>
      </c>
      <c r="E32" s="1">
        <f t="shared" si="2"/>
        <v>76.538616538826318</v>
      </c>
    </row>
    <row r="33" spans="1:5" x14ac:dyDescent="0.25">
      <c r="A33" s="11">
        <v>43922</v>
      </c>
      <c r="C33" s="1">
        <f t="shared" si="0"/>
        <v>71.510035615384609</v>
      </c>
      <c r="D33" s="1">
        <f t="shared" si="1"/>
        <v>66.183396312708609</v>
      </c>
      <c r="E33" s="1">
        <f t="shared" si="2"/>
        <v>76.836674918060609</v>
      </c>
    </row>
    <row r="34" spans="1:5" x14ac:dyDescent="0.25">
      <c r="A34" s="11">
        <v>43952</v>
      </c>
      <c r="C34" s="1">
        <f t="shared" si="0"/>
        <v>71.680597846153844</v>
      </c>
      <c r="D34" s="1">
        <f t="shared" si="1"/>
        <v>66.2284801098711</v>
      </c>
      <c r="E34" s="1">
        <f t="shared" si="2"/>
        <v>77.132715582436589</v>
      </c>
    </row>
    <row r="35" spans="1:5" x14ac:dyDescent="0.25">
      <c r="A35" s="11">
        <v>43983</v>
      </c>
      <c r="C35" s="1">
        <f t="shared" si="0"/>
        <v>71.851160076923065</v>
      </c>
      <c r="D35" s="1">
        <f t="shared" si="1"/>
        <v>66.275441724917016</v>
      </c>
      <c r="E35" s="1">
        <f t="shared" si="2"/>
        <v>77.426878428929115</v>
      </c>
    </row>
    <row r="36" spans="1:5" x14ac:dyDescent="0.25">
      <c r="A36" s="11">
        <v>44013</v>
      </c>
      <c r="C36" s="1">
        <f t="shared" si="0"/>
        <v>72.021722307692301</v>
      </c>
      <c r="D36" s="1">
        <f t="shared" si="1"/>
        <v>66.324155352655524</v>
      </c>
      <c r="E36" s="1">
        <f t="shared" si="2"/>
        <v>77.719289262729077</v>
      </c>
    </row>
    <row r="37" spans="1:5" x14ac:dyDescent="0.25">
      <c r="A37" s="11">
        <v>44044</v>
      </c>
      <c r="C37" s="1">
        <f t="shared" si="0"/>
        <v>72.192284538461536</v>
      </c>
      <c r="D37" s="1">
        <f t="shared" si="1"/>
        <v>66.374507388770382</v>
      </c>
      <c r="E37" s="1">
        <f t="shared" si="2"/>
        <v>78.010061688152689</v>
      </c>
    </row>
    <row r="38" spans="1:5" x14ac:dyDescent="0.25">
      <c r="A38" s="11">
        <v>44075</v>
      </c>
      <c r="C38" s="1">
        <f t="shared" si="0"/>
        <v>72.362846769230757</v>
      </c>
      <c r="D38" s="1">
        <f t="shared" si="1"/>
        <v>66.426394852099506</v>
      </c>
      <c r="E38" s="1">
        <f t="shared" si="2"/>
        <v>78.299298686362008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885CC-3B73-4A7E-A5DD-4A426D3E8346}">
  <dimension ref="A1:E38"/>
  <sheetViews>
    <sheetView topLeftCell="A4" workbookViewId="0">
      <selection activeCell="G27" sqref="G27"/>
    </sheetView>
  </sheetViews>
  <sheetFormatPr defaultRowHeight="15" x14ac:dyDescent="0.25"/>
  <cols>
    <col min="1" max="1" width="19.7109375" customWidth="1"/>
    <col min="2" max="2" width="11.7109375" customWidth="1"/>
    <col min="3" max="3" width="10.5703125" customWidth="1"/>
    <col min="4" max="4" width="30.28515625" customWidth="1"/>
    <col min="5" max="5" width="31.7109375" customWidth="1"/>
  </cols>
  <sheetData>
    <row r="1" spans="1:5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s="11">
        <v>42979</v>
      </c>
      <c r="B2" s="12">
        <v>5.3100000000000001E-2</v>
      </c>
    </row>
    <row r="3" spans="1:5" x14ac:dyDescent="0.25">
      <c r="A3" s="11">
        <v>43009</v>
      </c>
      <c r="B3" s="12">
        <v>5.67E-2</v>
      </c>
    </row>
    <row r="4" spans="1:5" x14ac:dyDescent="0.25">
      <c r="A4" s="11">
        <v>43040</v>
      </c>
      <c r="B4" s="12">
        <v>5.1799999999999999E-2</v>
      </c>
    </row>
    <row r="5" spans="1:5" x14ac:dyDescent="0.25">
      <c r="A5" s="11">
        <v>43070</v>
      </c>
      <c r="B5" s="12">
        <v>5.2699999999999997E-2</v>
      </c>
    </row>
    <row r="6" spans="1:5" x14ac:dyDescent="0.25">
      <c r="A6" s="11">
        <v>43101</v>
      </c>
      <c r="B6" s="12">
        <v>5.5300000000000002E-2</v>
      </c>
    </row>
    <row r="7" spans="1:5" x14ac:dyDescent="0.25">
      <c r="A7" s="11">
        <v>43132</v>
      </c>
      <c r="B7" s="12">
        <v>5.4199999999999998E-2</v>
      </c>
    </row>
    <row r="8" spans="1:5" x14ac:dyDescent="0.25">
      <c r="A8" s="11">
        <v>43160</v>
      </c>
      <c r="B8" s="12">
        <v>5.4299999999999994E-2</v>
      </c>
    </row>
    <row r="9" spans="1:5" x14ac:dyDescent="0.25">
      <c r="A9" s="11">
        <v>43191</v>
      </c>
      <c r="B9" s="12">
        <v>5.2900000000000003E-2</v>
      </c>
    </row>
    <row r="10" spans="1:5" x14ac:dyDescent="0.25">
      <c r="A10" s="11">
        <v>43221</v>
      </c>
      <c r="B10" s="12">
        <v>5.3899999999999997E-2</v>
      </c>
    </row>
    <row r="11" spans="1:5" x14ac:dyDescent="0.25">
      <c r="A11" s="11">
        <v>43252</v>
      </c>
      <c r="B11" s="12">
        <v>5.0999999999999997E-2</v>
      </c>
    </row>
    <row r="12" spans="1:5" x14ac:dyDescent="0.25">
      <c r="A12" s="11">
        <v>43282</v>
      </c>
      <c r="B12" s="12">
        <v>5.04E-2</v>
      </c>
    </row>
    <row r="13" spans="1:5" x14ac:dyDescent="0.25">
      <c r="A13" s="11">
        <v>43313</v>
      </c>
      <c r="B13" s="12">
        <v>4.9800000000000004E-2</v>
      </c>
    </row>
    <row r="14" spans="1:5" x14ac:dyDescent="0.25">
      <c r="A14" s="11">
        <v>43344</v>
      </c>
      <c r="B14" s="12">
        <v>5.1399999999999994E-2</v>
      </c>
    </row>
    <row r="15" spans="1:5" x14ac:dyDescent="0.25">
      <c r="A15" s="11">
        <v>43374</v>
      </c>
      <c r="B15" s="12">
        <v>5.5399999999999998E-2</v>
      </c>
    </row>
    <row r="16" spans="1:5" x14ac:dyDescent="0.25">
      <c r="A16" s="11">
        <v>43405</v>
      </c>
      <c r="B16" s="12">
        <v>5.8899999999999994E-2</v>
      </c>
    </row>
    <row r="17" spans="1:5" x14ac:dyDescent="0.25">
      <c r="A17" s="11">
        <v>43435</v>
      </c>
      <c r="B17" s="12">
        <v>5.62E-2</v>
      </c>
    </row>
    <row r="18" spans="1:5" x14ac:dyDescent="0.25">
      <c r="A18" s="11">
        <v>43466</v>
      </c>
      <c r="B18" s="12">
        <v>6.0199999999999997E-2</v>
      </c>
    </row>
    <row r="19" spans="1:5" x14ac:dyDescent="0.25">
      <c r="A19" s="11">
        <v>43497</v>
      </c>
      <c r="B19" s="12">
        <v>6.1500000000000006E-2</v>
      </c>
    </row>
    <row r="20" spans="1:5" x14ac:dyDescent="0.25">
      <c r="A20" s="11">
        <v>43525</v>
      </c>
      <c r="B20" s="12">
        <v>6.0299999999999999E-2</v>
      </c>
    </row>
    <row r="21" spans="1:5" x14ac:dyDescent="0.25">
      <c r="A21" s="11">
        <v>43556</v>
      </c>
      <c r="B21" s="12">
        <v>5.7200000000000001E-2</v>
      </c>
    </row>
    <row r="22" spans="1:5" x14ac:dyDescent="0.25">
      <c r="A22" s="11">
        <v>43586</v>
      </c>
      <c r="B22" s="12">
        <v>5.6299999999999996E-2</v>
      </c>
    </row>
    <row r="23" spans="1:5" x14ac:dyDescent="0.25">
      <c r="A23" s="11">
        <v>43617</v>
      </c>
      <c r="B23" s="12">
        <v>5.7200000000000001E-2</v>
      </c>
    </row>
    <row r="24" spans="1:5" x14ac:dyDescent="0.25">
      <c r="A24" s="11">
        <v>43647</v>
      </c>
      <c r="B24" s="12">
        <v>5.33E-2</v>
      </c>
    </row>
    <row r="25" spans="1:5" x14ac:dyDescent="0.25">
      <c r="A25" s="11">
        <v>43678</v>
      </c>
      <c r="B25" s="12">
        <v>5.1799999999999999E-2</v>
      </c>
    </row>
    <row r="26" spans="1:5" x14ac:dyDescent="0.25">
      <c r="A26" s="11">
        <v>43709</v>
      </c>
      <c r="B26" s="12">
        <v>5.0300000000000004E-2</v>
      </c>
      <c r="C26" s="12">
        <v>5.0300000000000004E-2</v>
      </c>
      <c r="D26" s="12">
        <v>5.0300000000000004E-2</v>
      </c>
      <c r="E26" s="12">
        <v>5.0300000000000004E-2</v>
      </c>
    </row>
    <row r="27" spans="1:5" x14ac:dyDescent="0.25">
      <c r="A27" s="11">
        <v>43739</v>
      </c>
      <c r="C27" s="12">
        <f t="shared" ref="C27:C38" si="0">_xlfn.FORECAST.ETS(A27,$B$2:$B$26,$A$2:$A$26,1,1)</f>
        <v>5.2135623139564442E-2</v>
      </c>
      <c r="D27" s="12">
        <f t="shared" ref="D27:D38" si="1">C27-_xlfn.FORECAST.ETS.CONFINT(A27,$B$2:$B$26,$A$2:$A$26,0.95,1,1)</f>
        <v>4.6870516557563302E-2</v>
      </c>
      <c r="E27" s="12">
        <f t="shared" ref="E27:E38" si="2">C27+_xlfn.FORECAST.ETS.CONFINT(A27,$B$2:$B$26,$A$2:$A$26,0.95,1,1)</f>
        <v>5.7400729721565583E-2</v>
      </c>
    </row>
    <row r="28" spans="1:5" x14ac:dyDescent="0.25">
      <c r="A28" s="11">
        <v>43770</v>
      </c>
      <c r="C28" s="12">
        <f t="shared" si="0"/>
        <v>5.2235523738358096E-2</v>
      </c>
      <c r="D28" s="12">
        <f t="shared" si="1"/>
        <v>4.634659911509649E-2</v>
      </c>
      <c r="E28" s="12">
        <f t="shared" si="2"/>
        <v>5.8124448361619702E-2</v>
      </c>
    </row>
    <row r="29" spans="1:5" x14ac:dyDescent="0.25">
      <c r="A29" s="11">
        <v>43800</v>
      </c>
      <c r="C29" s="12">
        <f t="shared" si="0"/>
        <v>5.2335424337151749E-2</v>
      </c>
      <c r="D29" s="12">
        <f t="shared" si="1"/>
        <v>4.588055612560446E-2</v>
      </c>
      <c r="E29" s="12">
        <f t="shared" si="2"/>
        <v>5.8790292548699039E-2</v>
      </c>
    </row>
    <row r="30" spans="1:5" x14ac:dyDescent="0.25">
      <c r="A30" s="11">
        <v>43831</v>
      </c>
      <c r="C30" s="12">
        <f t="shared" si="0"/>
        <v>5.243532493594541E-2</v>
      </c>
      <c r="D30" s="12">
        <f t="shared" si="1"/>
        <v>4.545828587969189E-2</v>
      </c>
      <c r="E30" s="12">
        <f t="shared" si="2"/>
        <v>5.941236399219893E-2</v>
      </c>
    </row>
    <row r="31" spans="1:5" x14ac:dyDescent="0.25">
      <c r="A31" s="11">
        <v>43862</v>
      </c>
      <c r="C31" s="12">
        <f t="shared" si="0"/>
        <v>5.2535225534739063E-2</v>
      </c>
      <c r="D31" s="12">
        <f t="shared" si="1"/>
        <v>4.5070592941417312E-2</v>
      </c>
      <c r="E31" s="12">
        <f t="shared" si="2"/>
        <v>5.9999858128060815E-2</v>
      </c>
    </row>
    <row r="32" spans="1:5" x14ac:dyDescent="0.25">
      <c r="A32" s="11">
        <v>43891</v>
      </c>
      <c r="C32" s="12">
        <f t="shared" si="0"/>
        <v>5.2635126133532717E-2</v>
      </c>
      <c r="D32" s="12">
        <f t="shared" si="1"/>
        <v>4.471108825164942E-2</v>
      </c>
      <c r="E32" s="12">
        <f t="shared" si="2"/>
        <v>6.0559164015416014E-2</v>
      </c>
    </row>
    <row r="33" spans="1:5" x14ac:dyDescent="0.25">
      <c r="A33" s="11">
        <v>43922</v>
      </c>
      <c r="C33" s="12">
        <f t="shared" si="0"/>
        <v>5.2735026732326371E-2</v>
      </c>
      <c r="D33" s="12">
        <f t="shared" si="1"/>
        <v>4.437512007998258E-2</v>
      </c>
      <c r="E33" s="12">
        <f t="shared" si="2"/>
        <v>6.1094933384670161E-2</v>
      </c>
    </row>
    <row r="34" spans="1:5" x14ac:dyDescent="0.25">
      <c r="A34" s="11">
        <v>43952</v>
      </c>
      <c r="C34" s="12">
        <f t="shared" si="0"/>
        <v>5.2834927331120024E-2</v>
      </c>
      <c r="D34" s="12">
        <f t="shared" si="1"/>
        <v>4.4059177571520142E-2</v>
      </c>
      <c r="E34" s="12">
        <f t="shared" si="2"/>
        <v>6.1610677090719906E-2</v>
      </c>
    </row>
    <row r="35" spans="1:5" x14ac:dyDescent="0.25">
      <c r="A35" s="11">
        <v>43983</v>
      </c>
      <c r="C35" s="12">
        <f t="shared" si="0"/>
        <v>5.2934827929913678E-2</v>
      </c>
      <c r="D35" s="12">
        <f t="shared" si="1"/>
        <v>4.3760534190455447E-2</v>
      </c>
      <c r="E35" s="12">
        <f t="shared" si="2"/>
        <v>6.2109121669371908E-2</v>
      </c>
    </row>
    <row r="36" spans="1:5" x14ac:dyDescent="0.25">
      <c r="A36" s="11">
        <v>44013</v>
      </c>
      <c r="C36" s="12">
        <f t="shared" si="0"/>
        <v>5.3034728528707331E-2</v>
      </c>
      <c r="D36" s="12">
        <f t="shared" si="1"/>
        <v>4.347702273689559E-2</v>
      </c>
      <c r="E36" s="12">
        <f t="shared" si="2"/>
        <v>6.2592434320519072E-2</v>
      </c>
    </row>
    <row r="37" spans="1:5" x14ac:dyDescent="0.25">
      <c r="A37" s="11">
        <v>44044</v>
      </c>
      <c r="C37" s="12">
        <f t="shared" si="0"/>
        <v>5.3134629127500985E-2</v>
      </c>
      <c r="D37" s="12">
        <f t="shared" si="1"/>
        <v>4.320688706594842E-2</v>
      </c>
      <c r="E37" s="12">
        <f t="shared" si="2"/>
        <v>6.3062371189053557E-2</v>
      </c>
    </row>
    <row r="38" spans="1:5" x14ac:dyDescent="0.25">
      <c r="A38" s="11">
        <v>44075</v>
      </c>
      <c r="C38" s="12">
        <f t="shared" si="0"/>
        <v>5.3234529726294638E-2</v>
      </c>
      <c r="D38" s="12">
        <f t="shared" si="1"/>
        <v>4.2948680788349763E-2</v>
      </c>
      <c r="E38" s="12">
        <f t="shared" si="2"/>
        <v>6.3520378664239513E-2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76AB-19C5-466A-9D33-8195C9D4F867}">
  <dimension ref="A1:E38"/>
  <sheetViews>
    <sheetView topLeftCell="A9" workbookViewId="0">
      <selection activeCell="I35" sqref="I35"/>
    </sheetView>
  </sheetViews>
  <sheetFormatPr defaultRowHeight="15" x14ac:dyDescent="0.25"/>
  <cols>
    <col min="1" max="1" width="19.7109375" customWidth="1"/>
    <col min="2" max="2" width="11.7109375" customWidth="1"/>
    <col min="3" max="3" width="10.5703125" customWidth="1"/>
    <col min="4" max="4" width="30.28515625" customWidth="1"/>
    <col min="5" max="5" width="31.7109375" customWidth="1"/>
  </cols>
  <sheetData>
    <row r="1" spans="1:5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s="11">
        <v>42979</v>
      </c>
      <c r="B2" s="12">
        <v>6.6E-3</v>
      </c>
    </row>
    <row r="3" spans="1:5" x14ac:dyDescent="0.25">
      <c r="A3" s="11">
        <v>43009</v>
      </c>
      <c r="B3" s="12">
        <v>6.0999999999999995E-3</v>
      </c>
    </row>
    <row r="4" spans="1:5" x14ac:dyDescent="0.25">
      <c r="A4" s="11">
        <v>43040</v>
      </c>
      <c r="B4" s="12">
        <v>6.4000000000000003E-3</v>
      </c>
    </row>
    <row r="5" spans="1:5" x14ac:dyDescent="0.25">
      <c r="A5" s="11">
        <v>43070</v>
      </c>
      <c r="B5" s="12">
        <v>7.3000000000000001E-3</v>
      </c>
    </row>
    <row r="6" spans="1:5" x14ac:dyDescent="0.25">
      <c r="A6" s="11">
        <v>43101</v>
      </c>
      <c r="B6" s="12">
        <v>7.6E-3</v>
      </c>
    </row>
    <row r="7" spans="1:5" x14ac:dyDescent="0.25">
      <c r="A7" s="11">
        <v>43132</v>
      </c>
      <c r="B7" s="12">
        <v>7.1999999999999998E-3</v>
      </c>
    </row>
    <row r="8" spans="1:5" x14ac:dyDescent="0.25">
      <c r="A8" s="11">
        <v>43160</v>
      </c>
      <c r="B8" s="12">
        <v>8.3000000000000001E-3</v>
      </c>
    </row>
    <row r="9" spans="1:5" x14ac:dyDescent="0.25">
      <c r="A9" s="11">
        <v>43191</v>
      </c>
      <c r="B9" s="12">
        <v>8.3000000000000001E-3</v>
      </c>
    </row>
    <row r="10" spans="1:5" x14ac:dyDescent="0.25">
      <c r="A10" s="11">
        <v>43221</v>
      </c>
      <c r="B10" s="12">
        <v>1.49E-2</v>
      </c>
    </row>
    <row r="11" spans="1:5" x14ac:dyDescent="0.25">
      <c r="A11" s="11">
        <v>43252</v>
      </c>
      <c r="B11" s="12">
        <v>1.7600000000000001E-2</v>
      </c>
    </row>
    <row r="12" spans="1:5" x14ac:dyDescent="0.25">
      <c r="A12" s="11">
        <v>43282</v>
      </c>
      <c r="B12" s="12">
        <v>1.32E-2</v>
      </c>
    </row>
    <row r="13" spans="1:5" x14ac:dyDescent="0.25">
      <c r="A13" s="11">
        <v>43313</v>
      </c>
      <c r="B13" s="12">
        <v>1.32E-2</v>
      </c>
    </row>
    <row r="14" spans="1:5" x14ac:dyDescent="0.25">
      <c r="A14" s="11">
        <v>43344</v>
      </c>
      <c r="B14" s="12">
        <v>1.78E-2</v>
      </c>
    </row>
    <row r="15" spans="1:5" x14ac:dyDescent="0.25">
      <c r="A15" s="11">
        <v>43374</v>
      </c>
      <c r="B15" s="12">
        <v>3.0299999999999997E-2</v>
      </c>
    </row>
    <row r="16" spans="1:5" x14ac:dyDescent="0.25">
      <c r="A16" s="11">
        <v>43405</v>
      </c>
      <c r="B16" s="12">
        <v>2.4900000000000002E-2</v>
      </c>
    </row>
    <row r="17" spans="1:5" x14ac:dyDescent="0.25">
      <c r="A17" s="11">
        <v>43435</v>
      </c>
      <c r="B17" s="12">
        <v>2.5699999999999997E-2</v>
      </c>
    </row>
    <row r="18" spans="1:5" x14ac:dyDescent="0.25">
      <c r="A18" s="11">
        <v>43466</v>
      </c>
      <c r="B18" s="12">
        <v>2.58E-2</v>
      </c>
    </row>
    <row r="19" spans="1:5" x14ac:dyDescent="0.25">
      <c r="A19" s="11">
        <v>43497</v>
      </c>
      <c r="B19" s="12">
        <v>1.9400000000000001E-2</v>
      </c>
    </row>
    <row r="20" spans="1:5" x14ac:dyDescent="0.25">
      <c r="A20" s="11">
        <v>43525</v>
      </c>
      <c r="B20" s="12">
        <v>1.8000000000000002E-2</v>
      </c>
    </row>
    <row r="21" spans="1:5" x14ac:dyDescent="0.25">
      <c r="A21" s="11">
        <v>43556</v>
      </c>
      <c r="B21" s="12">
        <v>1.7299999999999999E-2</v>
      </c>
    </row>
    <row r="22" spans="1:5" x14ac:dyDescent="0.25">
      <c r="A22" s="11">
        <v>43586</v>
      </c>
      <c r="B22" s="12">
        <v>1.6399999999999998E-2</v>
      </c>
    </row>
    <row r="23" spans="1:5" x14ac:dyDescent="0.25">
      <c r="A23" s="11">
        <v>43617</v>
      </c>
      <c r="B23" s="12">
        <v>1.46E-2</v>
      </c>
    </row>
    <row r="24" spans="1:5" x14ac:dyDescent="0.25">
      <c r="A24" s="11">
        <v>43647</v>
      </c>
      <c r="B24" s="12">
        <v>1.3899999999999999E-2</v>
      </c>
    </row>
    <row r="25" spans="1:5" x14ac:dyDescent="0.25">
      <c r="A25" s="11">
        <v>43678</v>
      </c>
      <c r="B25" s="12">
        <v>1.1699999999999999E-2</v>
      </c>
    </row>
    <row r="26" spans="1:5" x14ac:dyDescent="0.25">
      <c r="A26" s="11">
        <v>43709</v>
      </c>
      <c r="B26" s="12">
        <v>1.01E-2</v>
      </c>
      <c r="C26" s="12">
        <v>1.01E-2</v>
      </c>
      <c r="D26" s="12">
        <v>1.01E-2</v>
      </c>
      <c r="E26" s="12">
        <v>1.01E-2</v>
      </c>
    </row>
    <row r="27" spans="1:5" x14ac:dyDescent="0.25">
      <c r="A27" s="11">
        <v>43739</v>
      </c>
      <c r="C27" s="12">
        <f t="shared" ref="C27:C38" si="0">_xlfn.FORECAST.ETS(A27,$B$2:$B$26,$A$2:$A$26,1,1)</f>
        <v>1.0567307692307695E-2</v>
      </c>
      <c r="D27" s="12">
        <f t="shared" ref="D27:D38" si="1">C27-_xlfn.FORECAST.ETS.CONFINT(A27,$B$2:$B$26,$A$2:$A$26,0.95,1,1)</f>
        <v>1.492652611330178E-3</v>
      </c>
      <c r="E27" s="12">
        <f t="shared" ref="E27:E38" si="2">C27+_xlfn.FORECAST.ETS.CONFINT(A27,$B$2:$B$26,$A$2:$A$26,0.95,1,1)</f>
        <v>1.9641962773285213E-2</v>
      </c>
    </row>
    <row r="28" spans="1:5" x14ac:dyDescent="0.25">
      <c r="A28" s="11">
        <v>43770</v>
      </c>
      <c r="C28" s="12">
        <f t="shared" si="0"/>
        <v>1.1034615384615386E-2</v>
      </c>
      <c r="D28" s="12">
        <f t="shared" si="1"/>
        <v>-1.792469759606178E-3</v>
      </c>
      <c r="E28" s="12">
        <f t="shared" si="2"/>
        <v>2.386170052883695E-2</v>
      </c>
    </row>
    <row r="29" spans="1:5" x14ac:dyDescent="0.25">
      <c r="A29" s="11">
        <v>43800</v>
      </c>
      <c r="C29" s="12">
        <f t="shared" si="0"/>
        <v>1.1501923076923081E-2</v>
      </c>
      <c r="D29" s="12">
        <f t="shared" si="1"/>
        <v>-4.2106030769396615E-3</v>
      </c>
      <c r="E29" s="12">
        <f t="shared" si="2"/>
        <v>2.7214449230785823E-2</v>
      </c>
    </row>
    <row r="30" spans="1:5" x14ac:dyDescent="0.25">
      <c r="A30" s="11">
        <v>43831</v>
      </c>
      <c r="C30" s="12">
        <f t="shared" si="0"/>
        <v>1.196923076923077E-2</v>
      </c>
      <c r="D30" s="12">
        <f t="shared" si="1"/>
        <v>-6.1800839300512403E-3</v>
      </c>
      <c r="E30" s="12">
        <f t="shared" si="2"/>
        <v>3.0118545468512781E-2</v>
      </c>
    </row>
    <row r="31" spans="1:5" x14ac:dyDescent="0.25">
      <c r="A31" s="11">
        <v>43862</v>
      </c>
      <c r="C31" s="12">
        <f t="shared" si="0"/>
        <v>1.2436538461538466E-2</v>
      </c>
      <c r="D31" s="12">
        <f t="shared" si="1"/>
        <v>-7.8631343375265301E-3</v>
      </c>
      <c r="E31" s="12">
        <f t="shared" si="2"/>
        <v>3.2736211260603464E-2</v>
      </c>
    </row>
    <row r="32" spans="1:5" x14ac:dyDescent="0.25">
      <c r="A32" s="11">
        <v>43891</v>
      </c>
      <c r="C32" s="12">
        <f t="shared" si="0"/>
        <v>1.2903846153846156E-2</v>
      </c>
      <c r="D32" s="12">
        <f t="shared" si="1"/>
        <v>-9.3429719988948352E-3</v>
      </c>
      <c r="E32" s="12">
        <f t="shared" si="2"/>
        <v>3.515066430658715E-2</v>
      </c>
    </row>
    <row r="33" spans="1:5" x14ac:dyDescent="0.25">
      <c r="A33" s="11">
        <v>43922</v>
      </c>
      <c r="C33" s="12">
        <f t="shared" si="0"/>
        <v>1.3371153846153852E-2</v>
      </c>
      <c r="D33" s="12">
        <f t="shared" si="1"/>
        <v>-1.0669029083025045E-2</v>
      </c>
      <c r="E33" s="12">
        <f t="shared" si="2"/>
        <v>3.7411336775332746E-2</v>
      </c>
    </row>
    <row r="34" spans="1:5" x14ac:dyDescent="0.25">
      <c r="A34" s="11">
        <v>43952</v>
      </c>
      <c r="C34" s="12">
        <f t="shared" si="0"/>
        <v>1.3838461538461541E-2</v>
      </c>
      <c r="D34" s="12">
        <f t="shared" si="1"/>
        <v>-1.1873506734885476E-2</v>
      </c>
      <c r="E34" s="12">
        <f t="shared" si="2"/>
        <v>3.9550429811808556E-2</v>
      </c>
    </row>
    <row r="35" spans="1:5" x14ac:dyDescent="0.25">
      <c r="A35" s="11">
        <v>43983</v>
      </c>
      <c r="C35" s="12">
        <f t="shared" si="0"/>
        <v>1.4305769230769238E-2</v>
      </c>
      <c r="D35" s="12">
        <f t="shared" si="1"/>
        <v>-1.2978765478173728E-2</v>
      </c>
      <c r="E35" s="12">
        <f t="shared" si="2"/>
        <v>4.1590303939712206E-2</v>
      </c>
    </row>
    <row r="36" spans="1:5" x14ac:dyDescent="0.25">
      <c r="A36" s="11">
        <v>44013</v>
      </c>
      <c r="C36" s="12">
        <f t="shared" si="0"/>
        <v>1.4773076923076927E-2</v>
      </c>
      <c r="D36" s="12">
        <f t="shared" si="1"/>
        <v>-1.4001080325204796E-2</v>
      </c>
      <c r="E36" s="12">
        <f t="shared" si="2"/>
        <v>4.3547234171358654E-2</v>
      </c>
    </row>
    <row r="37" spans="1:5" x14ac:dyDescent="0.25">
      <c r="A37" s="11">
        <v>44044</v>
      </c>
      <c r="C37" s="12">
        <f t="shared" si="0"/>
        <v>1.5240384615384623E-2</v>
      </c>
      <c r="D37" s="12">
        <f t="shared" si="1"/>
        <v>-1.4952732984232742E-2</v>
      </c>
      <c r="E37" s="12">
        <f t="shared" si="2"/>
        <v>4.5433502215001989E-2</v>
      </c>
    </row>
    <row r="38" spans="1:5" x14ac:dyDescent="0.25">
      <c r="A38" s="11">
        <v>44075</v>
      </c>
      <c r="C38" s="12">
        <f t="shared" si="0"/>
        <v>1.5707692307692315E-2</v>
      </c>
      <c r="D38" s="12">
        <f t="shared" si="1"/>
        <v>-1.5843261308461403E-2</v>
      </c>
      <c r="E38" s="12">
        <f t="shared" si="2"/>
        <v>4.7258645923846029E-2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296C6-9749-4002-B061-C725033188F4}">
  <dimension ref="A1:E38"/>
  <sheetViews>
    <sheetView topLeftCell="A9" workbookViewId="0">
      <selection activeCell="G34" sqref="G34"/>
    </sheetView>
  </sheetViews>
  <sheetFormatPr defaultRowHeight="15" x14ac:dyDescent="0.25"/>
  <cols>
    <col min="1" max="1" width="19.7109375" customWidth="1"/>
    <col min="2" max="2" width="11.7109375" customWidth="1"/>
    <col min="3" max="3" width="10.5703125" customWidth="1"/>
    <col min="4" max="4" width="30.28515625" customWidth="1"/>
    <col min="5" max="5" width="31.7109375" customWidth="1"/>
  </cols>
  <sheetData>
    <row r="1" spans="1:5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s="11">
        <v>42979</v>
      </c>
      <c r="B2" s="12">
        <v>2.3999999999999998E-3</v>
      </c>
    </row>
    <row r="3" spans="1:5" x14ac:dyDescent="0.25">
      <c r="A3" s="11">
        <v>43009</v>
      </c>
      <c r="B3" s="12">
        <v>2E-3</v>
      </c>
    </row>
    <row r="4" spans="1:5" x14ac:dyDescent="0.25">
      <c r="A4" s="11">
        <v>43040</v>
      </c>
      <c r="B4" s="12">
        <v>2.5000000000000001E-3</v>
      </c>
    </row>
    <row r="5" spans="1:5" x14ac:dyDescent="0.25">
      <c r="A5" s="11">
        <v>43070</v>
      </c>
      <c r="B5" s="12">
        <v>2E-3</v>
      </c>
    </row>
    <row r="6" spans="1:5" x14ac:dyDescent="0.25">
      <c r="A6" s="11">
        <v>43101</v>
      </c>
      <c r="B6" s="12">
        <v>2.5999999999999999E-3</v>
      </c>
    </row>
    <row r="7" spans="1:5" x14ac:dyDescent="0.25">
      <c r="A7" s="11">
        <v>43132</v>
      </c>
      <c r="B7" s="12">
        <v>1.7000000000000001E-3</v>
      </c>
    </row>
    <row r="8" spans="1:5" x14ac:dyDescent="0.25">
      <c r="A8" s="11">
        <v>43160</v>
      </c>
      <c r="B8" s="12">
        <v>1.9E-3</v>
      </c>
    </row>
    <row r="9" spans="1:5" x14ac:dyDescent="0.25">
      <c r="A9" s="11">
        <v>43191</v>
      </c>
      <c r="B9" s="12">
        <v>2.3E-3</v>
      </c>
    </row>
    <row r="10" spans="1:5" x14ac:dyDescent="0.25">
      <c r="A10" s="11">
        <v>43221</v>
      </c>
      <c r="B10" s="12">
        <v>1.1000000000000001E-3</v>
      </c>
    </row>
    <row r="11" spans="1:5" x14ac:dyDescent="0.25">
      <c r="A11" s="11">
        <v>43252</v>
      </c>
      <c r="B11" s="12">
        <v>2.5000000000000001E-3</v>
      </c>
    </row>
    <row r="12" spans="1:5" x14ac:dyDescent="0.25">
      <c r="A12" s="11">
        <v>43282</v>
      </c>
      <c r="B12" s="12">
        <v>1.9E-3</v>
      </c>
    </row>
    <row r="13" spans="1:5" x14ac:dyDescent="0.25">
      <c r="A13" s="11">
        <v>43313</v>
      </c>
      <c r="B13" s="12">
        <v>1.8E-3</v>
      </c>
    </row>
    <row r="14" spans="1:5" x14ac:dyDescent="0.25">
      <c r="A14" s="11">
        <v>43344</v>
      </c>
      <c r="B14" s="12">
        <v>2.8999999999999998E-3</v>
      </c>
    </row>
    <row r="15" spans="1:5" x14ac:dyDescent="0.25">
      <c r="A15" s="11">
        <v>43374</v>
      </c>
      <c r="B15" s="12">
        <v>3.9000000000000003E-3</v>
      </c>
    </row>
    <row r="16" spans="1:5" x14ac:dyDescent="0.25">
      <c r="A16" s="11">
        <v>43405</v>
      </c>
      <c r="B16" s="12">
        <v>3.5999999999999999E-3</v>
      </c>
    </row>
    <row r="17" spans="1:5" x14ac:dyDescent="0.25">
      <c r="A17" s="11">
        <v>43435</v>
      </c>
      <c r="B17" s="12">
        <v>3.8E-3</v>
      </c>
    </row>
    <row r="18" spans="1:5" x14ac:dyDescent="0.25">
      <c r="A18" s="11">
        <v>43466</v>
      </c>
      <c r="B18" s="12">
        <v>3.4999999999999996E-3</v>
      </c>
    </row>
    <row r="19" spans="1:5" x14ac:dyDescent="0.25">
      <c r="A19" s="11">
        <v>43497</v>
      </c>
      <c r="B19" s="12">
        <v>3.4000000000000002E-3</v>
      </c>
    </row>
    <row r="20" spans="1:5" x14ac:dyDescent="0.25">
      <c r="A20" s="11">
        <v>43525</v>
      </c>
      <c r="B20" s="12">
        <v>2.7000000000000001E-3</v>
      </c>
    </row>
    <row r="21" spans="1:5" x14ac:dyDescent="0.25">
      <c r="A21" s="11">
        <v>43556</v>
      </c>
      <c r="B21" s="12">
        <v>2.8999999999999998E-3</v>
      </c>
    </row>
    <row r="22" spans="1:5" x14ac:dyDescent="0.25">
      <c r="A22" s="11">
        <v>43586</v>
      </c>
      <c r="B22" s="12">
        <v>3.2000000000000002E-3</v>
      </c>
    </row>
    <row r="23" spans="1:5" x14ac:dyDescent="0.25">
      <c r="A23" s="11">
        <v>43617</v>
      </c>
      <c r="B23" s="12">
        <v>2.3999999999999998E-3</v>
      </c>
    </row>
    <row r="24" spans="1:5" x14ac:dyDescent="0.25">
      <c r="A24" s="11">
        <v>43647</v>
      </c>
      <c r="B24" s="12">
        <v>2.2000000000000001E-3</v>
      </c>
    </row>
    <row r="25" spans="1:5" x14ac:dyDescent="0.25">
      <c r="A25" s="11">
        <v>43678</v>
      </c>
      <c r="B25" s="12">
        <v>1.9E-3</v>
      </c>
    </row>
    <row r="26" spans="1:5" x14ac:dyDescent="0.25">
      <c r="A26" s="11">
        <v>43709</v>
      </c>
      <c r="B26" s="12">
        <v>1.1999999999999999E-3</v>
      </c>
      <c r="C26" s="12">
        <v>1.1999999999999999E-3</v>
      </c>
      <c r="D26" s="12">
        <v>1.1999999999999999E-3</v>
      </c>
      <c r="E26" s="12">
        <v>1.1999999999999999E-3</v>
      </c>
    </row>
    <row r="27" spans="1:5" x14ac:dyDescent="0.25">
      <c r="A27" s="11">
        <v>43739</v>
      </c>
      <c r="C27" s="12">
        <f t="shared" ref="C27:C38" si="0">_xlfn.FORECAST.ETS(A27,$B$2:$B$26,$A$2:$A$26,1,1)</f>
        <v>2.8766679067165194E-3</v>
      </c>
      <c r="D27" s="12">
        <f t="shared" ref="D27:D38" si="1">C27-_xlfn.FORECAST.ETS.CONFINT(A27,$B$2:$B$26,$A$2:$A$26,0.95,1,1)</f>
        <v>1.404875120749385E-3</v>
      </c>
      <c r="E27" s="12">
        <f t="shared" ref="E27:E38" si="2">C27+_xlfn.FORECAST.ETS.CONFINT(A27,$B$2:$B$26,$A$2:$A$26,0.95,1,1)</f>
        <v>4.3484606926836537E-3</v>
      </c>
    </row>
    <row r="28" spans="1:5" x14ac:dyDescent="0.25">
      <c r="A28" s="11">
        <v>43770</v>
      </c>
      <c r="C28" s="12">
        <f t="shared" si="0"/>
        <v>2.8944913674374931E-3</v>
      </c>
      <c r="D28" s="12">
        <f t="shared" si="1"/>
        <v>1.4226919584177239E-3</v>
      </c>
      <c r="E28" s="12">
        <f t="shared" si="2"/>
        <v>4.3662907764572623E-3</v>
      </c>
    </row>
    <row r="29" spans="1:5" x14ac:dyDescent="0.25">
      <c r="A29" s="11">
        <v>43800</v>
      </c>
      <c r="C29" s="12">
        <f t="shared" si="0"/>
        <v>2.9123148281584663E-3</v>
      </c>
      <c r="D29" s="12">
        <f t="shared" si="1"/>
        <v>1.4405036448964898E-3</v>
      </c>
      <c r="E29" s="12">
        <f t="shared" si="2"/>
        <v>4.3841260114204431E-3</v>
      </c>
    </row>
    <row r="30" spans="1:5" x14ac:dyDescent="0.25">
      <c r="A30" s="11">
        <v>43831</v>
      </c>
      <c r="C30" s="12">
        <f t="shared" si="0"/>
        <v>2.9301382888794396E-3</v>
      </c>
      <c r="D30" s="12">
        <f t="shared" si="1"/>
        <v>1.4583087085525796E-3</v>
      </c>
      <c r="E30" s="12">
        <f t="shared" si="2"/>
        <v>4.4019678692062995E-3</v>
      </c>
    </row>
    <row r="31" spans="1:5" x14ac:dyDescent="0.25">
      <c r="A31" s="11">
        <v>43862</v>
      </c>
      <c r="C31" s="12">
        <f t="shared" si="0"/>
        <v>2.9479617496004132E-3</v>
      </c>
      <c r="D31" s="12">
        <f t="shared" si="1"/>
        <v>1.4761056779040963E-3</v>
      </c>
      <c r="E31" s="12">
        <f t="shared" si="2"/>
        <v>4.4198178212967298E-3</v>
      </c>
    </row>
    <row r="32" spans="1:5" x14ac:dyDescent="0.25">
      <c r="A32" s="11">
        <v>43891</v>
      </c>
      <c r="C32" s="12">
        <f t="shared" si="0"/>
        <v>2.9657852103213865E-3</v>
      </c>
      <c r="D32" s="12">
        <f t="shared" si="1"/>
        <v>1.493893081693901E-3</v>
      </c>
      <c r="E32" s="12">
        <f t="shared" si="2"/>
        <v>4.4376773389488717E-3</v>
      </c>
    </row>
    <row r="33" spans="1:5" x14ac:dyDescent="0.25">
      <c r="A33" s="11">
        <v>43922</v>
      </c>
      <c r="C33" s="12">
        <f t="shared" si="0"/>
        <v>2.9836086710423597E-3</v>
      </c>
      <c r="D33" s="12">
        <f t="shared" si="1"/>
        <v>1.5116694489778549E-3</v>
      </c>
      <c r="E33" s="12">
        <f t="shared" si="2"/>
        <v>4.4555478931068643E-3</v>
      </c>
    </row>
    <row r="34" spans="1:5" x14ac:dyDescent="0.25">
      <c r="A34" s="11">
        <v>43952</v>
      </c>
      <c r="C34" s="12">
        <f t="shared" si="0"/>
        <v>3.0014321317633334E-3</v>
      </c>
      <c r="D34" s="12">
        <f t="shared" si="1"/>
        <v>1.5294333092277139E-3</v>
      </c>
      <c r="E34" s="12">
        <f t="shared" si="2"/>
        <v>4.4734309542989528E-3</v>
      </c>
    </row>
    <row r="35" spans="1:5" x14ac:dyDescent="0.25">
      <c r="A35" s="11">
        <v>43983</v>
      </c>
      <c r="C35" s="12">
        <f t="shared" si="0"/>
        <v>3.0192555924843066E-3</v>
      </c>
      <c r="D35" s="12">
        <f t="shared" si="1"/>
        <v>1.5471831924486518E-3</v>
      </c>
      <c r="E35" s="12">
        <f t="shared" si="2"/>
        <v>4.4913279925199619E-3</v>
      </c>
    </row>
    <row r="36" spans="1:5" x14ac:dyDescent="0.25">
      <c r="A36" s="11">
        <v>44013</v>
      </c>
      <c r="C36" s="12">
        <f t="shared" si="0"/>
        <v>3.0370790532052798E-3</v>
      </c>
      <c r="D36" s="12">
        <f t="shared" si="1"/>
        <v>1.5649176293113794E-3</v>
      </c>
      <c r="E36" s="12">
        <f t="shared" si="2"/>
        <v>4.5092404770991808E-3</v>
      </c>
    </row>
    <row r="37" spans="1:5" x14ac:dyDescent="0.25">
      <c r="A37" s="11">
        <v>44044</v>
      </c>
      <c r="C37" s="12">
        <f t="shared" si="0"/>
        <v>3.0549025139262531E-3</v>
      </c>
      <c r="D37" s="12">
        <f t="shared" si="1"/>
        <v>1.5826351512987951E-3</v>
      </c>
      <c r="E37" s="12">
        <f t="shared" si="2"/>
        <v>4.5271698765537109E-3</v>
      </c>
    </row>
    <row r="38" spans="1:5" x14ac:dyDescent="0.25">
      <c r="A38" s="11">
        <v>44075</v>
      </c>
      <c r="C38" s="12">
        <f t="shared" si="0"/>
        <v>3.0727259746472268E-3</v>
      </c>
      <c r="D38" s="12">
        <f t="shared" si="1"/>
        <v>1.600334290867117E-3</v>
      </c>
      <c r="E38" s="12">
        <f t="shared" si="2"/>
        <v>4.5451176584273365E-3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Пункт 1</vt:lpstr>
      <vt:lpstr>Пункт 2</vt:lpstr>
      <vt:lpstr>Данные</vt:lpstr>
      <vt:lpstr>Данные с прогнозами</vt:lpstr>
      <vt:lpstr>Прогноз курса доллара</vt:lpstr>
      <vt:lpstr>Прогноз курса евро</vt:lpstr>
      <vt:lpstr>Прогноз ставки по руб. депозиту</vt:lpstr>
      <vt:lpstr>Прогноз ставки по дол.депозиту</vt:lpstr>
      <vt:lpstr>Прогноз ставки по евро депозиту</vt:lpstr>
      <vt:lpstr>Прогноз ставки по кредиту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2020-12-04T16:03:26Z</dcterms:created>
  <dcterms:modified xsi:type="dcterms:W3CDTF">2020-12-16T10:53:45Z</dcterms:modified>
</cp:coreProperties>
</file>