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F3C7DAEC-4F45-44DA-824C-A5C9541040E4}" xr6:coauthVersionLast="45" xr6:coauthVersionMax="45" xr10:uidLastSave="{00000000-0000-0000-0000-000000000000}"/>
  <bookViews>
    <workbookView xWindow="-120" yWindow="-120" windowWidth="20730" windowHeight="11160" tabRatio="820" firstSheet="13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May 21" sheetId="29" r:id="rId18"/>
    <sheet name="LIC Loan_NEW" sheetId="27" r:id="rId19"/>
    <sheet name="Sheet1" sheetId="7" r:id="rId20"/>
    <sheet name="LIC_Policies_dues" sheetId="10" r:id="rId21"/>
    <sheet name="LOAN_Records" sheetId="14" r:id="rId22"/>
    <sheet name="Yearly Fixed Expenses" sheetId="15" r:id="rId23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28" l="1"/>
  <c r="B54" i="28"/>
  <c r="B38" i="28" l="1"/>
  <c r="E29" i="29" l="1"/>
  <c r="F29" i="29" s="1"/>
  <c r="E28" i="29"/>
  <c r="B28" i="29"/>
  <c r="B30" i="29" s="1"/>
  <c r="B25" i="28"/>
  <c r="B27" i="28"/>
  <c r="E55" i="28"/>
  <c r="B23" i="28"/>
  <c r="E30" i="29" l="1"/>
  <c r="F28" i="29"/>
  <c r="B5" i="15"/>
  <c r="B18" i="28"/>
  <c r="B16" i="28" l="1"/>
  <c r="F10" i="27" l="1"/>
  <c r="D16" i="27"/>
  <c r="J16" i="27"/>
  <c r="F55" i="28" l="1"/>
  <c r="F54" i="28"/>
  <c r="J7" i="28"/>
  <c r="B55" i="28" s="1"/>
  <c r="D15" i="27"/>
  <c r="B56" i="28" l="1"/>
  <c r="E56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tc={7F17BA64-0441-4D64-B968-98E3C912D01F}</author>
  </authors>
  <commentList>
    <comment ref="B21" authorId="0" shapeId="0" xr:uid="{7F17BA64-0441-4D64-B968-98E3C912D01F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<sst xmlns="http://schemas.openxmlformats.org/spreadsheetml/2006/main" count="1669" uniqueCount="382">
  <si>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</si>
  <si>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</si>
  <si>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</si>
  <si>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</si>
  <si>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</si>
  <si>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</si>
  <si>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</si>
  <si>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</si>
  <si>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</si>
  <si>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</si>
  <si>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</si>
  <si>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</si>
  <si>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</si>
  <si>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</si>
  <si>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</si>
  <si>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</si>
  <si>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</si>
  <si>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</si>
  <si>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</si>
  <si>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</si>
  <si>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</si>
  <si>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</si>
  <si>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</si>
  <si>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</si>
  <si>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</si>
  <si>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</si>
  <si>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</si>
  <si>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</si>
  <si>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</si>
  <si>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</si>
  <si>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</si>
  <si>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</si>
  <si>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</si>
  <si>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</si>
  <si>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</si>
  <si>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</si>
  <si>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</si>
  <si>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</si>
  <si>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</si>
  <si>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</si>
  <si>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</si>
  <si>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</si>
  <si>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</si>
  <si>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</si>
  <si>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</si>
  <si>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</si>
  <si>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</si>
  <si>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</si>
  <si>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</si>
  <si>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</si>
  <si>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</si>
  <si>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</si>
  <si>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</si>
  <si>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</si>
  <si>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</si>
  <si>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</si>
  <si>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</si>
  <si>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</si>
  <si>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</si>
  <si>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</si>
  <si>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</si>
  <si>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</si>
  <si>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</si>
  <si>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</si>
  <si>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</si>
  <si>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</si>
  <si>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</si>
  <si>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</si>
  <si>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</si>
  <si>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</si>
  <si>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</si>
  <si>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</si>
  <si>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</si>
  <si>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</si>
  <si>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</si>
  <si>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</si>
  <si>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</si>
  <si>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</si>
  <si>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</si>
  <si>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</si>
  <si>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</si>
  <si>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</si>
  <si>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</si>
  <si>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</si>
  <si>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</si>
  <si>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</si>
  <si>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</si>
  <si>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</si>
  <si>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</si>
  <si>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</si>
  <si>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</si>
  <si>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</si>
  <si>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</si>
  <si>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</si>
  <si>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</si>
  <si>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</si>
  <si>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</si>
  <si>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</si>
  <si>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</si>
  <si>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</si>
  <si>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</si>
  <si>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</si>
  <si>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</si>
  <si>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</si>
  <si>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</si>
  <si>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</si>
  <si>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</si>
  <si>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</si>
  <si>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</si>
  <si>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</si>
  <si>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</si>
  <si>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</si>
  <si>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</si>
  <si>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</si>
  <si>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</si>
  <si>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</si>
  <si>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</si>
  <si>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</si>
  <si>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</si>
  <si>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</si>
  <si>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</si>
  <si>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</si>
  <si>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</si>
  <si>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</si>
  <si>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</si>
  <si>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</si>
  <si>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</si>
  <si>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</si>
  <si>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</si>
  <si>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</si>
  <si>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</si>
  <si>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</si>
  <si>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</si>
  <si>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</si>
  <si>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</si>
  <si>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</si>
  <si>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</si>
  <si>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</si>
  <si>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</si>
  <si>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</si>
  <si>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</si>
  <si>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</si>
  <si>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</si>
  <si>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</si>
  <si>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</si>
  <si>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</si>
  <si>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</si>
  <si>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</si>
  <si>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</si>
  <si>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</si>
  <si>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</si>
  <si>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</si>
  <si>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</si>
  <si>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</si>
  <si>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</si>
  <si>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</si>
  <si>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</si>
  <si>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</si>
  <si>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</si>
  <si>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</si>
  <si>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</si>
  <si>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</si>
  <si>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</si>
  <si>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</si>
  <si>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</si>
  <si>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</si>
  <si>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</si>
  <si>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</si>
  <si>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</si>
  <si>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</si>
  <si>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</si>
  <si>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</si>
  <si>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</si>
  <si>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</si>
  <si>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</si>
  <si>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</si>
  <si>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</si>
  <si>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</si>
  <si>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</si>
  <si>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</si>
  <si>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</si>
  <si>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</si>
  <si>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</si>
  <si>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</si>
  <si>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</si>
  <si>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</si>
  <si>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</si>
  <si>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</si>
  <si>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</si>
  <si>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</si>
  <si>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</si>
  <si>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</si>
  <si>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</si>
  <si>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</si>
  <si>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</si>
  <si>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</si>
  <si>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</si>
  <si>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</si>
  <si>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</si>
  <si>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</si>
  <si>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</si>
  <si>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</si>
  <si>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</si>
  <si>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</si>
  <si>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</si>
  <si>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</si>
  <si>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</si>
  <si>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</si>
  <si>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</si>
  <si>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</si>
  <si>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</si>
  <si>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</si>
  <si>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</si>
  <si>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</si>
  <si>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</si>
  <si>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</si>
  <si>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</si>
  <si>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</si>
  <si>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</si>
  <si>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</si>
  <si>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</si>
  <si>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</si>
  <si>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</si>
  <si>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</si>
  <si>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</si>
  <si>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</si>
  <si>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</si>
  <si>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</si>
  <si>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</si>
  <si>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</si>
  <si>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</si>
  <si>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</si>
  <si>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</si>
  <si>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</si>
  <si>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</si>
  <si>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</si>
  <si>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</si>
  <si>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</si>
  <si>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</si>
  <si>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</si>
  <si>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</si>
  <si>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</si>
  <si>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</si>
  <si>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</si>
  <si>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</si>
  <si>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</si>
  <si>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</si>
  <si>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</si>
  <si>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</si>
  <si>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</si>
  <si>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</si>
  <si>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</si>
  <si>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</si>
  <si>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</si>
  <si>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</si>
  <si>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</si>
  <si>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</si>
  <si>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</si>
  <si>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</si>
  <si>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</si>
  <si>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</si>
  <si>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</si>
  <si>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</si>
  <si>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</si>
  <si>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</si>
  <si>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</si>
  <si>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</si>
  <si>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</si>
  <si>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</si>
  <si>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</si>
  <si>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</si>
  <si>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</si>
  <si>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</si>
  <si>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</si>
  <si>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</si>
  <si>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</si>
  <si>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</si>
  <si>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</si>
  <si>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</si>
  <si>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</si>
  <si>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</si>
  <si>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</si>
  <si>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</si>
  <si>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</si>
  <si>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</si>
  <si>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</si>
  <si>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</si>
  <si>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</si>
  <si>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</si>
  <si>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</si>
  <si>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</si>
  <si>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</si>
  <si>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</si>
  <si>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</si>
  <si>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</si>
  <si>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</si>
  <si>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</si>
  <si>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</si>
  <si>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</si>
  <si>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</si>
  <si>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</si>
  <si>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</si>
  <si>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</si>
  <si>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</si>
  <si>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</si>
  <si>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</si>
  <si>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</si>
  <si>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</si>
  <si>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</si>
  <si>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</si>
  <si>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</si>
  <si>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</si>
  <si>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</si>
  <si>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</si>
  <si>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</si>
  <si>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</si>
  <si>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</si>
  <si>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</si>
  <si>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</si>
  <si>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</si>
  <si>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</si>
  <si>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</si>
  <si>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</si>
  <si>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</si>
  <si>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</si>
  <si>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</si>
  <si>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</si>
  <si>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</si>
  <si>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</si>
  <si>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</si>
  <si>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</si>
  <si>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</si>
  <si>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</si>
  <si>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</si>
  <si>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</si>
  <si>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</si>
  <si>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</si>
  <si>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</si>
  <si>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</si>
  <si>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</si>
  <si>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</si>
  <si>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</si>
  <si>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</si>
  <si>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</si>
  <si>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</si>
  <si>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</si>
  <si>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</si>
  <si>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</si>
  <si>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Papa Doctor follow up</t>
  </si>
  <si>
    <t>Mummy X-Ray</t>
  </si>
  <si>
    <t>Transf. to another bank Ac</t>
  </si>
  <si>
    <t>Class Fees 1st Installment</t>
  </si>
  <si>
    <t>Transf. via PhonePe Using Contact Number</t>
  </si>
  <si>
    <t>PhonePe Scan</t>
  </si>
  <si>
    <t>Mummy Report [ Nidhi ]</t>
  </si>
  <si>
    <t>Papa Medicines</t>
  </si>
  <si>
    <t>Daily Milk for Home</t>
  </si>
  <si>
    <t>Uber Remaining Balance</t>
  </si>
  <si>
    <t>Mummy X-Ray at Home</t>
  </si>
  <si>
    <t>Cash Withrawal</t>
  </si>
  <si>
    <t>Papa Reports [ Nakoda - Pulse ] + Doctor Follow Up</t>
  </si>
  <si>
    <t>KTK Transf</t>
  </si>
  <si>
    <t>LIC Yearly</t>
  </si>
  <si>
    <t>Mummy Medicines</t>
  </si>
  <si>
    <t>Roof</t>
  </si>
  <si>
    <t>Servant Mumbai Home</t>
  </si>
  <si>
    <t>Cash Withdrawal</t>
  </si>
  <si>
    <t>Paid from LIC Loan
Paid on 22 April '2021</t>
  </si>
  <si>
    <t>Paid from LIC Loan
Paid on 24 April '2021</t>
  </si>
  <si>
    <t>Cab to Pune (Rupal &amp; Prisha)</t>
  </si>
  <si>
    <t>Mummy Bosy Cleaning….Bai</t>
  </si>
  <si>
    <t>Mobile Purchase</t>
  </si>
  <si>
    <t>Paid from LIC Loan
Paid on 23 April '2021</t>
  </si>
  <si>
    <t>Cab to Pune ( Mummy &amp; Papa )</t>
  </si>
  <si>
    <t>Gillete Blade &amp; Razor ( D'Mart )</t>
  </si>
  <si>
    <t>Dettol Spray + Dettol Sanitizer</t>
  </si>
  <si>
    <t>Snacks for mom dad</t>
  </si>
  <si>
    <t>Papa Report at evening</t>
  </si>
  <si>
    <t>Medicines</t>
  </si>
  <si>
    <t>Petrol Mahek Bike</t>
  </si>
  <si>
    <t>Rupal Transferred</t>
  </si>
  <si>
    <t>IDBI - Rupal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</si>
</sst>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53</xdr:row>
      <xdr:rowOff>323850</xdr:rowOff>
    </xdr:from>
    <xdr:to>
      <xdr:col>3</xdr:col>
      <xdr:colOff>914400</xdr:colOff>
      <xdr:row>55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27</xdr:row>
      <xdr:rowOff>323850</xdr:rowOff>
    </xdr:from>
    <xdr:to>
      <xdr:col>3</xdr:col>
      <xdr:colOff>914400</xdr:colOff>
      <xdr:row>29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BF4CD9-C92D-46C7-B823-0ED00F91663B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1" dT="2020-06-17T04:44:43.67" personId="{A40AD1FD-EE49-4CC6-BEFC-81CD31439168}" id="{7F17BA64-0441-4D64-B968-98E3C912D01F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7">
        <v>3</v>
      </c>
      <c r="B9" s="219" t="s">
        <v>6</v>
      </c>
      <c r="C9" s="219" t="s">
        <v>6</v>
      </c>
      <c r="D9" s="213"/>
      <c r="E9" s="12" t="s">
        <v>7</v>
      </c>
      <c r="F9" s="215">
        <v>5800</v>
      </c>
    </row>
    <row r="10" spans="1:8" ht="15.75" thickBot="1" x14ac:dyDescent="0.3">
      <c r="A10" s="218"/>
      <c r="B10" s="220"/>
      <c r="C10" s="220"/>
      <c r="D10" s="214"/>
      <c r="E10" s="13" t="s">
        <v>8</v>
      </c>
      <c r="F10" s="216"/>
    </row>
    <row r="11" spans="1:8" x14ac:dyDescent="0.25">
      <c r="A11" s="217">
        <v>15</v>
      </c>
      <c r="B11" s="219" t="s">
        <v>9</v>
      </c>
      <c r="C11" s="219" t="s">
        <v>9</v>
      </c>
      <c r="D11" s="213"/>
      <c r="E11" s="12" t="s">
        <v>10</v>
      </c>
      <c r="F11" s="215">
        <v>5800</v>
      </c>
      <c r="G11" s="211"/>
      <c r="H11" s="215"/>
    </row>
    <row r="12" spans="1:8" ht="15.75" thickBot="1" x14ac:dyDescent="0.3">
      <c r="A12" s="218"/>
      <c r="B12" s="220"/>
      <c r="C12" s="220"/>
      <c r="D12" s="214"/>
      <c r="E12" s="13" t="s">
        <v>11</v>
      </c>
      <c r="F12" s="216"/>
      <c r="G12" s="212"/>
      <c r="H12" s="216"/>
    </row>
    <row r="13" spans="1:8" x14ac:dyDescent="0.25">
      <c r="A13" s="217">
        <v>16</v>
      </c>
      <c r="B13" s="219" t="s">
        <v>9</v>
      </c>
      <c r="C13" s="219" t="s">
        <v>9</v>
      </c>
      <c r="D13" s="213"/>
      <c r="E13" s="12" t="s">
        <v>12</v>
      </c>
      <c r="F13" s="215">
        <v>5800</v>
      </c>
      <c r="G13" s="211"/>
      <c r="H13" s="215"/>
    </row>
    <row r="14" spans="1:8" ht="15.75" thickBot="1" x14ac:dyDescent="0.3">
      <c r="A14" s="218"/>
      <c r="B14" s="220"/>
      <c r="C14" s="220"/>
      <c r="D14" s="214"/>
      <c r="E14" s="13" t="s">
        <v>13</v>
      </c>
      <c r="F14" s="216"/>
      <c r="G14" s="212"/>
      <c r="H14" s="216"/>
    </row>
  </sheetData>
  <mergeCells count="19">
    <mergeCell ref="A9:A10"/>
    <mergeCell ref="B9:B10"/>
    <mergeCell ref="C9:C10"/>
    <mergeCell ref="D9:D10"/>
    <mergeCell ref="F9:F10"/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56"/>
  <sheetViews>
    <sheetView tabSelected="1" topLeftCell="A39" workbookViewId="0">
      <selection activeCell="G43" sqref="G43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143" bestFit="1" customWidth="1"/>
    <col min="5" max="5" width="22.7109375" style="143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x14ac:dyDescent="0.25">
      <c r="B19" s="162">
        <v>15600</v>
      </c>
      <c r="C19" s="104" t="s">
        <v>345</v>
      </c>
      <c r="D19" s="143" t="s">
        <v>67</v>
      </c>
      <c r="E19" s="143" t="s">
        <v>346</v>
      </c>
      <c r="F19" s="84" t="s">
        <v>17</v>
      </c>
      <c r="G19" s="110" t="s">
        <v>350</v>
      </c>
    </row>
    <row r="20" spans="2:8" x14ac:dyDescent="0.25">
      <c r="B20" s="162">
        <v>300</v>
      </c>
      <c r="C20" s="119" t="s">
        <v>348</v>
      </c>
      <c r="D20" s="143" t="s">
        <v>35</v>
      </c>
      <c r="E20" s="143" t="s">
        <v>347</v>
      </c>
      <c r="F20" s="84" t="s">
        <v>17</v>
      </c>
      <c r="G20" s="110" t="s">
        <v>324</v>
      </c>
    </row>
    <row r="21" spans="2:8" x14ac:dyDescent="0.25">
      <c r="B21" s="162">
        <v>1500</v>
      </c>
      <c r="C21" s="119" t="s">
        <v>349</v>
      </c>
      <c r="D21" s="143" t="s">
        <v>35</v>
      </c>
      <c r="E21" s="143" t="s">
        <v>347</v>
      </c>
      <c r="F21" s="84" t="s">
        <v>17</v>
      </c>
      <c r="G21" s="110" t="s">
        <v>324</v>
      </c>
    </row>
    <row r="22" spans="2:8" ht="30" x14ac:dyDescent="0.25">
      <c r="B22" s="162">
        <v>10000</v>
      </c>
      <c r="C22" s="119" t="s">
        <v>351</v>
      </c>
      <c r="D22" s="143" t="s">
        <v>67</v>
      </c>
      <c r="E22" s="143" t="s">
        <v>43</v>
      </c>
      <c r="F22" s="84" t="s">
        <v>17</v>
      </c>
      <c r="G22" s="110" t="s">
        <v>352</v>
      </c>
    </row>
    <row r="23" spans="2:8" x14ac:dyDescent="0.25">
      <c r="B23" s="82">
        <f>950+1800</f>
        <v>2750</v>
      </c>
      <c r="C23" s="119" t="s">
        <v>354</v>
      </c>
      <c r="D23" s="143" t="s">
        <v>35</v>
      </c>
      <c r="E23" s="143" t="s">
        <v>43</v>
      </c>
      <c r="F23" s="84" t="s">
        <v>17</v>
      </c>
      <c r="G23" s="110" t="s">
        <v>353</v>
      </c>
    </row>
    <row r="24" spans="2:8" x14ac:dyDescent="0.25">
      <c r="B24" s="82">
        <v>1500</v>
      </c>
      <c r="C24" s="119" t="s">
        <v>358</v>
      </c>
      <c r="D24" s="143" t="s">
        <v>35</v>
      </c>
      <c r="E24" s="143" t="s">
        <v>36</v>
      </c>
      <c r="F24" s="84" t="s">
        <v>17</v>
      </c>
      <c r="G24" s="110" t="s">
        <v>359</v>
      </c>
    </row>
    <row r="25" spans="2:8" ht="30" x14ac:dyDescent="0.25">
      <c r="B25" s="82">
        <f>1600+300</f>
        <v>1900</v>
      </c>
      <c r="C25" s="119" t="s">
        <v>360</v>
      </c>
      <c r="D25" s="143" t="s">
        <v>35</v>
      </c>
      <c r="E25" s="143" t="s">
        <v>43</v>
      </c>
      <c r="F25" s="84" t="s">
        <v>17</v>
      </c>
      <c r="G25" s="110" t="s">
        <v>353</v>
      </c>
      <c r="H25" s="104"/>
    </row>
    <row r="26" spans="2:8" x14ac:dyDescent="0.25">
      <c r="B26" s="162"/>
      <c r="C26" s="104" t="s">
        <v>344</v>
      </c>
      <c r="D26" s="15"/>
      <c r="E26" s="15"/>
      <c r="G26" s="108"/>
      <c r="H26" s="104"/>
    </row>
    <row r="27" spans="2:8" x14ac:dyDescent="0.25">
      <c r="B27" s="82">
        <f>500</f>
        <v>500</v>
      </c>
      <c r="C27" s="119" t="s">
        <v>355</v>
      </c>
      <c r="D27" s="143" t="s">
        <v>35</v>
      </c>
      <c r="F27" s="84" t="s">
        <v>17</v>
      </c>
      <c r="G27" s="110"/>
      <c r="H27" s="104"/>
    </row>
    <row r="28" spans="2:8" x14ac:dyDescent="0.25">
      <c r="B28" s="82">
        <v>3000</v>
      </c>
      <c r="C28" s="119" t="s">
        <v>356</v>
      </c>
      <c r="D28" s="143" t="s">
        <v>35</v>
      </c>
      <c r="F28" s="84" t="s">
        <v>17</v>
      </c>
      <c r="G28" s="110"/>
      <c r="H28" s="104"/>
    </row>
    <row r="29" spans="2:8" x14ac:dyDescent="0.25">
      <c r="B29" s="82">
        <v>125</v>
      </c>
      <c r="C29" s="119" t="s">
        <v>357</v>
      </c>
      <c r="D29" s="143" t="s">
        <v>35</v>
      </c>
      <c r="E29" s="143" t="s">
        <v>43</v>
      </c>
      <c r="F29" s="84" t="s">
        <v>17</v>
      </c>
      <c r="G29" s="110"/>
      <c r="H29" s="104"/>
    </row>
    <row r="30" spans="2:8" x14ac:dyDescent="0.25">
      <c r="B30" s="82">
        <v>1000</v>
      </c>
      <c r="C30" s="119" t="s">
        <v>20</v>
      </c>
      <c r="D30" s="143" t="s">
        <v>35</v>
      </c>
      <c r="E30" s="143" t="s">
        <v>36</v>
      </c>
      <c r="F30" s="84" t="s">
        <v>17</v>
      </c>
      <c r="G30" s="110" t="s">
        <v>36</v>
      </c>
      <c r="H30" s="104"/>
    </row>
    <row r="31" spans="2:8" ht="30" x14ac:dyDescent="0.25">
      <c r="B31" s="82">
        <v>8000</v>
      </c>
      <c r="C31" s="119" t="s">
        <v>364</v>
      </c>
      <c r="D31" s="143" t="s">
        <v>216</v>
      </c>
      <c r="E31" s="143" t="s">
        <v>181</v>
      </c>
      <c r="F31" s="84" t="s">
        <v>17</v>
      </c>
      <c r="G31" s="110" t="s">
        <v>367</v>
      </c>
    </row>
    <row r="32" spans="2:8" ht="30" x14ac:dyDescent="0.25">
      <c r="B32" s="82">
        <v>3800</v>
      </c>
      <c r="C32" s="119" t="s">
        <v>365</v>
      </c>
      <c r="D32" s="143" t="s">
        <v>216</v>
      </c>
      <c r="E32" s="143" t="s">
        <v>366</v>
      </c>
      <c r="F32" s="84" t="s">
        <v>17</v>
      </c>
      <c r="G32" s="110" t="s">
        <v>368</v>
      </c>
    </row>
    <row r="33" spans="2:8" ht="30" x14ac:dyDescent="0.25">
      <c r="B33" s="82">
        <v>2050</v>
      </c>
      <c r="C33" s="119" t="s">
        <v>369</v>
      </c>
      <c r="D33" s="143" t="s">
        <v>216</v>
      </c>
      <c r="E33" s="143" t="s">
        <v>366</v>
      </c>
      <c r="F33" s="84" t="s">
        <v>17</v>
      </c>
      <c r="G33" s="110" t="s">
        <v>368</v>
      </c>
    </row>
    <row r="34" spans="2:8" ht="30" x14ac:dyDescent="0.25">
      <c r="B34" s="82">
        <v>1000</v>
      </c>
      <c r="C34" s="119" t="s">
        <v>370</v>
      </c>
      <c r="D34" s="143" t="s">
        <v>216</v>
      </c>
      <c r="E34" s="143" t="s">
        <v>366</v>
      </c>
      <c r="F34" s="84" t="s">
        <v>17</v>
      </c>
      <c r="G34" s="110" t="s">
        <v>368</v>
      </c>
    </row>
    <row r="35" spans="2:8" ht="30" x14ac:dyDescent="0.25">
      <c r="B35" s="82">
        <v>16500</v>
      </c>
      <c r="C35" s="119" t="s">
        <v>371</v>
      </c>
      <c r="D35" s="143" t="s">
        <v>216</v>
      </c>
      <c r="E35" s="143" t="s">
        <v>366</v>
      </c>
      <c r="F35" s="84" t="s">
        <v>17</v>
      </c>
      <c r="G35" s="110" t="s">
        <v>372</v>
      </c>
    </row>
    <row r="36" spans="2:8" ht="30" x14ac:dyDescent="0.25">
      <c r="B36" s="82">
        <v>3500</v>
      </c>
      <c r="C36" s="119" t="s">
        <v>373</v>
      </c>
      <c r="D36" s="143" t="s">
        <v>216</v>
      </c>
      <c r="E36" s="143" t="s">
        <v>366</v>
      </c>
      <c r="F36" s="84" t="s">
        <v>17</v>
      </c>
      <c r="G36" s="110" t="s">
        <v>368</v>
      </c>
    </row>
    <row r="37" spans="2:8" ht="30" x14ac:dyDescent="0.25">
      <c r="B37" s="82">
        <v>2000</v>
      </c>
      <c r="C37" s="119" t="s">
        <v>374</v>
      </c>
      <c r="D37" s="143" t="s">
        <v>35</v>
      </c>
      <c r="E37" s="143" t="s">
        <v>43</v>
      </c>
      <c r="F37" s="84" t="s">
        <v>17</v>
      </c>
      <c r="G37" s="110" t="s">
        <v>337</v>
      </c>
      <c r="H37" s="104"/>
    </row>
    <row r="38" spans="2:8" ht="30" x14ac:dyDescent="0.25">
      <c r="B38" s="82">
        <f>225+235</f>
        <v>460</v>
      </c>
      <c r="C38" s="119" t="s">
        <v>375</v>
      </c>
      <c r="D38" s="143" t="s">
        <v>35</v>
      </c>
      <c r="E38" s="143" t="s">
        <v>43</v>
      </c>
      <c r="F38" s="84" t="s">
        <v>17</v>
      </c>
      <c r="G38" s="110" t="s">
        <v>337</v>
      </c>
      <c r="H38" s="104"/>
    </row>
    <row r="39" spans="2:8" x14ac:dyDescent="0.25">
      <c r="B39" s="82">
        <v>500</v>
      </c>
      <c r="C39" s="119" t="s">
        <v>376</v>
      </c>
      <c r="D39" s="143" t="s">
        <v>67</v>
      </c>
      <c r="E39" s="143" t="s">
        <v>36</v>
      </c>
      <c r="F39" s="84" t="s">
        <v>17</v>
      </c>
      <c r="G39" s="110" t="s">
        <v>337</v>
      </c>
      <c r="H39" s="104"/>
    </row>
    <row r="40" spans="2:8" x14ac:dyDescent="0.25">
      <c r="B40" s="82">
        <v>1250</v>
      </c>
      <c r="C40" s="119" t="s">
        <v>377</v>
      </c>
      <c r="D40" s="143" t="s">
        <v>67</v>
      </c>
      <c r="E40" s="143" t="s">
        <v>43</v>
      </c>
      <c r="F40" s="84" t="s">
        <v>17</v>
      </c>
      <c r="G40" s="110" t="s">
        <v>337</v>
      </c>
      <c r="H40" s="104"/>
    </row>
    <row r="41" spans="2:8" x14ac:dyDescent="0.25">
      <c r="B41" s="82">
        <v>2000</v>
      </c>
      <c r="C41" s="119" t="s">
        <v>378</v>
      </c>
      <c r="D41" s="143" t="s">
        <v>67</v>
      </c>
      <c r="E41" s="143" t="s">
        <v>43</v>
      </c>
      <c r="F41" s="84" t="s">
        <v>17</v>
      </c>
      <c r="G41" s="110" t="s">
        <v>232</v>
      </c>
      <c r="H41" s="104"/>
    </row>
    <row r="42" spans="2:8" x14ac:dyDescent="0.25">
      <c r="B42" s="82">
        <v>150</v>
      </c>
      <c r="C42" s="119" t="s">
        <v>379</v>
      </c>
      <c r="D42" s="143" t="s">
        <v>67</v>
      </c>
      <c r="E42" s="143" t="s">
        <v>36</v>
      </c>
      <c r="F42" s="84" t="s">
        <v>17</v>
      </c>
      <c r="G42" s="110" t="s">
        <v>337</v>
      </c>
    </row>
    <row r="43" spans="2:8" x14ac:dyDescent="0.25">
      <c r="B43" s="82">
        <v>4000</v>
      </c>
      <c r="C43" s="119" t="s">
        <v>380</v>
      </c>
      <c r="D43" s="143" t="s">
        <v>67</v>
      </c>
      <c r="E43" s="143" t="s">
        <v>381</v>
      </c>
      <c r="F43" s="84" t="s">
        <v>17</v>
      </c>
      <c r="G43" s="110" t="s">
        <v>232</v>
      </c>
    </row>
    <row r="44" spans="2:8" x14ac:dyDescent="0.25">
      <c r="B44" s="82"/>
      <c r="G44" s="110"/>
    </row>
    <row r="45" spans="2:8" x14ac:dyDescent="0.25">
      <c r="B45" s="82"/>
      <c r="G45" s="110"/>
    </row>
    <row r="46" spans="2:8" x14ac:dyDescent="0.25">
      <c r="B46" s="82"/>
      <c r="G46" s="110"/>
    </row>
    <row r="47" spans="2:8" x14ac:dyDescent="0.25">
      <c r="B47" s="165">
        <v>10000</v>
      </c>
      <c r="C47" s="118" t="s">
        <v>288</v>
      </c>
      <c r="D47" s="107" t="s">
        <v>216</v>
      </c>
      <c r="E47" s="107" t="s">
        <v>144</v>
      </c>
      <c r="F47" s="84" t="s">
        <v>17</v>
      </c>
      <c r="G47" s="110" t="s">
        <v>337</v>
      </c>
    </row>
    <row r="48" spans="2:8" x14ac:dyDescent="0.25">
      <c r="B48" s="165">
        <v>10000</v>
      </c>
      <c r="C48" s="118" t="s">
        <v>289</v>
      </c>
      <c r="D48" s="169" t="s">
        <v>67</v>
      </c>
      <c r="E48" s="169" t="s">
        <v>149</v>
      </c>
      <c r="F48" s="84" t="s">
        <v>17</v>
      </c>
      <c r="G48" s="110" t="s">
        <v>337</v>
      </c>
    </row>
    <row r="49" spans="2:7" x14ac:dyDescent="0.25">
      <c r="B49" s="165">
        <v>3500</v>
      </c>
      <c r="C49" s="104" t="s">
        <v>290</v>
      </c>
      <c r="D49" s="169" t="s">
        <v>35</v>
      </c>
      <c r="E49" s="169" t="s">
        <v>216</v>
      </c>
      <c r="F49" s="84" t="s">
        <v>17</v>
      </c>
      <c r="G49" s="108" t="s">
        <v>337</v>
      </c>
    </row>
    <row r="50" spans="2:7" x14ac:dyDescent="0.25">
      <c r="B50" s="166">
        <v>3500</v>
      </c>
      <c r="C50" s="104" t="s">
        <v>191</v>
      </c>
      <c r="D50" s="143" t="s">
        <v>35</v>
      </c>
      <c r="E50" s="143" t="s">
        <v>191</v>
      </c>
      <c r="F50" s="84" t="s">
        <v>17</v>
      </c>
      <c r="G50" s="108" t="s">
        <v>324</v>
      </c>
    </row>
    <row r="51" spans="2:7" x14ac:dyDescent="0.25">
      <c r="B51" s="83"/>
      <c r="C51" s="104"/>
      <c r="G51" s="108"/>
    </row>
    <row r="52" spans="2:7" x14ac:dyDescent="0.25">
      <c r="B52" s="145"/>
      <c r="C52" s="118"/>
      <c r="D52" s="15"/>
      <c r="E52" s="15"/>
      <c r="G52" s="108"/>
    </row>
    <row r="53" spans="2:7" x14ac:dyDescent="0.25">
      <c r="B53" s="145"/>
      <c r="C53" s="118"/>
      <c r="D53" s="15"/>
      <c r="E53" s="15"/>
      <c r="G53" s="108"/>
    </row>
    <row r="54" spans="2:7" ht="30" x14ac:dyDescent="0.25">
      <c r="B54" s="82">
        <f>SUM(B4:B52)</f>
        <v>433035</v>
      </c>
      <c r="C54" s="104" t="s">
        <v>31</v>
      </c>
      <c r="D54" s="172" t="s">
        <v>221</v>
      </c>
      <c r="E54" s="158">
        <f>SUM(B4:B46)</f>
        <v>406035</v>
      </c>
      <c r="F54" s="84">
        <f>E54*12</f>
        <v>4872420</v>
      </c>
      <c r="G54" s="108"/>
    </row>
    <row r="55" spans="2:7" ht="30" x14ac:dyDescent="0.25">
      <c r="B55" s="82">
        <f>J7</f>
        <v>409000</v>
      </c>
      <c r="C55" s="104" t="s">
        <v>66</v>
      </c>
      <c r="D55" s="172" t="s">
        <v>222</v>
      </c>
      <c r="E55" s="84">
        <f>SUM(B47:B50)</f>
        <v>27000</v>
      </c>
      <c r="F55" s="84">
        <f>E55*12</f>
        <v>324000</v>
      </c>
      <c r="G55" s="108"/>
    </row>
    <row r="56" spans="2:7" x14ac:dyDescent="0.25">
      <c r="B56" s="83">
        <f>B55-B54</f>
        <v>-24035</v>
      </c>
      <c r="C56" s="104" t="s">
        <v>108</v>
      </c>
      <c r="D56" s="15"/>
      <c r="E56" s="168">
        <f>SUM(E54:E55)</f>
        <v>433035</v>
      </c>
      <c r="G56" s="108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7FF8-7591-4C3B-8C24-D0E331C5B6A1}">
  <dimension ref="A1:H30"/>
  <sheetViews>
    <sheetView topLeftCell="A16" workbookViewId="0">
      <selection activeCell="B24" sqref="B2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15000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361</v>
      </c>
      <c r="D7" s="169" t="s">
        <v>35</v>
      </c>
      <c r="E7" s="169" t="s">
        <v>199</v>
      </c>
    </row>
    <row r="8" spans="1:8" x14ac:dyDescent="0.25">
      <c r="B8" s="162">
        <v>1500</v>
      </c>
      <c r="C8" s="104" t="s">
        <v>19</v>
      </c>
      <c r="D8" s="15" t="s">
        <v>35</v>
      </c>
      <c r="E8" s="15" t="s">
        <v>36</v>
      </c>
    </row>
    <row r="9" spans="1:8" x14ac:dyDescent="0.25">
      <c r="C9" s="119" t="s">
        <v>363</v>
      </c>
      <c r="G9" s="108"/>
      <c r="H9" s="104"/>
    </row>
    <row r="10" spans="1:8" x14ac:dyDescent="0.25">
      <c r="C10" s="119" t="s">
        <v>355</v>
      </c>
      <c r="G10" s="108"/>
      <c r="H10" s="104"/>
    </row>
    <row r="11" spans="1:8" x14ac:dyDescent="0.25">
      <c r="G11" s="108"/>
      <c r="H11" s="104"/>
    </row>
    <row r="12" spans="1:8" x14ac:dyDescent="0.25">
      <c r="G12" s="108"/>
      <c r="H12" s="104"/>
    </row>
    <row r="13" spans="1:8" x14ac:dyDescent="0.25">
      <c r="G13" s="108"/>
      <c r="H13" s="104"/>
    </row>
    <row r="14" spans="1:8" x14ac:dyDescent="0.25">
      <c r="G14" s="108"/>
      <c r="H14" s="104"/>
    </row>
    <row r="15" spans="1:8" x14ac:dyDescent="0.25">
      <c r="G15" s="108"/>
      <c r="H15" s="104"/>
    </row>
    <row r="16" spans="1:8" x14ac:dyDescent="0.25">
      <c r="G16" s="108"/>
      <c r="H16" s="104"/>
    </row>
    <row r="17" spans="2:8" x14ac:dyDescent="0.25">
      <c r="G17" s="108"/>
      <c r="H17" s="104"/>
    </row>
    <row r="18" spans="2:8" x14ac:dyDescent="0.25"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65">
        <v>10000</v>
      </c>
      <c r="C21" s="118" t="s">
        <v>288</v>
      </c>
      <c r="D21" s="107" t="s">
        <v>67</v>
      </c>
      <c r="E21" s="107" t="s">
        <v>144</v>
      </c>
      <c r="G21" s="108"/>
      <c r="H21" s="104"/>
    </row>
    <row r="22" spans="2:8" x14ac:dyDescent="0.25">
      <c r="B22" s="165">
        <v>10000</v>
      </c>
      <c r="C22" s="118" t="s">
        <v>289</v>
      </c>
      <c r="D22" s="169" t="s">
        <v>67</v>
      </c>
      <c r="E22" s="169" t="s">
        <v>149</v>
      </c>
      <c r="G22" s="108"/>
      <c r="H22" s="104"/>
    </row>
    <row r="23" spans="2:8" x14ac:dyDescent="0.25">
      <c r="B23" s="165">
        <v>3500</v>
      </c>
      <c r="C23" s="104" t="s">
        <v>290</v>
      </c>
      <c r="D23" s="169" t="s">
        <v>35</v>
      </c>
      <c r="E23" s="169" t="s">
        <v>216</v>
      </c>
      <c r="G23" s="108"/>
      <c r="H23" s="104"/>
    </row>
    <row r="24" spans="2:8" ht="30" x14ac:dyDescent="0.25">
      <c r="B24" s="166"/>
      <c r="C24" s="104" t="s">
        <v>298</v>
      </c>
      <c r="D24" s="143" t="s">
        <v>38</v>
      </c>
      <c r="E24" s="143" t="s">
        <v>291</v>
      </c>
    </row>
    <row r="25" spans="2:8" x14ac:dyDescent="0.25">
      <c r="B25" s="166">
        <v>22000</v>
      </c>
      <c r="C25" s="104" t="s">
        <v>362</v>
      </c>
      <c r="D25" s="15" t="s">
        <v>38</v>
      </c>
      <c r="E25" s="15" t="s">
        <v>294</v>
      </c>
    </row>
    <row r="28" spans="2:8" ht="30" x14ac:dyDescent="0.25">
      <c r="B28" s="82">
        <f>SUM(B4:B25)</f>
        <v>92000</v>
      </c>
      <c r="C28" s="104" t="s">
        <v>31</v>
      </c>
      <c r="D28" s="172" t="s">
        <v>221</v>
      </c>
      <c r="E28" s="158">
        <f>SUM(B4:B7)</f>
        <v>45000</v>
      </c>
      <c r="F28" s="84">
        <f>E28*12</f>
        <v>540000</v>
      </c>
    </row>
    <row r="29" spans="2:8" ht="30" x14ac:dyDescent="0.25">
      <c r="B29" s="82">
        <v>85000</v>
      </c>
      <c r="C29" s="104" t="s">
        <v>66</v>
      </c>
      <c r="D29" s="172" t="s">
        <v>222</v>
      </c>
      <c r="E29" s="84">
        <f>SUM(B21:B26)</f>
        <v>45500</v>
      </c>
      <c r="F29" s="84">
        <f>E29*12</f>
        <v>546000</v>
      </c>
    </row>
    <row r="30" spans="2:8" x14ac:dyDescent="0.25">
      <c r="B30" s="83">
        <f>B29-B28</f>
        <v>-7000</v>
      </c>
      <c r="C30" s="104" t="s">
        <v>108</v>
      </c>
      <c r="D30" s="15"/>
      <c r="E30" s="168">
        <f>SUM(E28:E29)</f>
        <v>90500</v>
      </c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1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May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2021-04-26T09:22:24Z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