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CE50CED2-C688-4685-95EE-75833A8C0FF5}" xr6:coauthVersionLast="45" xr6:coauthVersionMax="45" xr10:uidLastSave="{00000000-0000-0000-0000-000000000000}"/>
  <bookViews>
    <workbookView xWindow="-120" yWindow="-120" windowWidth="20730" windowHeight="11160" tabRatio="820" firstSheet="11" activeTab="19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June 21" sheetId="31" r:id="rId19"/>
    <sheet name="July 21" sheetId="32" r:id="rId20"/>
    <sheet name="LIC Paid '21 Month" sheetId="30" r:id="rId21"/>
    <sheet name="LIC Loan_NEW" sheetId="27" r:id="rId22"/>
    <sheet name="Sheet1" sheetId="7" r:id="rId23"/>
    <sheet name="LIC_Policies_dues" sheetId="10" r:id="rId24"/>
    <sheet name="LOAN_Records" sheetId="14" r:id="rId25"/>
    <sheet name="Yearly Fixed Expenses" sheetId="15" r:id="rId26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1" l="1"/>
  <c r="H26" i="31"/>
  <c r="G12" i="30"/>
  <c r="E27" i="32"/>
  <c r="F27" i="32" s="1"/>
  <c r="E26" i="32"/>
  <c r="F26" i="32" s="1"/>
  <c r="B26" i="32"/>
  <c r="B28" i="32" s="1"/>
  <c r="G17" i="32"/>
  <c r="F19" i="32" s="1"/>
  <c r="H7" i="32"/>
  <c r="E28" i="32" l="1"/>
  <c r="E29" i="31"/>
  <c r="F29" i="31" s="1"/>
  <c r="E28" i="31"/>
  <c r="F28" i="31" s="1"/>
  <c r="B28" i="31"/>
  <c r="B30" i="31" s="1"/>
  <c r="E30" i="31" l="1"/>
  <c r="E16" i="30"/>
  <c r="F16" i="30" s="1"/>
  <c r="E10" i="30"/>
  <c r="G15" i="29"/>
  <c r="F15" i="29"/>
  <c r="F17" i="29" s="1"/>
  <c r="E55" i="28" l="1"/>
  <c r="E54" i="28"/>
  <c r="B54" i="28"/>
  <c r="E25" i="29" l="1"/>
  <c r="B24" i="29"/>
  <c r="B38" i="28" l="1"/>
  <c r="F25" i="29" l="1"/>
  <c r="E24" i="29"/>
  <c r="B26" i="29"/>
  <c r="B25" i="28"/>
  <c r="B27" i="28"/>
  <c r="B23" i="28"/>
  <c r="E26" i="29" l="1"/>
  <c r="F24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<sst xmlns="http://schemas.openxmlformats.org/spreadsheetml/2006/main" count="1810" uniqueCount="409">
  <si>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</si>
  <si>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</si>
  <si>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</si>
  <si>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</si>
  <si>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</si>
  <si>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</si>
  <si>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</si>
  <si>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</si>
  <si>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</si>
  <si>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</si>
  <si>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</si>
  <si>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</si>
  <si>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</si>
  <si>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</si>
  <si>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</si>
  <si>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</si>
  <si>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</si>
  <si>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</si>
  <si>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</si>
  <si>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</si>
  <si>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</si>
  <si>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</si>
  <si>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</si>
  <si>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</si>
  <si>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</si>
  <si>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</si>
  <si>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</si>
  <si>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</si>
  <si>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</si>
  <si>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</si>
  <si>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</si>
  <si>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</si>
  <si>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</si>
  <si>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</si>
  <si>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</si>
  <si>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</si>
  <si>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</si>
  <si>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</si>
  <si>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</si>
  <si>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</si>
  <si>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</si>
  <si>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</si>
  <si>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</si>
  <si>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</si>
  <si>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</si>
  <si>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</si>
  <si>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</si>
  <si>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</si>
  <si>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</si>
  <si>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</si>
  <si>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</si>
  <si>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</si>
  <si>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</si>
  <si>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</si>
  <si>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</si>
  <si>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</si>
  <si>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</si>
  <si>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</si>
  <si>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</si>
  <si>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</si>
  <si>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</si>
  <si>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</si>
  <si>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</si>
  <si>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</si>
  <si>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</si>
  <si>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</si>
  <si>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</si>
  <si>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</si>
  <si>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</si>
  <si>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</si>
  <si>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</si>
  <si>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</si>
  <si>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</si>
  <si>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</si>
  <si>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</si>
  <si>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</si>
  <si>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</si>
  <si>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</si>
  <si>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</si>
  <si>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</si>
  <si>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</si>
  <si>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</si>
  <si>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</si>
  <si>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</si>
  <si>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</si>
  <si>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</si>
  <si>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</si>
  <si>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</si>
  <si>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</si>
  <si>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</si>
  <si>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</si>
  <si>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</si>
  <si>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</si>
  <si>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</si>
  <si>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</si>
  <si>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</si>
  <si>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</si>
  <si>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</si>
  <si>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</si>
  <si>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</si>
  <si>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</si>
  <si>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</si>
  <si>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</si>
  <si>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</si>
  <si>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</si>
  <si>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</si>
  <si>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</si>
  <si>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</si>
  <si>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</si>
  <si>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</si>
  <si>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</si>
  <si>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</si>
  <si>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</si>
  <si>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</si>
  <si>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</si>
  <si>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</si>
  <si>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</si>
  <si>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</si>
  <si>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</si>
  <si>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</si>
  <si>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</si>
  <si>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</si>
  <si>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</si>
  <si>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</si>
  <si>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</si>
  <si>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</si>
  <si>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</si>
  <si>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</si>
  <si>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</si>
  <si>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</si>
  <si>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</si>
  <si>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</si>
  <si>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</si>
  <si>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</si>
  <si>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</si>
  <si>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</si>
  <si>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</si>
  <si>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</si>
  <si>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</si>
  <si>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</si>
  <si>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</si>
  <si>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</si>
  <si>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</si>
  <si>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</si>
  <si>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</si>
  <si>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</si>
  <si>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</si>
  <si>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</si>
  <si>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</si>
  <si>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</si>
  <si>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</si>
  <si>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</si>
  <si>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</si>
  <si>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</si>
  <si>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</si>
  <si>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</si>
  <si>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</si>
  <si>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</si>
  <si>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</si>
  <si>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</si>
  <si>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</si>
  <si>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</si>
  <si>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</si>
  <si>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</si>
  <si>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</si>
  <si>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</si>
  <si>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</si>
  <si>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</si>
  <si>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</si>
  <si>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</si>
  <si>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</si>
  <si>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</si>
  <si>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</si>
  <si>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</si>
  <si>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</si>
  <si>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</si>
  <si>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</si>
  <si>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</si>
  <si>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</si>
  <si>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</si>
  <si>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</si>
  <si>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</si>
  <si>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</si>
  <si>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</si>
  <si>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</si>
  <si>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</si>
  <si>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</si>
  <si>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</si>
  <si>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</si>
  <si>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</si>
  <si>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</si>
  <si>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</si>
  <si>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</si>
  <si>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</si>
  <si>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</si>
  <si>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</si>
  <si>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</si>
  <si>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</si>
  <si>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</si>
  <si>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</si>
  <si>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</si>
  <si>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</si>
  <si>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</si>
  <si>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</si>
  <si>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</si>
  <si>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</si>
  <si>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</si>
  <si>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</si>
  <si>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</si>
  <si>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</si>
  <si>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</si>
  <si>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</si>
  <si>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</si>
  <si>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</si>
  <si>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</si>
  <si>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</si>
  <si>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</si>
  <si>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</si>
  <si>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</si>
  <si>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</si>
  <si>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</si>
  <si>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</si>
  <si>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</si>
  <si>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</si>
  <si>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</si>
  <si>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</si>
  <si>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</si>
  <si>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</si>
  <si>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</si>
  <si>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</si>
  <si>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</si>
  <si>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</si>
  <si>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</si>
  <si>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</si>
  <si>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</si>
  <si>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</si>
  <si>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</si>
  <si>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</si>
  <si>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</si>
  <si>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</si>
  <si>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</si>
  <si>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</si>
  <si>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</si>
  <si>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</si>
  <si>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</si>
  <si>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</si>
  <si>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</si>
  <si>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</si>
  <si>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</si>
  <si>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</si>
  <si>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</si>
  <si>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</si>
  <si>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</si>
  <si>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</si>
  <si>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</si>
  <si>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</si>
  <si>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</si>
  <si>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</si>
  <si>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</si>
  <si>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</si>
  <si>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</si>
  <si>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</si>
  <si>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</si>
  <si>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</si>
  <si>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</si>
  <si>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</si>
  <si>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</si>
  <si>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</si>
  <si>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</si>
  <si>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</si>
  <si>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</si>
  <si>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</si>
  <si>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</si>
  <si>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</si>
  <si>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</si>
  <si>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</si>
  <si>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</si>
  <si>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</si>
  <si>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</si>
  <si>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</si>
  <si>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</si>
  <si>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</si>
  <si>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</si>
  <si>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</si>
  <si>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</si>
  <si>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</si>
  <si>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</si>
  <si>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</si>
  <si>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</si>
  <si>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</si>
  <si>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</si>
  <si>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</si>
  <si>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</si>
  <si>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</si>
  <si>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</si>
  <si>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</si>
  <si>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</si>
  <si>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</si>
  <si>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</si>
  <si>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</si>
  <si>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</si>
  <si>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</si>
  <si>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</si>
  <si>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</si>
  <si>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</si>
  <si>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</si>
  <si>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</si>
  <si>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</si>
  <si>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</si>
  <si>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</si>
  <si>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</si>
  <si>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</si>
  <si>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</si>
  <si>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</si>
  <si>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</si>
  <si>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</si>
  <si>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</si>
  <si>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</si>
  <si>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</si>
  <si>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</si>
  <si>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</si>
  <si>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</si>
  <si>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</si>
  <si>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</si>
  <si>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</si>
  <si>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</si>
  <si>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</si>
  <si>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</si>
  <si>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</si>
  <si>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</si>
  <si>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</si>
  <si>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</si>
  <si>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</si>
  <si>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</si>
  <si>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</si>
  <si>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</si>
  <si>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</si>
  <si>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</si>
  <si>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</si>
  <si>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</si>
  <si>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</si>
  <si>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</si>
  <si>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</si>
  <si>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</si>
  <si>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</si>
  <si>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</si>
  <si>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</si>
  <si>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</si>
  <si>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</si>
  <si>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</si>
  <si>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</si>
  <si>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</si>
  <si>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</si>
  <si>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</si>
  <si>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</si>
  <si>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</si>
  <si>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</si>
  <si>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</si>
  <si>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</si>
  <si>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</si>
  <si>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</si>
  <si>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</si>
  <si>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</si>
  <si>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</si>
  <si>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</si>
  <si>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</si>
  <si>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</si>
  <si>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</si>
  <si>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</si>
  <si>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</si>
  <si>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</si>
  <si>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</si>
  <si>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</si>
  <si>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</si>
  <si>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</si>
  <si>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</si>
  <si>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</si>
  <si>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</si>
  <si>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</si>
  <si>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</si>
  <si>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</si>
  <si>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</si>
  <si>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</si>
  <si>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</si>
  <si>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</si>
  <si>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</si>
  <si>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</si>
  <si>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</si>
  <si>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</si>
  <si>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</si>
  <si>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</si>
  <si>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</si>
  <si>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</si>
  <si>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</si>
  <si>
    <t>Doctor Appointment Followup PAPA</t>
  </si>
  <si>
    <t>Sona Loan</t>
  </si>
  <si>
    <t>Amazon - Filters 12 pcs</t>
  </si>
  <si>
    <t>All Loan Cleared</t>
  </si>
  <si>
    <t>Papa Doctor Followup</t>
  </si>
  <si>
    <t>Mummy Doctor Followup</t>
  </si>
  <si>
    <t>Prisha School Fees [2nd Installment]</t>
  </si>
  <si>
    <t>CAB: Pune to Mumbai</t>
  </si>
  <si>
    <t>CAB: Mumbai to Pune</t>
  </si>
  <si>
    <t>Paid 01/06.2021</t>
  </si>
  <si>
    <t>LIC Yeraly Premium</t>
  </si>
  <si>
    <t>LIC Gateway</t>
  </si>
  <si>
    <t>Minimum Balance (IDBI)</t>
  </si>
  <si>
    <t>Minimum Balance (SBI)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</si>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</sst>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2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4" fontId="8" fillId="0" borderId="6" xfId="0" applyNumberFormat="1" applyFont="1" applyBorder="1"/>
    <xf numFmtId="0" fontId="11" fillId="0" borderId="0" xfId="0" applyFont="1"/>
    <xf numFmtId="4" fontId="11" fillId="0" borderId="0" xfId="0" applyNumberFormat="1" applyFont="1"/>
    <xf numFmtId="0" fontId="8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25</xdr:row>
      <xdr:rowOff>323850</xdr:rowOff>
    </xdr:from>
    <xdr:to>
      <xdr:col>3</xdr:col>
      <xdr:colOff>914400</xdr:colOff>
      <xdr:row>27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041147C-184E-4D96-936E-4A068F5F4416}"/>
            </a:ext>
          </a:extLst>
        </xdr:cNvPr>
        <xdr:cNvCxnSpPr/>
      </xdr:nvCxnSpPr>
      <xdr:spPr>
        <a:xfrm>
          <a:off x="1219200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7CF0472-C456-4361-83B3-6F202377037C}"/>
            </a:ext>
          </a:extLst>
        </xdr:cNvPr>
        <xdr:cNvCxnSpPr/>
      </xdr:nvCxnSpPr>
      <xdr:spPr>
        <a:xfrm>
          <a:off x="1219200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7">
        <v>3</v>
      </c>
      <c r="B9" s="219" t="s">
        <v>6</v>
      </c>
      <c r="C9" s="219" t="s">
        <v>6</v>
      </c>
      <c r="D9" s="221"/>
      <c r="E9" s="12" t="s">
        <v>7</v>
      </c>
      <c r="F9" s="223">
        <v>5800</v>
      </c>
    </row>
    <row r="10" spans="1:8" ht="15.75" thickBot="1" x14ac:dyDescent="0.3">
      <c r="A10" s="218"/>
      <c r="B10" s="220"/>
      <c r="C10" s="220"/>
      <c r="D10" s="222"/>
      <c r="E10" s="13" t="s">
        <v>8</v>
      </c>
      <c r="F10" s="224"/>
    </row>
    <row r="11" spans="1:8" x14ac:dyDescent="0.25">
      <c r="A11" s="217">
        <v>15</v>
      </c>
      <c r="B11" s="219" t="s">
        <v>9</v>
      </c>
      <c r="C11" s="219" t="s">
        <v>9</v>
      </c>
      <c r="D11" s="221"/>
      <c r="E11" s="12" t="s">
        <v>10</v>
      </c>
      <c r="F11" s="223">
        <v>5800</v>
      </c>
      <c r="G11" s="225"/>
      <c r="H11" s="223"/>
    </row>
    <row r="12" spans="1:8" ht="15.75" thickBot="1" x14ac:dyDescent="0.3">
      <c r="A12" s="218"/>
      <c r="B12" s="220"/>
      <c r="C12" s="220"/>
      <c r="D12" s="222"/>
      <c r="E12" s="13" t="s">
        <v>11</v>
      </c>
      <c r="F12" s="224"/>
      <c r="G12" s="226"/>
      <c r="H12" s="224"/>
    </row>
    <row r="13" spans="1:8" x14ac:dyDescent="0.25">
      <c r="A13" s="217">
        <v>16</v>
      </c>
      <c r="B13" s="219" t="s">
        <v>9</v>
      </c>
      <c r="C13" s="219" t="s">
        <v>9</v>
      </c>
      <c r="D13" s="221"/>
      <c r="E13" s="12" t="s">
        <v>12</v>
      </c>
      <c r="F13" s="223">
        <v>5800</v>
      </c>
      <c r="G13" s="225"/>
      <c r="H13" s="223"/>
    </row>
    <row r="14" spans="1:8" ht="15.75" thickBot="1" x14ac:dyDescent="0.3">
      <c r="A14" s="218"/>
      <c r="B14" s="220"/>
      <c r="C14" s="220"/>
      <c r="D14" s="222"/>
      <c r="E14" s="13" t="s">
        <v>13</v>
      </c>
      <c r="F14" s="224"/>
      <c r="G14" s="226"/>
      <c r="H14" s="224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33">
        <v>44075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4" ht="23.25" x14ac:dyDescent="0.25">
      <c r="A2" s="231" t="s">
        <v>132</v>
      </c>
      <c r="B2" s="231"/>
      <c r="C2" s="231"/>
      <c r="D2" s="231"/>
      <c r="E2" s="231"/>
      <c r="F2" s="231"/>
      <c r="G2" s="114"/>
      <c r="H2" s="232" t="s">
        <v>166</v>
      </c>
      <c r="I2" s="232"/>
      <c r="J2" s="232"/>
      <c r="K2" s="232"/>
      <c r="L2" s="232"/>
      <c r="M2" s="232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3">
        <v>44105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3" ht="23.25" x14ac:dyDescent="0.25">
      <c r="A2" s="231" t="s">
        <v>132</v>
      </c>
      <c r="B2" s="231"/>
      <c r="C2" s="231"/>
      <c r="D2" s="231"/>
      <c r="E2" s="231"/>
      <c r="F2" s="114"/>
      <c r="G2" s="232" t="s">
        <v>166</v>
      </c>
      <c r="H2" s="232"/>
      <c r="I2" s="232"/>
      <c r="J2" s="232"/>
      <c r="K2" s="232"/>
      <c r="L2" s="232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3">
        <v>44136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3" ht="23.25" x14ac:dyDescent="0.25">
      <c r="A2" s="231" t="s">
        <v>132</v>
      </c>
      <c r="B2" s="231"/>
      <c r="C2" s="231"/>
      <c r="D2" s="231"/>
      <c r="E2" s="231"/>
      <c r="F2" s="114"/>
      <c r="G2" s="232" t="s">
        <v>166</v>
      </c>
      <c r="H2" s="232"/>
      <c r="I2" s="232"/>
      <c r="J2" s="232"/>
      <c r="K2" s="232"/>
      <c r="L2" s="232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3">
        <v>44166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3" ht="23.25" x14ac:dyDescent="0.25">
      <c r="A2" s="231" t="s">
        <v>132</v>
      </c>
      <c r="B2" s="231"/>
      <c r="C2" s="231"/>
      <c r="D2" s="231"/>
      <c r="E2" s="231"/>
      <c r="F2" s="114"/>
      <c r="G2" s="232" t="s">
        <v>166</v>
      </c>
      <c r="H2" s="232"/>
      <c r="I2" s="232"/>
      <c r="J2" s="232"/>
      <c r="K2" s="232"/>
      <c r="L2" s="232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3" t="s">
        <v>218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3" ht="23.25" x14ac:dyDescent="0.25">
      <c r="A2" s="231" t="s">
        <v>132</v>
      </c>
      <c r="B2" s="231"/>
      <c r="C2" s="231"/>
      <c r="D2" s="231"/>
      <c r="E2" s="231"/>
      <c r="F2" s="114"/>
      <c r="G2" s="232" t="s">
        <v>166</v>
      </c>
      <c r="H2" s="232"/>
      <c r="I2" s="232"/>
      <c r="J2" s="232"/>
      <c r="K2" s="232"/>
      <c r="L2" s="232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3">
        <v>44228</v>
      </c>
      <c r="B1" s="233"/>
      <c r="C1" s="233"/>
      <c r="D1" s="233"/>
      <c r="E1" s="233"/>
      <c r="F1" s="233"/>
      <c r="G1" s="233"/>
    </row>
    <row r="2" spans="1:8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3">
        <v>44256</v>
      </c>
      <c r="B1" s="233"/>
      <c r="C1" s="233"/>
      <c r="D1" s="233"/>
      <c r="E1" s="233"/>
      <c r="F1" s="233"/>
      <c r="G1" s="233"/>
    </row>
    <row r="2" spans="1:8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workbookViewId="0">
      <selection sqref="A1:G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33">
        <v>44287</v>
      </c>
      <c r="B1" s="233"/>
      <c r="C1" s="233"/>
      <c r="D1" s="233"/>
      <c r="E1" s="233"/>
      <c r="F1" s="233"/>
      <c r="G1" s="233"/>
    </row>
    <row r="2" spans="1:11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34" t="s">
        <v>66</v>
      </c>
      <c r="J3" s="234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363</v>
      </c>
      <c r="D31" s="143" t="s">
        <v>216</v>
      </c>
      <c r="E31" s="143" t="s">
        <v>181</v>
      </c>
      <c r="F31" s="84" t="s">
        <v>17</v>
      </c>
      <c r="G31" s="110" t="s">
        <v>366</v>
      </c>
    </row>
    <row r="32" spans="2:8" ht="30" x14ac:dyDescent="0.25">
      <c r="B32" s="82">
        <v>3800</v>
      </c>
      <c r="C32" s="119" t="s">
        <v>364</v>
      </c>
      <c r="D32" s="143" t="s">
        <v>216</v>
      </c>
      <c r="E32" s="143" t="s">
        <v>365</v>
      </c>
      <c r="F32" s="84" t="s">
        <v>17</v>
      </c>
      <c r="G32" s="110" t="s">
        <v>367</v>
      </c>
    </row>
    <row r="33" spans="2:8" ht="30" x14ac:dyDescent="0.25">
      <c r="B33" s="82">
        <v>2050</v>
      </c>
      <c r="C33" s="119" t="s">
        <v>368</v>
      </c>
      <c r="D33" s="143" t="s">
        <v>216</v>
      </c>
      <c r="E33" s="143" t="s">
        <v>365</v>
      </c>
      <c r="F33" s="84" t="s">
        <v>17</v>
      </c>
      <c r="G33" s="110" t="s">
        <v>367</v>
      </c>
    </row>
    <row r="34" spans="2:8" ht="30" x14ac:dyDescent="0.25">
      <c r="B34" s="82">
        <v>1000</v>
      </c>
      <c r="C34" s="119" t="s">
        <v>369</v>
      </c>
      <c r="D34" s="143" t="s">
        <v>216</v>
      </c>
      <c r="E34" s="143" t="s">
        <v>365</v>
      </c>
      <c r="F34" s="84" t="s">
        <v>17</v>
      </c>
      <c r="G34" s="110" t="s">
        <v>367</v>
      </c>
    </row>
    <row r="35" spans="2:8" ht="30" x14ac:dyDescent="0.25">
      <c r="B35" s="82">
        <v>16500</v>
      </c>
      <c r="C35" s="119" t="s">
        <v>370</v>
      </c>
      <c r="D35" s="143" t="s">
        <v>216</v>
      </c>
      <c r="E35" s="143" t="s">
        <v>365</v>
      </c>
      <c r="F35" s="84" t="s">
        <v>17</v>
      </c>
      <c r="G35" s="110" t="s">
        <v>371</v>
      </c>
    </row>
    <row r="36" spans="2:8" ht="30" x14ac:dyDescent="0.25">
      <c r="B36" s="82">
        <v>3500</v>
      </c>
      <c r="C36" s="119" t="s">
        <v>372</v>
      </c>
      <c r="D36" s="143" t="s">
        <v>216</v>
      </c>
      <c r="E36" s="143" t="s">
        <v>365</v>
      </c>
      <c r="F36" s="84" t="s">
        <v>17</v>
      </c>
      <c r="G36" s="110" t="s">
        <v>367</v>
      </c>
    </row>
    <row r="37" spans="2:8" ht="30" x14ac:dyDescent="0.25">
      <c r="B37" s="82">
        <v>2000</v>
      </c>
      <c r="C37" s="119" t="s">
        <v>373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374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375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376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377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378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379</v>
      </c>
      <c r="D43" s="143" t="s">
        <v>67</v>
      </c>
      <c r="E43" s="143" t="s">
        <v>380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381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382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385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6"/>
  <sheetViews>
    <sheetView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3">
        <v>44317</v>
      </c>
      <c r="B1" s="233"/>
      <c r="C1" s="233"/>
      <c r="D1" s="233"/>
      <c r="E1" s="233"/>
      <c r="F1" s="233"/>
      <c r="G1" s="233"/>
    </row>
    <row r="2" spans="1:8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 t="s">
        <v>17</v>
      </c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 t="s">
        <v>17</v>
      </c>
      <c r="G5" s="109"/>
    </row>
    <row r="6" spans="1:8" x14ac:dyDescent="0.25">
      <c r="B6" s="161">
        <v>520</v>
      </c>
      <c r="C6" s="118" t="s">
        <v>41</v>
      </c>
      <c r="D6" s="107" t="s">
        <v>38</v>
      </c>
      <c r="E6" s="107" t="s">
        <v>72</v>
      </c>
      <c r="F6" s="56" t="s">
        <v>17</v>
      </c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F7" s="84" t="s">
        <v>94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  <c r="F8" s="84" t="s">
        <v>94</v>
      </c>
    </row>
    <row r="9" spans="1:8" x14ac:dyDescent="0.25">
      <c r="B9" s="162">
        <v>45000</v>
      </c>
      <c r="C9" s="104" t="s">
        <v>395</v>
      </c>
      <c r="D9" s="143" t="s">
        <v>191</v>
      </c>
      <c r="E9" s="143" t="s">
        <v>43</v>
      </c>
      <c r="F9" s="84" t="s">
        <v>17</v>
      </c>
      <c r="G9" s="108" t="s">
        <v>397</v>
      </c>
      <c r="H9" s="104"/>
    </row>
    <row r="10" spans="1:8" x14ac:dyDescent="0.25">
      <c r="B10" s="162">
        <v>900</v>
      </c>
      <c r="C10" s="104" t="s">
        <v>355</v>
      </c>
      <c r="F10" s="84" t="s">
        <v>17</v>
      </c>
      <c r="G10" s="108"/>
      <c r="H10" s="104"/>
    </row>
    <row r="11" spans="1:8" ht="30" x14ac:dyDescent="0.25">
      <c r="B11" s="82"/>
      <c r="C11" s="104" t="s">
        <v>394</v>
      </c>
      <c r="D11" s="143" t="s">
        <v>35</v>
      </c>
      <c r="E11" s="143" t="s">
        <v>43</v>
      </c>
      <c r="F11" s="84" t="s">
        <v>94</v>
      </c>
      <c r="G11" s="108"/>
      <c r="H11" s="104"/>
    </row>
    <row r="12" spans="1:8" x14ac:dyDescent="0.25">
      <c r="B12" s="82">
        <v>350</v>
      </c>
      <c r="C12" s="104" t="s">
        <v>396</v>
      </c>
      <c r="D12" s="143" t="s">
        <v>35</v>
      </c>
      <c r="E12" s="143" t="s">
        <v>43</v>
      </c>
      <c r="F12" s="84" t="s">
        <v>17</v>
      </c>
      <c r="G12" s="108"/>
      <c r="H12" s="104"/>
    </row>
    <row r="13" spans="1:8" x14ac:dyDescent="0.25">
      <c r="B13" s="165">
        <v>3500</v>
      </c>
      <c r="C13" s="104" t="s">
        <v>383</v>
      </c>
      <c r="D13" s="169" t="s">
        <v>35</v>
      </c>
      <c r="E13" s="169" t="s">
        <v>216</v>
      </c>
      <c r="F13" s="84" t="s">
        <v>17</v>
      </c>
      <c r="G13" s="108"/>
      <c r="H13" s="104"/>
    </row>
    <row r="14" spans="1:8" x14ac:dyDescent="0.25">
      <c r="B14" s="166"/>
      <c r="C14" s="104" t="s">
        <v>290</v>
      </c>
      <c r="D14" s="169" t="s">
        <v>35</v>
      </c>
      <c r="E14" s="169" t="s">
        <v>384</v>
      </c>
      <c r="G14" s="108"/>
      <c r="H14" s="104"/>
    </row>
    <row r="15" spans="1:8" x14ac:dyDescent="0.25">
      <c r="B15" s="166">
        <v>22000</v>
      </c>
      <c r="C15" s="104" t="s">
        <v>362</v>
      </c>
      <c r="D15" s="15" t="s">
        <v>35</v>
      </c>
      <c r="E15" s="15" t="s">
        <v>386</v>
      </c>
      <c r="F15" s="84">
        <f>6330+7115+4968+5216+5484+5719+5983</f>
        <v>40815</v>
      </c>
      <c r="G15" s="211">
        <f>5223+5295+5312+5552+470</f>
        <v>21852</v>
      </c>
      <c r="H15" s="104"/>
    </row>
    <row r="16" spans="1:8" x14ac:dyDescent="0.25">
      <c r="B16" s="145"/>
      <c r="C16" s="118"/>
      <c r="D16" s="15"/>
      <c r="E16" s="15"/>
      <c r="G16" s="108"/>
      <c r="H16" s="104"/>
    </row>
    <row r="17" spans="2:8" x14ac:dyDescent="0.25">
      <c r="F17" s="209">
        <f>F15+G15</f>
        <v>62667</v>
      </c>
      <c r="G17" s="108"/>
      <c r="H17" s="104"/>
    </row>
    <row r="18" spans="2:8" x14ac:dyDescent="0.25">
      <c r="G18" s="108"/>
      <c r="H18" s="104"/>
    </row>
    <row r="19" spans="2:8" x14ac:dyDescent="0.25">
      <c r="G19" s="108"/>
      <c r="H19" s="104"/>
    </row>
    <row r="24" spans="2:8" ht="30" x14ac:dyDescent="0.25">
      <c r="B24" s="82">
        <f>SUM(B4:B22)</f>
        <v>114270</v>
      </c>
      <c r="C24" s="104" t="s">
        <v>31</v>
      </c>
      <c r="D24" s="172" t="s">
        <v>221</v>
      </c>
      <c r="E24" s="158">
        <f>SUM(B4:B6)</f>
        <v>42520</v>
      </c>
      <c r="F24" s="84">
        <f>E24*12</f>
        <v>510240</v>
      </c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SUM(B13:B22)</f>
        <v>25500</v>
      </c>
      <c r="F25" s="84">
        <f>E25*12</f>
        <v>306000</v>
      </c>
    </row>
    <row r="26" spans="2:8" x14ac:dyDescent="0.25">
      <c r="B26" s="83">
        <f>B25-B24</f>
        <v>-29270</v>
      </c>
      <c r="C26" s="104" t="s">
        <v>108</v>
      </c>
      <c r="D26" s="15"/>
      <c r="E26" s="168">
        <f>SUM(E24:E25)</f>
        <v>68020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7EAC-117C-4768-95C3-E01293A9B462}">
  <dimension ref="A1:H30"/>
  <sheetViews>
    <sheetView topLeftCell="A11" workbookViewId="0">
      <selection activeCell="F21" sqref="F2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3">
        <v>44348</v>
      </c>
      <c r="B1" s="233"/>
      <c r="C1" s="233"/>
      <c r="D1" s="233"/>
      <c r="E1" s="233"/>
      <c r="F1" s="233"/>
      <c r="G1" s="233"/>
    </row>
    <row r="2" spans="1:8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 t="s">
        <v>403</v>
      </c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403</v>
      </c>
      <c r="G5" s="109"/>
    </row>
    <row r="6" spans="1:8" x14ac:dyDescent="0.25">
      <c r="B6" s="161">
        <v>5000</v>
      </c>
      <c r="C6" s="118" t="s">
        <v>406</v>
      </c>
      <c r="D6" s="107" t="s">
        <v>35</v>
      </c>
      <c r="E6" s="107" t="s">
        <v>38</v>
      </c>
      <c r="F6" s="56" t="s">
        <v>403</v>
      </c>
      <c r="G6" s="109"/>
    </row>
    <row r="7" spans="1:8" x14ac:dyDescent="0.25">
      <c r="B7" s="161">
        <v>5000</v>
      </c>
      <c r="C7" s="118" t="s">
        <v>407</v>
      </c>
      <c r="D7" s="107" t="s">
        <v>35</v>
      </c>
      <c r="E7" s="107" t="s">
        <v>67</v>
      </c>
      <c r="F7" s="56" t="s">
        <v>403</v>
      </c>
      <c r="G7" s="109"/>
    </row>
    <row r="8" spans="1:8" x14ac:dyDescent="0.25">
      <c r="B8" s="161">
        <v>1550</v>
      </c>
      <c r="C8" s="118" t="s">
        <v>41</v>
      </c>
      <c r="D8" s="107" t="s">
        <v>35</v>
      </c>
      <c r="E8" s="107" t="s">
        <v>72</v>
      </c>
      <c r="F8" s="56" t="s">
        <v>403</v>
      </c>
    </row>
    <row r="9" spans="1:8" x14ac:dyDescent="0.25">
      <c r="B9" s="161"/>
      <c r="C9" s="118" t="s">
        <v>361</v>
      </c>
      <c r="D9" s="169" t="s">
        <v>35</v>
      </c>
      <c r="E9" s="169" t="s">
        <v>191</v>
      </c>
    </row>
    <row r="10" spans="1:8" x14ac:dyDescent="0.25">
      <c r="B10" s="162"/>
      <c r="C10" s="104" t="s">
        <v>19</v>
      </c>
      <c r="D10" s="15" t="s">
        <v>35</v>
      </c>
      <c r="E10" s="15" t="s">
        <v>36</v>
      </c>
    </row>
    <row r="11" spans="1:8" x14ac:dyDescent="0.25">
      <c r="C11" s="104" t="s">
        <v>401</v>
      </c>
      <c r="D11" s="15"/>
      <c r="E11" s="15"/>
      <c r="G11" s="162">
        <v>2500</v>
      </c>
    </row>
    <row r="12" spans="1:8" x14ac:dyDescent="0.25">
      <c r="C12" s="104" t="s">
        <v>399</v>
      </c>
      <c r="D12" s="15"/>
      <c r="E12" s="15"/>
      <c r="G12" s="162">
        <v>2000</v>
      </c>
    </row>
    <row r="13" spans="1:8" x14ac:dyDescent="0.25">
      <c r="C13" s="104" t="s">
        <v>398</v>
      </c>
      <c r="D13" s="143"/>
      <c r="E13" s="143"/>
      <c r="G13" s="162">
        <v>600</v>
      </c>
    </row>
    <row r="14" spans="1:8" x14ac:dyDescent="0.25">
      <c r="C14" s="104" t="s">
        <v>355</v>
      </c>
      <c r="G14" s="162"/>
      <c r="H14" s="104"/>
    </row>
    <row r="15" spans="1:8" x14ac:dyDescent="0.25">
      <c r="C15" s="104" t="s">
        <v>402</v>
      </c>
      <c r="D15" s="143"/>
      <c r="E15" s="143"/>
      <c r="G15" s="82">
        <v>2500</v>
      </c>
      <c r="H15" s="104"/>
    </row>
    <row r="16" spans="1:8" x14ac:dyDescent="0.25">
      <c r="G16" s="108"/>
      <c r="H16" s="104"/>
    </row>
    <row r="17" spans="2:8" x14ac:dyDescent="0.25">
      <c r="B17" s="165">
        <v>3500</v>
      </c>
      <c r="C17" s="104" t="s">
        <v>383</v>
      </c>
      <c r="D17" s="169" t="s">
        <v>35</v>
      </c>
      <c r="E17" s="169" t="s">
        <v>216</v>
      </c>
      <c r="F17" s="56" t="s">
        <v>403</v>
      </c>
      <c r="G17" s="108"/>
      <c r="H17" s="104"/>
    </row>
    <row r="18" spans="2:8" x14ac:dyDescent="0.25">
      <c r="B18" s="166"/>
      <c r="C18" s="104" t="s">
        <v>290</v>
      </c>
      <c r="D18" s="169" t="s">
        <v>35</v>
      </c>
      <c r="E18" s="169" t="s">
        <v>384</v>
      </c>
      <c r="G18" s="108"/>
      <c r="H18" s="104"/>
    </row>
    <row r="19" spans="2:8" x14ac:dyDescent="0.25">
      <c r="B19" s="241">
        <v>21856</v>
      </c>
      <c r="C19" s="104" t="s">
        <v>404</v>
      </c>
      <c r="D19" s="15" t="s">
        <v>35</v>
      </c>
      <c r="E19" s="15" t="s">
        <v>405</v>
      </c>
      <c r="F19" s="56" t="s">
        <v>403</v>
      </c>
      <c r="G19" s="211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F21" s="108"/>
      <c r="G21" s="108"/>
      <c r="H21" s="104"/>
    </row>
    <row r="22" spans="2:8" x14ac:dyDescent="0.25">
      <c r="G22" s="108"/>
      <c r="H22" s="104"/>
    </row>
    <row r="23" spans="2:8" x14ac:dyDescent="0.25">
      <c r="G23" s="108"/>
      <c r="H23" s="104"/>
    </row>
    <row r="25" spans="2:8" x14ac:dyDescent="0.25">
      <c r="H25" s="113">
        <v>21102.78</v>
      </c>
    </row>
    <row r="26" spans="2:8" x14ac:dyDescent="0.25">
      <c r="H26" s="113">
        <f>H25-16102.78</f>
        <v>4999.9999999999982</v>
      </c>
    </row>
    <row r="27" spans="2:8" x14ac:dyDescent="0.25">
      <c r="H27" s="113">
        <f>H25-H26</f>
        <v>16102.78</v>
      </c>
    </row>
    <row r="28" spans="2:8" ht="30" x14ac:dyDescent="0.25">
      <c r="B28" s="82">
        <f>SUM(B4:B26)</f>
        <v>78906</v>
      </c>
      <c r="C28" s="104" t="s">
        <v>31</v>
      </c>
      <c r="D28" s="172" t="s">
        <v>221</v>
      </c>
      <c r="E28" s="158">
        <f>SUM(B4:B8)</f>
        <v>53550</v>
      </c>
      <c r="F28" s="84">
        <f>E28*12</f>
        <v>642600</v>
      </c>
      <c r="H28" s="113" t="s">
        <v>408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SUM(B17:B26)</f>
        <v>25356</v>
      </c>
      <c r="F29" s="84">
        <f>E29*12</f>
        <v>304272</v>
      </c>
    </row>
    <row r="30" spans="2:8" x14ac:dyDescent="0.25">
      <c r="B30" s="83">
        <f>B29-B28</f>
        <v>6094</v>
      </c>
      <c r="C30" s="104" t="s">
        <v>108</v>
      </c>
      <c r="D30" s="15"/>
      <c r="E30" s="168">
        <f>SUM(E28:E29)</f>
        <v>78906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7" t="s">
        <v>14</v>
      </c>
      <c r="C1" s="227"/>
      <c r="D1" s="227"/>
      <c r="E1" s="227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E981-35F9-41EE-8C60-D0CE120CDB1B}">
  <dimension ref="A1:H28"/>
  <sheetViews>
    <sheetView tabSelected="1" workbookViewId="0">
      <selection activeCell="B14" sqref="B1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3">
        <v>44378</v>
      </c>
      <c r="B1" s="233"/>
      <c r="C1" s="233"/>
      <c r="D1" s="233"/>
      <c r="E1" s="233"/>
      <c r="F1" s="233"/>
      <c r="G1" s="233"/>
    </row>
    <row r="2" spans="1:8" ht="23.25" x14ac:dyDescent="0.25">
      <c r="A2" s="114"/>
      <c r="B2" s="232" t="s">
        <v>166</v>
      </c>
      <c r="C2" s="232"/>
      <c r="D2" s="232"/>
      <c r="E2" s="232"/>
      <c r="F2" s="232"/>
      <c r="G2" s="232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109"/>
    </row>
    <row r="6" spans="1:8" x14ac:dyDescent="0.25">
      <c r="B6" s="161">
        <v>1550</v>
      </c>
      <c r="C6" s="118" t="s">
        <v>41</v>
      </c>
      <c r="D6" s="107" t="s">
        <v>35</v>
      </c>
      <c r="E6" s="107" t="s">
        <v>72</v>
      </c>
      <c r="F6" s="56"/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H7" s="113">
        <f>B5+B4</f>
        <v>42000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</row>
    <row r="9" spans="1:8" ht="30" x14ac:dyDescent="0.25">
      <c r="B9" s="162">
        <v>15000</v>
      </c>
      <c r="C9" s="104" t="s">
        <v>400</v>
      </c>
      <c r="D9" s="15" t="s">
        <v>35</v>
      </c>
      <c r="E9" s="15"/>
    </row>
    <row r="10" spans="1:8" x14ac:dyDescent="0.25">
      <c r="B10" s="162"/>
      <c r="C10" s="104" t="s">
        <v>401</v>
      </c>
      <c r="D10" s="15"/>
      <c r="E10" s="15"/>
    </row>
    <row r="11" spans="1:8" x14ac:dyDescent="0.25">
      <c r="B11" s="162"/>
      <c r="C11" s="104" t="s">
        <v>399</v>
      </c>
      <c r="D11" s="15"/>
      <c r="E11" s="15"/>
    </row>
    <row r="12" spans="1:8" x14ac:dyDescent="0.25">
      <c r="B12" s="162"/>
      <c r="C12" s="104" t="s">
        <v>398</v>
      </c>
      <c r="D12" s="143"/>
      <c r="E12" s="143"/>
      <c r="G12" s="108"/>
      <c r="H12" s="104"/>
    </row>
    <row r="13" spans="1:8" x14ac:dyDescent="0.25">
      <c r="B13" s="162"/>
      <c r="C13" s="104" t="s">
        <v>355</v>
      </c>
      <c r="G13" s="108"/>
      <c r="H13" s="104"/>
    </row>
    <row r="14" spans="1:8" x14ac:dyDescent="0.25">
      <c r="B14" s="82"/>
      <c r="C14" s="104" t="s">
        <v>402</v>
      </c>
      <c r="D14" s="143"/>
      <c r="E14" s="143"/>
      <c r="G14" s="108"/>
      <c r="H14" s="104"/>
    </row>
    <row r="15" spans="1:8" x14ac:dyDescent="0.25">
      <c r="B15" s="165">
        <v>3500</v>
      </c>
      <c r="C15" s="104" t="s">
        <v>383</v>
      </c>
      <c r="D15" s="169" t="s">
        <v>35</v>
      </c>
      <c r="E15" s="169" t="s">
        <v>216</v>
      </c>
      <c r="F15" s="56"/>
      <c r="G15" s="108"/>
      <c r="H15" s="104"/>
    </row>
    <row r="16" spans="1:8" x14ac:dyDescent="0.25">
      <c r="B16" s="166"/>
      <c r="C16" s="104" t="s">
        <v>290</v>
      </c>
      <c r="D16" s="169" t="s">
        <v>35</v>
      </c>
      <c r="E16" s="169" t="s">
        <v>384</v>
      </c>
      <c r="G16" s="108"/>
      <c r="H16" s="104"/>
    </row>
    <row r="17" spans="2:8" x14ac:dyDescent="0.25">
      <c r="B17" s="166"/>
      <c r="C17" s="104"/>
      <c r="D17" s="15"/>
      <c r="E17" s="15"/>
      <c r="G17" s="211">
        <f>5223+5295+5312+5552+470</f>
        <v>21852</v>
      </c>
      <c r="H17" s="104"/>
    </row>
    <row r="18" spans="2:8" x14ac:dyDescent="0.25">
      <c r="B18" s="145"/>
      <c r="C18" s="118"/>
      <c r="D18" s="15"/>
      <c r="E18" s="15"/>
      <c r="G18" s="108"/>
      <c r="H18" s="104"/>
    </row>
    <row r="19" spans="2:8" x14ac:dyDescent="0.25">
      <c r="F19" s="209">
        <f>F17+G17</f>
        <v>21852</v>
      </c>
      <c r="G19" s="108"/>
      <c r="H19" s="104"/>
    </row>
    <row r="20" spans="2:8" x14ac:dyDescent="0.25">
      <c r="G20" s="108"/>
      <c r="H20" s="104"/>
    </row>
    <row r="21" spans="2:8" x14ac:dyDescent="0.25">
      <c r="G21" s="108"/>
      <c r="H21" s="104"/>
    </row>
    <row r="26" spans="2:8" ht="30" x14ac:dyDescent="0.25">
      <c r="B26" s="82">
        <f>SUM(B4:B24)</f>
        <v>62050</v>
      </c>
      <c r="C26" s="104" t="s">
        <v>31</v>
      </c>
      <c r="D26" s="172" t="s">
        <v>221</v>
      </c>
      <c r="E26" s="158">
        <f>SUM(B4:B6)</f>
        <v>43550</v>
      </c>
      <c r="F26" s="84">
        <f>E26*12</f>
        <v>522600</v>
      </c>
    </row>
    <row r="27" spans="2:8" ht="30" x14ac:dyDescent="0.25">
      <c r="B27" s="82">
        <v>85000</v>
      </c>
      <c r="C27" s="104" t="s">
        <v>66</v>
      </c>
      <c r="D27" s="172" t="s">
        <v>222</v>
      </c>
      <c r="E27" s="84">
        <f>SUM(B15:B24)</f>
        <v>3500</v>
      </c>
      <c r="F27" s="84">
        <f>E27*12</f>
        <v>42000</v>
      </c>
    </row>
    <row r="28" spans="2:8" x14ac:dyDescent="0.25">
      <c r="B28" s="83">
        <f>B27-B26</f>
        <v>22950</v>
      </c>
      <c r="C28" s="104" t="s">
        <v>108</v>
      </c>
      <c r="D28" s="15"/>
      <c r="E28" s="168">
        <f>SUM(E26:E27)</f>
        <v>47050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workbookViewId="0">
      <selection activeCell="L11" sqref="L11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27" t="s">
        <v>387</v>
      </c>
      <c r="C1" s="227"/>
      <c r="D1" s="227"/>
    </row>
    <row r="2" spans="1:7" ht="30" x14ac:dyDescent="0.25">
      <c r="A2" s="151" t="s">
        <v>389</v>
      </c>
      <c r="B2" s="151" t="s">
        <v>236</v>
      </c>
      <c r="C2" s="151" t="s">
        <v>391</v>
      </c>
      <c r="D2" s="192" t="s">
        <v>392</v>
      </c>
      <c r="E2" s="151" t="s">
        <v>390</v>
      </c>
    </row>
    <row r="3" spans="1:7" x14ac:dyDescent="0.25">
      <c r="A3" s="35" t="s">
        <v>388</v>
      </c>
      <c r="B3" s="95">
        <v>903569252</v>
      </c>
      <c r="C3" s="214">
        <v>44319</v>
      </c>
      <c r="D3" t="s">
        <v>35</v>
      </c>
      <c r="E3" s="215">
        <v>6330</v>
      </c>
    </row>
    <row r="4" spans="1:7" x14ac:dyDescent="0.25">
      <c r="B4" s="95">
        <v>903569259</v>
      </c>
      <c r="C4" s="214">
        <v>44319</v>
      </c>
      <c r="D4" t="s">
        <v>35</v>
      </c>
      <c r="E4" s="216">
        <v>7115</v>
      </c>
    </row>
    <row r="5" spans="1:7" x14ac:dyDescent="0.25">
      <c r="B5" s="95">
        <v>903569258</v>
      </c>
      <c r="C5" s="214">
        <v>44319</v>
      </c>
      <c r="D5" t="s">
        <v>35</v>
      </c>
      <c r="E5" s="216">
        <v>4968</v>
      </c>
    </row>
    <row r="6" spans="1:7" x14ac:dyDescent="0.25">
      <c r="B6" s="95">
        <v>903569256</v>
      </c>
      <c r="C6" s="214">
        <v>44319</v>
      </c>
      <c r="D6" t="s">
        <v>35</v>
      </c>
      <c r="E6" s="215">
        <v>5216</v>
      </c>
    </row>
    <row r="7" spans="1:7" x14ac:dyDescent="0.25">
      <c r="B7" s="95">
        <v>903569255</v>
      </c>
      <c r="C7" s="214">
        <v>44319</v>
      </c>
      <c r="D7" t="s">
        <v>35</v>
      </c>
      <c r="E7" s="215">
        <v>5484</v>
      </c>
    </row>
    <row r="8" spans="1:7" x14ac:dyDescent="0.25">
      <c r="B8" s="95">
        <v>903569254</v>
      </c>
      <c r="C8" s="214">
        <v>44319</v>
      </c>
      <c r="D8" t="s">
        <v>35</v>
      </c>
      <c r="E8" s="215">
        <v>5719</v>
      </c>
    </row>
    <row r="9" spans="1:7" x14ac:dyDescent="0.25">
      <c r="B9" s="95">
        <v>903569253</v>
      </c>
      <c r="C9" s="214">
        <v>44319</v>
      </c>
      <c r="D9" t="s">
        <v>35</v>
      </c>
      <c r="E9" s="215">
        <v>5983</v>
      </c>
      <c r="G9" s="48"/>
    </row>
    <row r="10" spans="1:7" s="31" customFormat="1" x14ac:dyDescent="0.25">
      <c r="D10" s="212" t="s">
        <v>239</v>
      </c>
      <c r="E10" s="238">
        <f>SUM(E3:E9)</f>
        <v>40815</v>
      </c>
    </row>
    <row r="11" spans="1:7" x14ac:dyDescent="0.25">
      <c r="A11" s="35" t="s">
        <v>393</v>
      </c>
      <c r="B11" s="95">
        <v>903569519</v>
      </c>
      <c r="C11" s="214">
        <v>44348</v>
      </c>
      <c r="D11" t="s">
        <v>35</v>
      </c>
      <c r="E11" s="215">
        <v>5223</v>
      </c>
    </row>
    <row r="12" spans="1:7" x14ac:dyDescent="0.25">
      <c r="B12" s="95">
        <v>903569518</v>
      </c>
      <c r="E12" s="215">
        <v>5295</v>
      </c>
      <c r="G12" s="48">
        <f>SUM(E12:E14)</f>
        <v>16159</v>
      </c>
    </row>
    <row r="13" spans="1:7" x14ac:dyDescent="0.25">
      <c r="B13" s="95">
        <v>903569517</v>
      </c>
      <c r="E13" s="216">
        <v>5312</v>
      </c>
    </row>
    <row r="14" spans="1:7" x14ac:dyDescent="0.25">
      <c r="B14" s="95">
        <v>903569516</v>
      </c>
      <c r="C14" s="20"/>
      <c r="D14" s="20"/>
      <c r="E14" s="215">
        <v>5552</v>
      </c>
    </row>
    <row r="15" spans="1:7" x14ac:dyDescent="0.25">
      <c r="B15" s="239">
        <v>890979784</v>
      </c>
      <c r="E15" s="240">
        <v>470</v>
      </c>
    </row>
    <row r="16" spans="1:7" x14ac:dyDescent="0.25">
      <c r="D16" s="212" t="s">
        <v>239</v>
      </c>
      <c r="E16" s="213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35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35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6" t="s">
        <v>245</v>
      </c>
      <c r="B1" s="236"/>
      <c r="C1" s="236"/>
      <c r="D1" s="236"/>
      <c r="E1" s="237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7" t="s">
        <v>14</v>
      </c>
      <c r="C1" s="227"/>
      <c r="D1" s="227"/>
      <c r="E1" s="227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7" t="s">
        <v>14</v>
      </c>
      <c r="C1" s="227"/>
      <c r="D1" s="227"/>
      <c r="E1" s="227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7" t="s">
        <v>14</v>
      </c>
      <c r="C1" s="227"/>
      <c r="D1" s="227"/>
      <c r="E1" s="227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8">
        <v>43952</v>
      </c>
      <c r="B1" s="228"/>
      <c r="C1" s="228"/>
      <c r="D1" s="228"/>
      <c r="E1" s="228"/>
      <c r="F1" s="228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8">
        <v>43983</v>
      </c>
      <c r="B1" s="228"/>
      <c r="C1" s="228"/>
      <c r="D1" s="228"/>
      <c r="E1" s="228"/>
      <c r="F1" s="228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8">
        <v>44013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4" x14ac:dyDescent="0.25">
      <c r="A2" s="229" t="s">
        <v>132</v>
      </c>
      <c r="B2" s="229"/>
      <c r="C2" s="229"/>
      <c r="D2" s="229"/>
      <c r="E2" s="229"/>
      <c r="F2" s="229"/>
      <c r="G2" s="88"/>
      <c r="H2" s="230" t="s">
        <v>133</v>
      </c>
      <c r="I2" s="230"/>
      <c r="J2" s="230"/>
      <c r="K2" s="230"/>
      <c r="L2" s="230"/>
      <c r="M2" s="230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8">
        <v>44044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3" ht="23.25" x14ac:dyDescent="0.25">
      <c r="A2" s="231" t="s">
        <v>132</v>
      </c>
      <c r="B2" s="231"/>
      <c r="C2" s="231"/>
      <c r="D2" s="231"/>
      <c r="E2" s="231"/>
      <c r="F2" s="88"/>
      <c r="G2" s="232" t="s">
        <v>166</v>
      </c>
      <c r="H2" s="232"/>
      <c r="I2" s="232"/>
      <c r="J2" s="232"/>
      <c r="K2" s="232"/>
      <c r="L2" s="232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July 21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2021-06-01T06:49:59Z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