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9A23F3F1-1D56-4DBB-8250-8171A207E36C}" xr6:coauthVersionLast="46" xr6:coauthVersionMax="46" xr10:uidLastSave="{00000000-0000-0000-0000-000000000000}"/>
  <bookViews>
    <workbookView xWindow="-120" yWindow="-120" windowWidth="20730" windowHeight="11160" tabRatio="820" firstSheet="13" activeTab="25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June 21" sheetId="31" r:id="rId19"/>
    <sheet name="July 21" sheetId="32" r:id="rId20"/>
    <sheet name="Oct 21" sheetId="33" r:id="rId21"/>
    <sheet name="Nov 21" sheetId="34" r:id="rId22"/>
    <sheet name="Dec 21" sheetId="35" r:id="rId23"/>
    <sheet name="Jan 22" sheetId="36" r:id="rId24"/>
    <sheet name="Feb 22" sheetId="37" r:id="rId25"/>
    <sheet name="March 22" sheetId="38" r:id="rId26"/>
    <sheet name="LIC Paid '21 Month" sheetId="30" r:id="rId27"/>
    <sheet name="LIC Loan_NEW" sheetId="27" r:id="rId28"/>
    <sheet name="Sheet1" sheetId="7" r:id="rId29"/>
    <sheet name="LIC_Policies_dues" sheetId="10" r:id="rId30"/>
    <sheet name="LOAN_Records" sheetId="14" r:id="rId31"/>
    <sheet name="Yearly Fixed Expenses" sheetId="15" r:id="rId32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38" l="1"/>
  <c r="E23" i="38"/>
  <c r="E22" i="38"/>
  <c r="F22" i="38" s="1"/>
  <c r="F23" i="37"/>
  <c r="E23" i="37"/>
  <c r="E22" i="37"/>
  <c r="F22" i="37" s="1"/>
  <c r="E23" i="36"/>
  <c r="F23" i="36" s="1"/>
  <c r="E22" i="36"/>
  <c r="F22" i="36" s="1"/>
  <c r="E21" i="35"/>
  <c r="E23" i="35" s="1"/>
  <c r="B23" i="35" s="1"/>
  <c r="E22" i="35"/>
  <c r="F22" i="35" s="1"/>
  <c r="E25" i="34"/>
  <c r="F25" i="34" s="1"/>
  <c r="E24" i="34"/>
  <c r="F24" i="34" s="1"/>
  <c r="B24" i="34"/>
  <c r="B26" i="34" s="1"/>
  <c r="E25" i="33"/>
  <c r="E24" i="33"/>
  <c r="F24" i="33" s="1"/>
  <c r="B24" i="33"/>
  <c r="B26" i="33" s="1"/>
  <c r="H27" i="31"/>
  <c r="H26" i="31"/>
  <c r="G12" i="30"/>
  <c r="E27" i="32"/>
  <c r="F27" i="32" s="1"/>
  <c r="E26" i="32"/>
  <c r="F26" i="32" s="1"/>
  <c r="B26" i="32"/>
  <c r="B28" i="32" s="1"/>
  <c r="G17" i="32"/>
  <c r="F19" i="32" s="1"/>
  <c r="H7" i="32"/>
  <c r="E24" i="38" l="1"/>
  <c r="B24" i="38" s="1"/>
  <c r="E24" i="37"/>
  <c r="B24" i="37" s="1"/>
  <c r="E24" i="36"/>
  <c r="B24" i="36" s="1"/>
  <c r="F21" i="35"/>
  <c r="E26" i="34"/>
  <c r="E26" i="33"/>
  <c r="F25" i="33"/>
  <c r="E28" i="32"/>
  <c r="E29" i="31"/>
  <c r="F29" i="31" s="1"/>
  <c r="E28" i="31"/>
  <c r="F28" i="31" s="1"/>
  <c r="B28" i="31"/>
  <c r="B30" i="31" s="1"/>
  <c r="E30" i="31" l="1"/>
  <c r="E16" i="30"/>
  <c r="F16" i="30" s="1"/>
  <c r="E10" i="30"/>
  <c r="G15" i="29"/>
  <c r="F15" i="29"/>
  <c r="F17" i="29" s="1"/>
  <c r="E55" i="28" l="1"/>
  <c r="E54" i="28"/>
  <c r="B54" i="28"/>
  <c r="E25" i="29" l="1"/>
  <c r="B24" i="29"/>
  <c r="B38" i="28" l="1"/>
  <c r="F25" i="29" l="1"/>
  <c r="E24" i="29"/>
  <c r="B26" i="29"/>
  <c r="B25" i="28"/>
  <c r="B27" i="28"/>
  <c r="B23" i="28"/>
  <c r="E26" i="29" l="1"/>
  <c r="F24" i="29"/>
  <c r="B5" i="15"/>
  <c r="B18" i="28"/>
  <c r="B16" i="28" l="1"/>
  <c r="F10" i="27" l="1"/>
  <c r="D16" i="27"/>
  <c r="J16" i="27"/>
  <c r="F55" i="28" l="1"/>
  <c r="F54" i="28"/>
  <c r="J7" i="28"/>
  <c r="B55" i="28" s="1"/>
  <c r="D15" i="27"/>
  <c r="B56" i="28" l="1"/>
  <c r="E56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<sst xmlns="http://schemas.openxmlformats.org/spreadsheetml/2006/main" count="2128" uniqueCount="443">
  <si>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</si>
  <si>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</si>
  <si>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</si>
  <si>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</si>
  <si>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</si>
  <si>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</si>
  <si>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</si>
  <si>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</si>
  <si>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</si>
  <si>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</si>
  <si>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</si>
  <si>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</si>
  <si>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</si>
  <si>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</si>
  <si>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</si>
  <si>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</si>
  <si>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</si>
  <si>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</si>
  <si>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</si>
  <si>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</si>
  <si>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</si>
  <si>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</si>
  <si>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</si>
  <si>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</si>
  <si>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</si>
  <si>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</si>
  <si>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</si>
  <si>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</si>
  <si>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</si>
  <si>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</si>
  <si>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</si>
  <si>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</si>
  <si>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</si>
  <si>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</si>
  <si>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</si>
  <si>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</si>
  <si>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</si>
  <si>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</si>
  <si>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</si>
  <si>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</si>
  <si>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</si>
  <si>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</si>
  <si>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</si>
  <si>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</si>
  <si>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</si>
  <si>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</si>
  <si>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</si>
  <si>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</si>
  <si>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</si>
  <si>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</si>
  <si>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</si>
  <si>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</si>
  <si>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</si>
  <si>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</si>
  <si>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</si>
  <si>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</si>
  <si>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</si>
  <si>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</si>
  <si>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</si>
  <si>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</si>
  <si>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</si>
  <si>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</si>
  <si>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</si>
  <si>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</si>
  <si>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</si>
  <si>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</si>
  <si>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</si>
  <si>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</si>
  <si>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</si>
  <si>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</si>
  <si>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</si>
  <si>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</si>
  <si>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</si>
  <si>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</si>
  <si>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</si>
  <si>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</si>
  <si>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</si>
  <si>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</si>
  <si>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</si>
  <si>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</si>
  <si>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</si>
  <si>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</si>
  <si>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</si>
  <si>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</si>
  <si>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</si>
  <si>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</si>
  <si>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</si>
  <si>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</si>
  <si>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</si>
  <si>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</si>
  <si>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</si>
  <si>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</si>
  <si>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</si>
  <si>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</si>
  <si>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</si>
  <si>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</si>
  <si>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</si>
  <si>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</si>
  <si>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</si>
  <si>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</si>
  <si>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</si>
  <si>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</si>
  <si>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</si>
  <si>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</si>
  <si>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</si>
  <si>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</si>
  <si>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</si>
  <si>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</si>
  <si>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</si>
  <si>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</si>
  <si>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</si>
  <si>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</si>
  <si>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</si>
  <si>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</si>
  <si>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</si>
  <si>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</si>
  <si>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</si>
  <si>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</si>
  <si>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</si>
  <si>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</si>
  <si>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</si>
  <si>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</si>
  <si>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</si>
  <si>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</si>
  <si>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</si>
  <si>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</si>
  <si>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</si>
  <si>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</si>
  <si>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</si>
  <si>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</si>
  <si>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</si>
  <si>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</si>
  <si>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</si>
  <si>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</si>
  <si>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</si>
  <si>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</si>
  <si>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</si>
  <si>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</si>
  <si>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</si>
  <si>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</si>
  <si>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</si>
  <si>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</si>
  <si>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</si>
  <si>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</si>
  <si>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</si>
  <si>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</si>
  <si>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</si>
  <si>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</si>
  <si>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</si>
  <si>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</si>
  <si>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</si>
  <si>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</si>
  <si>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</si>
  <si>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</si>
  <si>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</si>
  <si>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</si>
  <si>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</si>
  <si>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</si>
  <si>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</si>
  <si>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</si>
  <si>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</si>
  <si>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</si>
  <si>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</si>
  <si>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</si>
  <si>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</si>
  <si>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</si>
  <si>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</si>
  <si>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</si>
  <si>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</si>
  <si>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</si>
  <si>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</si>
  <si>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</si>
  <si>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</si>
  <si>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</si>
  <si>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</si>
  <si>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</si>
  <si>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</si>
  <si>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</si>
  <si>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</si>
  <si>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</si>
  <si>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</si>
  <si>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</si>
  <si>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</si>
  <si>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</si>
  <si>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</si>
  <si>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</si>
  <si>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</si>
  <si>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</si>
  <si>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</si>
  <si>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</si>
  <si>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</si>
  <si>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</si>
  <si>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</si>
  <si>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</si>
  <si>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</si>
  <si>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</si>
  <si>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</si>
  <si>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</si>
  <si>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</si>
  <si>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</si>
  <si>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</si>
  <si>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</si>
  <si>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</si>
  <si>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</si>
  <si>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</si>
  <si>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</si>
  <si>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</si>
  <si>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</si>
  <si>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</si>
  <si>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</si>
  <si>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</si>
  <si>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</si>
  <si>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</si>
  <si>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</si>
  <si>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</si>
  <si>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</si>
  <si>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</si>
  <si>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</si>
  <si>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</si>
  <si>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</si>
  <si>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</si>
  <si>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</si>
  <si>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</si>
  <si>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</si>
  <si>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</si>
  <si>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</si>
  <si>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</si>
  <si>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</si>
  <si>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</si>
  <si>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</si>
  <si>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</si>
  <si>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</si>
  <si>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</si>
  <si>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</si>
  <si>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</si>
  <si>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</si>
  <si>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</si>
  <si>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</si>
  <si>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</si>
  <si>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</si>
  <si>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</si>
  <si>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</si>
  <si>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</si>
  <si>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</si>
  <si>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</si>
  <si>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</si>
  <si>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</si>
  <si>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</si>
  <si>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</si>
  <si>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</si>
  <si>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</si>
  <si>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</si>
  <si>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</si>
  <si>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</si>
  <si>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</si>
  <si>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</si>
  <si>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</si>
  <si>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</si>
  <si>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</si>
  <si>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</si>
  <si>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</si>
  <si>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</si>
  <si>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</si>
  <si>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</si>
  <si>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</si>
  <si>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</si>
  <si>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</si>
  <si>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</si>
  <si>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</si>
  <si>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</si>
  <si>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</si>
  <si>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</si>
  <si>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</si>
  <si>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</si>
  <si>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</si>
  <si>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</si>
  <si>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</si>
  <si>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</si>
  <si>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</si>
  <si>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</si>
  <si>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</si>
  <si>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</si>
  <si>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</si>
  <si>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</si>
  <si>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</si>
  <si>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</si>
  <si>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</si>
  <si>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</si>
  <si>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</si>
  <si>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</si>
  <si>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</si>
  <si>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</si>
  <si>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</si>
  <si>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</si>
  <si>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</si>
  <si>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</si>
  <si>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</si>
  <si>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</si>
  <si>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</si>
  <si>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</si>
  <si>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</si>
  <si>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</si>
  <si>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</si>
  <si>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</si>
  <si>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</si>
  <si>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</si>
  <si>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</si>
  <si>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</si>
  <si>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</si>
  <si>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</si>
  <si>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</si>
  <si>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</si>
  <si>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</si>
  <si>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</si>
  <si>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</si>
  <si>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</si>
  <si>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</si>
  <si>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</si>
  <si>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</si>
  <si>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</si>
  <si>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</si>
  <si>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</si>
  <si>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</si>
  <si>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</si>
  <si>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</si>
  <si>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</si>
  <si>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</si>
  <si>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</si>
  <si>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</si>
  <si>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</si>
  <si>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</si>
  <si>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</si>
  <si>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</si>
  <si>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</si>
  <si>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</si>
  <si>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</si>
  <si>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</si>
  <si>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</si>
  <si>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</si>
  <si>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</si>
  <si>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</si>
  <si>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</si>
  <si>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</si>
  <si>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</si>
  <si>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</si>
  <si>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</si>
  <si>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</si>
  <si>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</si>
  <si>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</si>
  <si>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</si>
  <si>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</si>
  <si>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</si>
  <si>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</si>
  <si>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</si>
  <si>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</si>
  <si>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</si>
  <si>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</si>
  <si>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</si>
  <si>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</si>
  <si>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</si>
  <si>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</si>
  <si>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</si>
  <si>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</si>
  <si>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</si>
  <si>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</si>
  <si>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</si>
  <si>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</si>
  <si>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</si>
  <si>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</si>
  <si>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</si>
  <si>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</si>
  <si>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</si>
  <si>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</si>
  <si>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</si>
  <si>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</si>
  <si>
    <t>Snacks for mom dad</t>
  </si>
  <si>
    <t>Papa Report at evening</t>
  </si>
  <si>
    <t>Medicines</t>
  </si>
  <si>
    <t>Petrol Mahek Bike</t>
  </si>
  <si>
    <t>Rupal Transferred</t>
  </si>
  <si>
    <t>IDBI - Rupal</t>
  </si>
  <si>
    <t>Prisha School Books</t>
  </si>
  <si>
    <t>D'Mart Shopee</t>
  </si>
  <si>
    <t>IDFC-Rupal</t>
  </si>
  <si>
    <t>IDFC2</t>
  </si>
  <si>
    <t>Lenovo Laptop Charger</t>
  </si>
  <si>
    <t>LIC Online</t>
  </si>
  <si>
    <t>LIC Paid '21 Month</t>
  </si>
  <si>
    <t>May '21</t>
  </si>
  <si>
    <t>Month</t>
  </si>
  <si>
    <t>Amount</t>
  </si>
  <si>
    <t>Paid Month</t>
  </si>
  <si>
    <t>From
Bank</t>
  </si>
  <si>
    <t>June '21</t>
  </si>
  <si>
    <t>Doctor Appointment Followup PAPA</t>
  </si>
  <si>
    <t>Sona Loan</t>
  </si>
  <si>
    <t>Amazon - Filters 12 pcs</t>
  </si>
  <si>
    <t>All Loan Cleared</t>
  </si>
  <si>
    <t>Papa Doctor Followup</t>
  </si>
  <si>
    <t>Mummy Doctor Followup</t>
  </si>
  <si>
    <t>CAB: Pune to Mumbai</t>
  </si>
  <si>
    <t>CAB: Mumbai to Pune</t>
  </si>
  <si>
    <t>Paid 01/06.2021</t>
  </si>
  <si>
    <t>LIC Yeraly Premium</t>
  </si>
  <si>
    <t>LIC Gateway</t>
  </si>
  <si>
    <t>Minimum Balance (IDBI)</t>
  </si>
  <si>
    <t>Minimum Balance (SBI)</t>
  </si>
  <si>
    <t>c</t>
  </si>
  <si>
    <t>Mediclaim Policy Renewal</t>
  </si>
  <si>
    <t>Ganpati Contribution</t>
  </si>
  <si>
    <t>Mumbai Trip</t>
  </si>
  <si>
    <t>LIC Policy Half yearly</t>
  </si>
  <si>
    <t>Prisha English Grammer Fees</t>
  </si>
  <si>
    <t>Prisha Class Fees Last Installment</t>
  </si>
  <si>
    <t>Last Installment Paid</t>
  </si>
  <si>
    <t xml:space="preserve">TV Loan </t>
  </si>
  <si>
    <t>First installment</t>
  </si>
  <si>
    <t>Prosha Pocket Money</t>
  </si>
  <si>
    <t>Bjajaj Finance</t>
  </si>
  <si>
    <t>IDFC-R</t>
  </si>
  <si>
    <t>IDFC-J</t>
  </si>
  <si>
    <t>Jimish-A</t>
  </si>
  <si>
    <t>Second installment</t>
  </si>
  <si>
    <t>Prisha Pocket Money</t>
  </si>
  <si>
    <t>Prisha Fees</t>
  </si>
  <si>
    <t>Tiffin</t>
  </si>
  <si>
    <t>Transferred on 30-Nov-'21</t>
  </si>
  <si>
    <t>2nd installment</t>
  </si>
  <si>
    <t>1st installment</t>
  </si>
  <si>
    <t>3rd installment - Transferred on 30-Nov-'21</t>
  </si>
  <si>
    <t>Kotak Bank</t>
  </si>
  <si>
    <t>UDEMY Course Purchased</t>
  </si>
  <si>
    <t xml:space="preserve"> Transferred on 30-Nov-'21</t>
  </si>
  <si>
    <t>4th installment</t>
  </si>
  <si>
    <t>Internet 3-Months</t>
  </si>
  <si>
    <t>Last installement paid on 3rd Jan '2022</t>
  </si>
  <si>
    <t>SIP</t>
  </si>
  <si>
    <t>To Saurabh Hirpurkar</t>
  </si>
  <si>
    <t>Cashkaro Amazon</t>
  </si>
  <si>
    <t>Home use</t>
  </si>
  <si>
    <t>SBI Minimum Balance</t>
  </si>
  <si>
    <t>PhonePe Transffered</t>
  </si>
  <si>
    <t>5th 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</si>
</sst>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" fillId="0" borderId="6" xfId="0" applyFont="1" applyBorder="1" applyAlignment="1">
      <alignment horizontal="right"/>
    </xf>
    <xf numFmtId="4" fontId="1" fillId="0" borderId="6" xfId="0" applyNumberFormat="1" applyFont="1" applyBorder="1"/>
    <xf numFmtId="15" fontId="0" fillId="0" borderId="0" xfId="0" applyNumberFormat="1"/>
    <xf numFmtId="4" fontId="8" fillId="0" borderId="0" xfId="0" applyNumberFormat="1" applyFont="1"/>
    <xf numFmtId="4" fontId="22" fillId="0" borderId="0" xfId="0" applyNumberFormat="1" applyFont="1"/>
    <xf numFmtId="4" fontId="8" fillId="0" borderId="6" xfId="0" applyNumberFormat="1" applyFont="1" applyBorder="1"/>
    <xf numFmtId="0" fontId="11" fillId="0" borderId="0" xfId="0" applyFont="1"/>
    <xf numFmtId="4" fontId="11" fillId="0" borderId="0" xfId="0" applyNumberFormat="1" applyFont="1"/>
    <xf numFmtId="0" fontId="8" fillId="0" borderId="0" xfId="0" applyFont="1" applyFill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25</xdr:row>
      <xdr:rowOff>323850</xdr:rowOff>
    </xdr:from>
    <xdr:to>
      <xdr:col>3</xdr:col>
      <xdr:colOff>914400</xdr:colOff>
      <xdr:row>27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041147C-184E-4D96-936E-4A068F5F4416}"/>
            </a:ext>
          </a:extLst>
        </xdr:cNvPr>
        <xdr:cNvCxnSpPr/>
      </xdr:nvCxnSpPr>
      <xdr:spPr>
        <a:xfrm>
          <a:off x="1219200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23</xdr:row>
      <xdr:rowOff>323850</xdr:rowOff>
    </xdr:from>
    <xdr:to>
      <xdr:col>3</xdr:col>
      <xdr:colOff>914400</xdr:colOff>
      <xdr:row>25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80D5C48-8B11-4BE9-8650-323422A4AA7E}"/>
            </a:ext>
          </a:extLst>
        </xdr:cNvPr>
        <xdr:cNvCxnSpPr/>
      </xdr:nvCxnSpPr>
      <xdr:spPr>
        <a:xfrm>
          <a:off x="1219200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23</xdr:row>
      <xdr:rowOff>323850</xdr:rowOff>
    </xdr:from>
    <xdr:to>
      <xdr:col>3</xdr:col>
      <xdr:colOff>914400</xdr:colOff>
      <xdr:row>25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9460833-1460-41AE-BA63-21D9DB04FCF9}"/>
            </a:ext>
          </a:extLst>
        </xdr:cNvPr>
        <xdr:cNvCxnSpPr/>
      </xdr:nvCxnSpPr>
      <xdr:spPr>
        <a:xfrm>
          <a:off x="952500" y="5295900"/>
          <a:ext cx="2295525" cy="7334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20</xdr:row>
      <xdr:rowOff>323850</xdr:rowOff>
    </xdr:from>
    <xdr:to>
      <xdr:col>3</xdr:col>
      <xdr:colOff>914400</xdr:colOff>
      <xdr:row>22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79952CD-8E35-411D-8BDD-D101048E1D54}"/>
            </a:ext>
          </a:extLst>
        </xdr:cNvPr>
        <xdr:cNvCxnSpPr/>
      </xdr:nvCxnSpPr>
      <xdr:spPr>
        <a:xfrm>
          <a:off x="952500" y="4914900"/>
          <a:ext cx="2295525" cy="7334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21</xdr:row>
      <xdr:rowOff>323850</xdr:rowOff>
    </xdr:from>
    <xdr:to>
      <xdr:col>3</xdr:col>
      <xdr:colOff>914400</xdr:colOff>
      <xdr:row>23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FE04F5-475E-4742-85DE-D6DC3E8C5463}"/>
            </a:ext>
          </a:extLst>
        </xdr:cNvPr>
        <xdr:cNvCxnSpPr/>
      </xdr:nvCxnSpPr>
      <xdr:spPr>
        <a:xfrm>
          <a:off x="952500" y="4914900"/>
          <a:ext cx="2295525" cy="7334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21</xdr:row>
      <xdr:rowOff>323850</xdr:rowOff>
    </xdr:from>
    <xdr:to>
      <xdr:col>3</xdr:col>
      <xdr:colOff>914400</xdr:colOff>
      <xdr:row>23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014B048-0CF2-48CA-B8CD-EBA5C7019385}"/>
            </a:ext>
          </a:extLst>
        </xdr:cNvPr>
        <xdr:cNvCxnSpPr/>
      </xdr:nvCxnSpPr>
      <xdr:spPr>
        <a:xfrm>
          <a:off x="952500" y="4724400"/>
          <a:ext cx="2295525" cy="7334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21</xdr:row>
      <xdr:rowOff>323850</xdr:rowOff>
    </xdr:from>
    <xdr:to>
      <xdr:col>3</xdr:col>
      <xdr:colOff>914400</xdr:colOff>
      <xdr:row>23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5236A8C-68AA-46DE-AE0B-6D4E923832A2}"/>
            </a:ext>
          </a:extLst>
        </xdr:cNvPr>
        <xdr:cNvCxnSpPr/>
      </xdr:nvCxnSpPr>
      <xdr:spPr>
        <a:xfrm>
          <a:off x="952500" y="4533900"/>
          <a:ext cx="2295525" cy="7334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53</xdr:row>
      <xdr:rowOff>323850</xdr:rowOff>
    </xdr:from>
    <xdr:to>
      <xdr:col>3</xdr:col>
      <xdr:colOff>914400</xdr:colOff>
      <xdr:row>55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23</xdr:row>
      <xdr:rowOff>323850</xdr:rowOff>
    </xdr:from>
    <xdr:to>
      <xdr:col>3</xdr:col>
      <xdr:colOff>914400</xdr:colOff>
      <xdr:row>25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27</xdr:row>
      <xdr:rowOff>323850</xdr:rowOff>
    </xdr:from>
    <xdr:to>
      <xdr:col>3</xdr:col>
      <xdr:colOff>914400</xdr:colOff>
      <xdr:row>29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7CF0472-C456-4361-83B3-6F202377037C}"/>
            </a:ext>
          </a:extLst>
        </xdr:cNvPr>
        <xdr:cNvCxnSpPr/>
      </xdr:nvCxnSpPr>
      <xdr:spPr>
        <a:xfrm>
          <a:off x="1219200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35">
        <v>3</v>
      </c>
      <c r="B9" s="237" t="s">
        <v>6</v>
      </c>
      <c r="C9" s="237" t="s">
        <v>6</v>
      </c>
      <c r="D9" s="231"/>
      <c r="E9" s="12" t="s">
        <v>7</v>
      </c>
      <c r="F9" s="233">
        <v>5800</v>
      </c>
    </row>
    <row r="10" spans="1:8" ht="15.75" thickBot="1" x14ac:dyDescent="0.3">
      <c r="A10" s="236"/>
      <c r="B10" s="238"/>
      <c r="C10" s="238"/>
      <c r="D10" s="232"/>
      <c r="E10" s="13" t="s">
        <v>8</v>
      </c>
      <c r="F10" s="234"/>
    </row>
    <row r="11" spans="1:8" x14ac:dyDescent="0.25">
      <c r="A11" s="235">
        <v>15</v>
      </c>
      <c r="B11" s="237" t="s">
        <v>9</v>
      </c>
      <c r="C11" s="237" t="s">
        <v>9</v>
      </c>
      <c r="D11" s="231"/>
      <c r="E11" s="12" t="s">
        <v>10</v>
      </c>
      <c r="F11" s="233">
        <v>5800</v>
      </c>
      <c r="G11" s="229"/>
      <c r="H11" s="233"/>
    </row>
    <row r="12" spans="1:8" ht="15.75" thickBot="1" x14ac:dyDescent="0.3">
      <c r="A12" s="236"/>
      <c r="B12" s="238"/>
      <c r="C12" s="238"/>
      <c r="D12" s="232"/>
      <c r="E12" s="13" t="s">
        <v>11</v>
      </c>
      <c r="F12" s="234"/>
      <c r="G12" s="230"/>
      <c r="H12" s="234"/>
    </row>
    <row r="13" spans="1:8" x14ac:dyDescent="0.25">
      <c r="A13" s="235">
        <v>16</v>
      </c>
      <c r="B13" s="237" t="s">
        <v>9</v>
      </c>
      <c r="C13" s="237" t="s">
        <v>9</v>
      </c>
      <c r="D13" s="231"/>
      <c r="E13" s="12" t="s">
        <v>12</v>
      </c>
      <c r="F13" s="233">
        <v>5800</v>
      </c>
      <c r="G13" s="229"/>
      <c r="H13" s="233"/>
    </row>
    <row r="14" spans="1:8" ht="15.75" thickBot="1" x14ac:dyDescent="0.3">
      <c r="A14" s="236"/>
      <c r="B14" s="238"/>
      <c r="C14" s="238"/>
      <c r="D14" s="232"/>
      <c r="E14" s="13" t="s">
        <v>13</v>
      </c>
      <c r="F14" s="234"/>
      <c r="G14" s="230"/>
      <c r="H14" s="234"/>
    </row>
  </sheetData>
  <mergeCells count="19">
    <mergeCell ref="A9:A10"/>
    <mergeCell ref="B9:B10"/>
    <mergeCell ref="C9:C10"/>
    <mergeCell ref="D9:D10"/>
    <mergeCell ref="F9:F10"/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45">
        <v>44075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4" ht="23.25" x14ac:dyDescent="0.25">
      <c r="A2" s="243" t="s">
        <v>132</v>
      </c>
      <c r="B2" s="243"/>
      <c r="C2" s="243"/>
      <c r="D2" s="243"/>
      <c r="E2" s="243"/>
      <c r="F2" s="243"/>
      <c r="G2" s="114"/>
      <c r="H2" s="244" t="s">
        <v>166</v>
      </c>
      <c r="I2" s="244"/>
      <c r="J2" s="244"/>
      <c r="K2" s="244"/>
      <c r="L2" s="244"/>
      <c r="M2" s="244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45">
        <v>44105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1:13" ht="23.25" x14ac:dyDescent="0.25">
      <c r="A2" s="243" t="s">
        <v>132</v>
      </c>
      <c r="B2" s="243"/>
      <c r="C2" s="243"/>
      <c r="D2" s="243"/>
      <c r="E2" s="243"/>
      <c r="F2" s="114"/>
      <c r="G2" s="244" t="s">
        <v>166</v>
      </c>
      <c r="H2" s="244"/>
      <c r="I2" s="244"/>
      <c r="J2" s="244"/>
      <c r="K2" s="244"/>
      <c r="L2" s="244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45">
        <v>44136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1:13" ht="23.25" x14ac:dyDescent="0.25">
      <c r="A2" s="243" t="s">
        <v>132</v>
      </c>
      <c r="B2" s="243"/>
      <c r="C2" s="243"/>
      <c r="D2" s="243"/>
      <c r="E2" s="243"/>
      <c r="F2" s="114"/>
      <c r="G2" s="244" t="s">
        <v>166</v>
      </c>
      <c r="H2" s="244"/>
      <c r="I2" s="244"/>
      <c r="J2" s="244"/>
      <c r="K2" s="244"/>
      <c r="L2" s="244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45">
        <v>44166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1:13" ht="23.25" x14ac:dyDescent="0.25">
      <c r="A2" s="243" t="s">
        <v>132</v>
      </c>
      <c r="B2" s="243"/>
      <c r="C2" s="243"/>
      <c r="D2" s="243"/>
      <c r="E2" s="243"/>
      <c r="F2" s="114"/>
      <c r="G2" s="244" t="s">
        <v>166</v>
      </c>
      <c r="H2" s="244"/>
      <c r="I2" s="244"/>
      <c r="J2" s="244"/>
      <c r="K2" s="244"/>
      <c r="L2" s="244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45" t="s">
        <v>218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1:13" ht="23.25" x14ac:dyDescent="0.25">
      <c r="A2" s="243" t="s">
        <v>132</v>
      </c>
      <c r="B2" s="243"/>
      <c r="C2" s="243"/>
      <c r="D2" s="243"/>
      <c r="E2" s="243"/>
      <c r="F2" s="114"/>
      <c r="G2" s="244" t="s">
        <v>166</v>
      </c>
      <c r="H2" s="244"/>
      <c r="I2" s="244"/>
      <c r="J2" s="244"/>
      <c r="K2" s="244"/>
      <c r="L2" s="244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45">
        <v>44228</v>
      </c>
      <c r="B1" s="245"/>
      <c r="C1" s="245"/>
      <c r="D1" s="245"/>
      <c r="E1" s="245"/>
      <c r="F1" s="245"/>
      <c r="G1" s="245"/>
    </row>
    <row r="2" spans="1:8" ht="23.25" x14ac:dyDescent="0.25">
      <c r="A2" s="114"/>
      <c r="B2" s="244" t="s">
        <v>166</v>
      </c>
      <c r="C2" s="244"/>
      <c r="D2" s="244"/>
      <c r="E2" s="244"/>
      <c r="F2" s="244"/>
      <c r="G2" s="244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4" sqref="B4:E7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45">
        <v>44256</v>
      </c>
      <c r="B1" s="245"/>
      <c r="C1" s="245"/>
      <c r="D1" s="245"/>
      <c r="E1" s="245"/>
      <c r="F1" s="245"/>
      <c r="G1" s="245"/>
    </row>
    <row r="2" spans="1:8" ht="23.25" x14ac:dyDescent="0.25">
      <c r="A2" s="114"/>
      <c r="B2" s="244" t="s">
        <v>166</v>
      </c>
      <c r="C2" s="244"/>
      <c r="D2" s="244"/>
      <c r="E2" s="244"/>
      <c r="F2" s="244"/>
      <c r="G2" s="244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6"/>
  <sheetViews>
    <sheetView workbookViewId="0">
      <selection sqref="A1:G1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45">
        <v>44287</v>
      </c>
      <c r="B1" s="245"/>
      <c r="C1" s="245"/>
      <c r="D1" s="245"/>
      <c r="E1" s="245"/>
      <c r="F1" s="245"/>
      <c r="G1" s="245"/>
    </row>
    <row r="2" spans="1:11" ht="23.25" x14ac:dyDescent="0.25">
      <c r="A2" s="114"/>
      <c r="B2" s="244" t="s">
        <v>166</v>
      </c>
      <c r="C2" s="244"/>
      <c r="D2" s="244"/>
      <c r="E2" s="244"/>
      <c r="F2" s="244"/>
      <c r="G2" s="244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46" t="s">
        <v>66</v>
      </c>
      <c r="J3" s="246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363</v>
      </c>
      <c r="D31" s="143" t="s">
        <v>216</v>
      </c>
      <c r="E31" s="143" t="s">
        <v>181</v>
      </c>
      <c r="F31" s="84" t="s">
        <v>17</v>
      </c>
      <c r="G31" s="110" t="s">
        <v>366</v>
      </c>
    </row>
    <row r="32" spans="2:8" ht="30" x14ac:dyDescent="0.25">
      <c r="B32" s="82">
        <v>3800</v>
      </c>
      <c r="C32" s="119" t="s">
        <v>364</v>
      </c>
      <c r="D32" s="143" t="s">
        <v>216</v>
      </c>
      <c r="E32" s="143" t="s">
        <v>365</v>
      </c>
      <c r="F32" s="84" t="s">
        <v>17</v>
      </c>
      <c r="G32" s="110" t="s">
        <v>367</v>
      </c>
    </row>
    <row r="33" spans="2:8" ht="30" x14ac:dyDescent="0.25">
      <c r="B33" s="82">
        <v>2050</v>
      </c>
      <c r="C33" s="119" t="s">
        <v>368</v>
      </c>
      <c r="D33" s="143" t="s">
        <v>216</v>
      </c>
      <c r="E33" s="143" t="s">
        <v>365</v>
      </c>
      <c r="F33" s="84" t="s">
        <v>17</v>
      </c>
      <c r="G33" s="110" t="s">
        <v>367</v>
      </c>
    </row>
    <row r="34" spans="2:8" ht="30" x14ac:dyDescent="0.25">
      <c r="B34" s="82">
        <v>1000</v>
      </c>
      <c r="C34" s="119" t="s">
        <v>369</v>
      </c>
      <c r="D34" s="143" t="s">
        <v>216</v>
      </c>
      <c r="E34" s="143" t="s">
        <v>365</v>
      </c>
      <c r="F34" s="84" t="s">
        <v>17</v>
      </c>
      <c r="G34" s="110" t="s">
        <v>367</v>
      </c>
    </row>
    <row r="35" spans="2:8" ht="30" x14ac:dyDescent="0.25">
      <c r="B35" s="82">
        <v>16500</v>
      </c>
      <c r="C35" s="119" t="s">
        <v>370</v>
      </c>
      <c r="D35" s="143" t="s">
        <v>216</v>
      </c>
      <c r="E35" s="143" t="s">
        <v>365</v>
      </c>
      <c r="F35" s="84" t="s">
        <v>17</v>
      </c>
      <c r="G35" s="110" t="s">
        <v>371</v>
      </c>
    </row>
    <row r="36" spans="2:8" ht="30" x14ac:dyDescent="0.25">
      <c r="B36" s="82">
        <v>3500</v>
      </c>
      <c r="C36" s="119" t="s">
        <v>372</v>
      </c>
      <c r="D36" s="143" t="s">
        <v>216</v>
      </c>
      <c r="E36" s="143" t="s">
        <v>365</v>
      </c>
      <c r="F36" s="84" t="s">
        <v>17</v>
      </c>
      <c r="G36" s="110" t="s">
        <v>367</v>
      </c>
    </row>
    <row r="37" spans="2:8" ht="30" x14ac:dyDescent="0.25">
      <c r="B37" s="82">
        <v>2000</v>
      </c>
      <c r="C37" s="119" t="s">
        <v>373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374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B39" s="82">
        <v>500</v>
      </c>
      <c r="C39" s="119" t="s">
        <v>375</v>
      </c>
      <c r="D39" s="143" t="s">
        <v>67</v>
      </c>
      <c r="E39" s="143" t="s">
        <v>36</v>
      </c>
      <c r="F39" s="84" t="s">
        <v>17</v>
      </c>
      <c r="G39" s="110" t="s">
        <v>337</v>
      </c>
      <c r="H39" s="104"/>
    </row>
    <row r="40" spans="2:8" x14ac:dyDescent="0.25">
      <c r="B40" s="82">
        <v>1250</v>
      </c>
      <c r="C40" s="119" t="s">
        <v>376</v>
      </c>
      <c r="D40" s="143" t="s">
        <v>67</v>
      </c>
      <c r="E40" s="143" t="s">
        <v>43</v>
      </c>
      <c r="F40" s="84" t="s">
        <v>17</v>
      </c>
      <c r="G40" s="110" t="s">
        <v>337</v>
      </c>
      <c r="H40" s="104"/>
    </row>
    <row r="41" spans="2:8" x14ac:dyDescent="0.25">
      <c r="B41" s="82">
        <v>2000</v>
      </c>
      <c r="C41" s="119" t="s">
        <v>377</v>
      </c>
      <c r="D41" s="143" t="s">
        <v>67</v>
      </c>
      <c r="E41" s="143" t="s">
        <v>43</v>
      </c>
      <c r="F41" s="84" t="s">
        <v>17</v>
      </c>
      <c r="G41" s="110" t="s">
        <v>232</v>
      </c>
      <c r="H41" s="104"/>
    </row>
    <row r="42" spans="2:8" x14ac:dyDescent="0.25">
      <c r="B42" s="82">
        <v>150</v>
      </c>
      <c r="C42" s="119" t="s">
        <v>378</v>
      </c>
      <c r="D42" s="143" t="s">
        <v>67</v>
      </c>
      <c r="E42" s="143" t="s">
        <v>36</v>
      </c>
      <c r="F42" s="84" t="s">
        <v>17</v>
      </c>
      <c r="G42" s="110" t="s">
        <v>337</v>
      </c>
    </row>
    <row r="43" spans="2:8" x14ac:dyDescent="0.25">
      <c r="B43" s="82">
        <v>4000</v>
      </c>
      <c r="C43" s="119" t="s">
        <v>379</v>
      </c>
      <c r="D43" s="143" t="s">
        <v>67</v>
      </c>
      <c r="E43" s="143" t="s">
        <v>380</v>
      </c>
      <c r="F43" s="84" t="s">
        <v>17</v>
      </c>
      <c r="G43" s="110" t="s">
        <v>232</v>
      </c>
    </row>
    <row r="44" spans="2:8" x14ac:dyDescent="0.25">
      <c r="B44" s="82">
        <v>2369</v>
      </c>
      <c r="C44" s="119" t="s">
        <v>381</v>
      </c>
      <c r="D44" s="143" t="s">
        <v>67</v>
      </c>
      <c r="E44" s="143" t="s">
        <v>43</v>
      </c>
      <c r="F44" s="84" t="s">
        <v>17</v>
      </c>
      <c r="G44" s="110" t="s">
        <v>337</v>
      </c>
    </row>
    <row r="45" spans="2:8" x14ac:dyDescent="0.25">
      <c r="B45" s="82">
        <v>1000</v>
      </c>
      <c r="C45" s="119" t="s">
        <v>382</v>
      </c>
      <c r="D45" s="143" t="s">
        <v>67</v>
      </c>
      <c r="E45" s="143" t="s">
        <v>43</v>
      </c>
      <c r="F45" s="84" t="s">
        <v>17</v>
      </c>
      <c r="G45" s="110" t="s">
        <v>337</v>
      </c>
    </row>
    <row r="46" spans="2:8" x14ac:dyDescent="0.25">
      <c r="B46" s="82">
        <v>1400</v>
      </c>
      <c r="C46" s="119" t="s">
        <v>385</v>
      </c>
      <c r="D46" s="143" t="s">
        <v>67</v>
      </c>
      <c r="E46" s="143" t="s">
        <v>43</v>
      </c>
      <c r="F46" s="84" t="s">
        <v>17</v>
      </c>
      <c r="G46" s="110" t="s">
        <v>337</v>
      </c>
    </row>
    <row r="47" spans="2:8" x14ac:dyDescent="0.25">
      <c r="B47" s="165">
        <v>10000</v>
      </c>
      <c r="C47" s="118" t="s">
        <v>288</v>
      </c>
      <c r="D47" s="107" t="s">
        <v>216</v>
      </c>
      <c r="E47" s="107" t="s">
        <v>144</v>
      </c>
      <c r="F47" s="84" t="s">
        <v>17</v>
      </c>
      <c r="G47" s="110" t="s">
        <v>337</v>
      </c>
    </row>
    <row r="48" spans="2:8" x14ac:dyDescent="0.25">
      <c r="B48" s="165">
        <v>10000</v>
      </c>
      <c r="C48" s="118" t="s">
        <v>289</v>
      </c>
      <c r="D48" s="169" t="s">
        <v>67</v>
      </c>
      <c r="E48" s="169" t="s">
        <v>149</v>
      </c>
      <c r="F48" s="84" t="s">
        <v>17</v>
      </c>
      <c r="G48" s="110" t="s">
        <v>337</v>
      </c>
    </row>
    <row r="49" spans="2:7" x14ac:dyDescent="0.25">
      <c r="B49" s="165">
        <v>3500</v>
      </c>
      <c r="C49" s="104" t="s">
        <v>290</v>
      </c>
      <c r="D49" s="169" t="s">
        <v>35</v>
      </c>
      <c r="E49" s="169" t="s">
        <v>216</v>
      </c>
      <c r="F49" s="84" t="s">
        <v>17</v>
      </c>
      <c r="G49" s="108" t="s">
        <v>337</v>
      </c>
    </row>
    <row r="50" spans="2:7" x14ac:dyDescent="0.25">
      <c r="B50" s="166">
        <v>3500</v>
      </c>
      <c r="C50" s="104" t="s">
        <v>191</v>
      </c>
      <c r="D50" s="143" t="s">
        <v>35</v>
      </c>
      <c r="E50" s="143" t="s">
        <v>191</v>
      </c>
      <c r="F50" s="84" t="s">
        <v>17</v>
      </c>
      <c r="G50" s="108" t="s">
        <v>324</v>
      </c>
    </row>
    <row r="51" spans="2:7" x14ac:dyDescent="0.25">
      <c r="B51" s="83"/>
      <c r="C51" s="104"/>
      <c r="G51" s="108"/>
    </row>
    <row r="52" spans="2:7" x14ac:dyDescent="0.25">
      <c r="B52" s="145"/>
      <c r="C52" s="118"/>
      <c r="D52" s="15"/>
      <c r="E52" s="15"/>
      <c r="G52" s="108"/>
    </row>
    <row r="53" spans="2:7" x14ac:dyDescent="0.25">
      <c r="B53" s="145"/>
      <c r="C53" s="118"/>
      <c r="D53" s="15"/>
      <c r="E53" s="15"/>
      <c r="G53" s="108"/>
    </row>
    <row r="54" spans="2:7" ht="30" x14ac:dyDescent="0.25">
      <c r="B54" s="82">
        <f>SUM(B4:B52)</f>
        <v>437804</v>
      </c>
      <c r="C54" s="104" t="s">
        <v>31</v>
      </c>
      <c r="D54" s="172" t="s">
        <v>221</v>
      </c>
      <c r="E54" s="158">
        <f>SUM(B4:B46)</f>
        <v>410804</v>
      </c>
      <c r="F54" s="84">
        <f>E54*12</f>
        <v>4929648</v>
      </c>
      <c r="G54" s="108"/>
    </row>
    <row r="55" spans="2:7" ht="30" x14ac:dyDescent="0.25">
      <c r="B55" s="82">
        <f>J7</f>
        <v>409000</v>
      </c>
      <c r="C55" s="104" t="s">
        <v>66</v>
      </c>
      <c r="D55" s="172" t="s">
        <v>222</v>
      </c>
      <c r="E55" s="84">
        <f>SUM(B47:B50)</f>
        <v>27000</v>
      </c>
      <c r="F55" s="84">
        <f>E55*12</f>
        <v>324000</v>
      </c>
      <c r="G55" s="108"/>
    </row>
    <row r="56" spans="2:7" x14ac:dyDescent="0.25">
      <c r="B56" s="83">
        <f>B55-B54</f>
        <v>-28804</v>
      </c>
      <c r="C56" s="104" t="s">
        <v>108</v>
      </c>
      <c r="D56" s="15"/>
      <c r="E56" s="168">
        <f>SUM(E54:E55)</f>
        <v>437804</v>
      </c>
      <c r="G56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26"/>
  <sheetViews>
    <sheetView workbookViewId="0">
      <selection activeCell="G9" sqref="G9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45">
        <v>44317</v>
      </c>
      <c r="B1" s="245"/>
      <c r="C1" s="245"/>
      <c r="D1" s="245"/>
      <c r="E1" s="245"/>
      <c r="F1" s="245"/>
      <c r="G1" s="245"/>
    </row>
    <row r="2" spans="1:8" ht="23.25" x14ac:dyDescent="0.25">
      <c r="A2" s="114"/>
      <c r="B2" s="244" t="s">
        <v>166</v>
      </c>
      <c r="C2" s="244"/>
      <c r="D2" s="244"/>
      <c r="E2" s="244"/>
      <c r="F2" s="244"/>
      <c r="G2" s="244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 t="s">
        <v>17</v>
      </c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43</v>
      </c>
      <c r="F5" s="56" t="s">
        <v>17</v>
      </c>
      <c r="G5" s="109"/>
    </row>
    <row r="6" spans="1:8" x14ac:dyDescent="0.25">
      <c r="B6" s="161">
        <v>520</v>
      </c>
      <c r="C6" s="118" t="s">
        <v>41</v>
      </c>
      <c r="D6" s="107" t="s">
        <v>38</v>
      </c>
      <c r="E6" s="107" t="s">
        <v>72</v>
      </c>
      <c r="F6" s="56" t="s">
        <v>17</v>
      </c>
    </row>
    <row r="7" spans="1:8" x14ac:dyDescent="0.25">
      <c r="B7" s="161"/>
      <c r="C7" s="118" t="s">
        <v>361</v>
      </c>
      <c r="D7" s="169" t="s">
        <v>35</v>
      </c>
      <c r="E7" s="169" t="s">
        <v>191</v>
      </c>
      <c r="F7" s="84" t="s">
        <v>94</v>
      </c>
    </row>
    <row r="8" spans="1:8" x14ac:dyDescent="0.25">
      <c r="B8" s="162"/>
      <c r="C8" s="104" t="s">
        <v>19</v>
      </c>
      <c r="D8" s="15" t="s">
        <v>35</v>
      </c>
      <c r="E8" s="15" t="s">
        <v>36</v>
      </c>
      <c r="F8" s="84" t="s">
        <v>94</v>
      </c>
    </row>
    <row r="9" spans="1:8" x14ac:dyDescent="0.25">
      <c r="B9" s="162">
        <v>45000</v>
      </c>
      <c r="C9" s="104" t="s">
        <v>395</v>
      </c>
      <c r="D9" s="143" t="s">
        <v>191</v>
      </c>
      <c r="E9" s="143" t="s">
        <v>43</v>
      </c>
      <c r="F9" s="84" t="s">
        <v>17</v>
      </c>
      <c r="G9" s="108" t="s">
        <v>397</v>
      </c>
      <c r="H9" s="104"/>
    </row>
    <row r="10" spans="1:8" x14ac:dyDescent="0.25">
      <c r="B10" s="162">
        <v>900</v>
      </c>
      <c r="C10" s="104" t="s">
        <v>355</v>
      </c>
      <c r="F10" s="84" t="s">
        <v>17</v>
      </c>
      <c r="G10" s="108"/>
      <c r="H10" s="104"/>
    </row>
    <row r="11" spans="1:8" ht="30" x14ac:dyDescent="0.25">
      <c r="B11" s="82"/>
      <c r="C11" s="104" t="s">
        <v>394</v>
      </c>
      <c r="D11" s="143" t="s">
        <v>35</v>
      </c>
      <c r="E11" s="143" t="s">
        <v>43</v>
      </c>
      <c r="F11" s="84" t="s">
        <v>94</v>
      </c>
      <c r="G11" s="108"/>
      <c r="H11" s="104"/>
    </row>
    <row r="12" spans="1:8" x14ac:dyDescent="0.25">
      <c r="B12" s="82">
        <v>350</v>
      </c>
      <c r="C12" s="104" t="s">
        <v>396</v>
      </c>
      <c r="D12" s="143" t="s">
        <v>35</v>
      </c>
      <c r="E12" s="143" t="s">
        <v>43</v>
      </c>
      <c r="F12" s="84" t="s">
        <v>17</v>
      </c>
      <c r="G12" s="108"/>
      <c r="H12" s="104"/>
    </row>
    <row r="13" spans="1:8" x14ac:dyDescent="0.25">
      <c r="B13" s="165">
        <v>3500</v>
      </c>
      <c r="C13" s="104" t="s">
        <v>383</v>
      </c>
      <c r="D13" s="169" t="s">
        <v>35</v>
      </c>
      <c r="E13" s="169" t="s">
        <v>216</v>
      </c>
      <c r="F13" s="84" t="s">
        <v>17</v>
      </c>
      <c r="G13" s="108"/>
      <c r="H13" s="104"/>
    </row>
    <row r="14" spans="1:8" x14ac:dyDescent="0.25">
      <c r="B14" s="166"/>
      <c r="C14" s="104" t="s">
        <v>290</v>
      </c>
      <c r="D14" s="169" t="s">
        <v>35</v>
      </c>
      <c r="E14" s="169" t="s">
        <v>384</v>
      </c>
      <c r="G14" s="108"/>
      <c r="H14" s="104"/>
    </row>
    <row r="15" spans="1:8" x14ac:dyDescent="0.25">
      <c r="B15" s="166">
        <v>22000</v>
      </c>
      <c r="C15" s="104" t="s">
        <v>362</v>
      </c>
      <c r="D15" s="15" t="s">
        <v>35</v>
      </c>
      <c r="E15" s="15" t="s">
        <v>386</v>
      </c>
      <c r="F15" s="84">
        <f>6330+7115+4968+5216+5484+5719+5983</f>
        <v>40815</v>
      </c>
      <c r="G15" s="211">
        <f>5223+5295+5312+5552+470</f>
        <v>21852</v>
      </c>
      <c r="H15" s="104"/>
    </row>
    <row r="16" spans="1:8" x14ac:dyDescent="0.25">
      <c r="B16" s="145"/>
      <c r="C16" s="118"/>
      <c r="D16" s="15"/>
      <c r="E16" s="15"/>
      <c r="G16" s="108"/>
      <c r="H16" s="104"/>
    </row>
    <row r="17" spans="2:8" x14ac:dyDescent="0.25">
      <c r="F17" s="209">
        <f>F15+G15</f>
        <v>62667</v>
      </c>
      <c r="G17" s="108"/>
      <c r="H17" s="104"/>
    </row>
    <row r="18" spans="2:8" x14ac:dyDescent="0.25">
      <c r="G18" s="108"/>
      <c r="H18" s="104"/>
    </row>
    <row r="19" spans="2:8" x14ac:dyDescent="0.25">
      <c r="G19" s="108"/>
      <c r="H19" s="104"/>
    </row>
    <row r="24" spans="2:8" ht="30" x14ac:dyDescent="0.25">
      <c r="B24" s="82">
        <f>SUM(B4:B22)</f>
        <v>114270</v>
      </c>
      <c r="C24" s="104" t="s">
        <v>31</v>
      </c>
      <c r="D24" s="172" t="s">
        <v>221</v>
      </c>
      <c r="E24" s="158">
        <f>SUM(B4:B6)</f>
        <v>42520</v>
      </c>
      <c r="F24" s="84">
        <f>E24*12</f>
        <v>510240</v>
      </c>
    </row>
    <row r="25" spans="2:8" ht="30" x14ac:dyDescent="0.25">
      <c r="B25" s="82">
        <v>85000</v>
      </c>
      <c r="C25" s="104" t="s">
        <v>66</v>
      </c>
      <c r="D25" s="172" t="s">
        <v>222</v>
      </c>
      <c r="E25" s="84">
        <f>SUM(B13:B22)</f>
        <v>25500</v>
      </c>
      <c r="F25" s="84">
        <f>E25*12</f>
        <v>306000</v>
      </c>
    </row>
    <row r="26" spans="2:8" x14ac:dyDescent="0.25">
      <c r="B26" s="83">
        <f>B25-B24</f>
        <v>-29270</v>
      </c>
      <c r="C26" s="104" t="s">
        <v>108</v>
      </c>
      <c r="D26" s="15"/>
      <c r="E26" s="168">
        <f>SUM(E24:E25)</f>
        <v>68020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7EAC-117C-4768-95C3-E01293A9B462}">
  <dimension ref="A1:H30"/>
  <sheetViews>
    <sheetView topLeftCell="A11" workbookViewId="0">
      <selection activeCell="F21" sqref="F21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45">
        <v>44348</v>
      </c>
      <c r="B1" s="245"/>
      <c r="C1" s="245"/>
      <c r="D1" s="245"/>
      <c r="E1" s="245"/>
      <c r="F1" s="245"/>
      <c r="G1" s="245"/>
    </row>
    <row r="2" spans="1:8" ht="23.25" x14ac:dyDescent="0.25">
      <c r="A2" s="114"/>
      <c r="B2" s="244" t="s">
        <v>166</v>
      </c>
      <c r="C2" s="244"/>
      <c r="D2" s="244"/>
      <c r="E2" s="244"/>
      <c r="F2" s="244"/>
      <c r="G2" s="244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180</v>
      </c>
      <c r="F4" s="56" t="s">
        <v>402</v>
      </c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 t="s">
        <v>402</v>
      </c>
      <c r="G5" s="109"/>
    </row>
    <row r="6" spans="1:8" x14ac:dyDescent="0.25">
      <c r="B6" s="161">
        <v>5000</v>
      </c>
      <c r="C6" s="118" t="s">
        <v>405</v>
      </c>
      <c r="D6" s="107" t="s">
        <v>35</v>
      </c>
      <c r="E6" s="107" t="s">
        <v>38</v>
      </c>
      <c r="F6" s="56" t="s">
        <v>402</v>
      </c>
      <c r="G6" s="109"/>
    </row>
    <row r="7" spans="1:8" x14ac:dyDescent="0.25">
      <c r="B7" s="161">
        <v>5000</v>
      </c>
      <c r="C7" s="118" t="s">
        <v>406</v>
      </c>
      <c r="D7" s="107" t="s">
        <v>35</v>
      </c>
      <c r="E7" s="107" t="s">
        <v>67</v>
      </c>
      <c r="F7" s="56" t="s">
        <v>402</v>
      </c>
      <c r="G7" s="109"/>
    </row>
    <row r="8" spans="1:8" x14ac:dyDescent="0.25">
      <c r="B8" s="161">
        <v>1550</v>
      </c>
      <c r="C8" s="118" t="s">
        <v>41</v>
      </c>
      <c r="D8" s="107" t="s">
        <v>35</v>
      </c>
      <c r="E8" s="107" t="s">
        <v>72</v>
      </c>
      <c r="F8" s="56" t="s">
        <v>402</v>
      </c>
    </row>
    <row r="9" spans="1:8" x14ac:dyDescent="0.25">
      <c r="B9" s="161"/>
      <c r="C9" s="118" t="s">
        <v>361</v>
      </c>
      <c r="D9" s="169" t="s">
        <v>35</v>
      </c>
      <c r="E9" s="169" t="s">
        <v>191</v>
      </c>
    </row>
    <row r="10" spans="1:8" x14ac:dyDescent="0.25">
      <c r="B10" s="162"/>
      <c r="C10" s="104" t="s">
        <v>19</v>
      </c>
      <c r="D10" s="15" t="s">
        <v>35</v>
      </c>
      <c r="E10" s="15" t="s">
        <v>36</v>
      </c>
    </row>
    <row r="11" spans="1:8" x14ac:dyDescent="0.25">
      <c r="C11" s="104" t="s">
        <v>400</v>
      </c>
      <c r="D11" s="15"/>
      <c r="E11" s="15"/>
      <c r="G11" s="162">
        <v>2500</v>
      </c>
    </row>
    <row r="12" spans="1:8" x14ac:dyDescent="0.25">
      <c r="C12" s="104" t="s">
        <v>399</v>
      </c>
      <c r="D12" s="15"/>
      <c r="E12" s="15"/>
      <c r="G12" s="162">
        <v>2000</v>
      </c>
    </row>
    <row r="13" spans="1:8" x14ac:dyDescent="0.25">
      <c r="C13" s="104" t="s">
        <v>398</v>
      </c>
      <c r="D13" s="143"/>
      <c r="E13" s="143"/>
      <c r="G13" s="162">
        <v>600</v>
      </c>
    </row>
    <row r="14" spans="1:8" x14ac:dyDescent="0.25">
      <c r="C14" s="104" t="s">
        <v>355</v>
      </c>
      <c r="G14" s="162"/>
      <c r="H14" s="104"/>
    </row>
    <row r="15" spans="1:8" x14ac:dyDescent="0.25">
      <c r="C15" s="104" t="s">
        <v>401</v>
      </c>
      <c r="D15" s="143"/>
      <c r="E15" s="143"/>
      <c r="G15" s="82">
        <v>2500</v>
      </c>
      <c r="H15" s="104"/>
    </row>
    <row r="16" spans="1:8" x14ac:dyDescent="0.25">
      <c r="G16" s="108"/>
      <c r="H16" s="104"/>
    </row>
    <row r="17" spans="2:8" x14ac:dyDescent="0.25">
      <c r="B17" s="165">
        <v>3500</v>
      </c>
      <c r="C17" s="104" t="s">
        <v>383</v>
      </c>
      <c r="D17" s="169" t="s">
        <v>35</v>
      </c>
      <c r="E17" s="169" t="s">
        <v>216</v>
      </c>
      <c r="F17" s="56" t="s">
        <v>402</v>
      </c>
      <c r="G17" s="108"/>
      <c r="H17" s="104"/>
    </row>
    <row r="18" spans="2:8" x14ac:dyDescent="0.25">
      <c r="B18" s="166"/>
      <c r="C18" s="104" t="s">
        <v>290</v>
      </c>
      <c r="D18" s="169" t="s">
        <v>35</v>
      </c>
      <c r="E18" s="169" t="s">
        <v>384</v>
      </c>
      <c r="G18" s="108"/>
      <c r="H18" s="104"/>
    </row>
    <row r="19" spans="2:8" x14ac:dyDescent="0.25">
      <c r="B19" s="220">
        <v>21856</v>
      </c>
      <c r="C19" s="104" t="s">
        <v>403</v>
      </c>
      <c r="D19" s="15" t="s">
        <v>35</v>
      </c>
      <c r="E19" s="15" t="s">
        <v>404</v>
      </c>
      <c r="F19" s="56" t="s">
        <v>402</v>
      </c>
      <c r="G19" s="211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F21" s="108"/>
      <c r="G21" s="108"/>
      <c r="H21" s="104"/>
    </row>
    <row r="22" spans="2:8" x14ac:dyDescent="0.25">
      <c r="G22" s="108"/>
      <c r="H22" s="104"/>
    </row>
    <row r="23" spans="2:8" x14ac:dyDescent="0.25">
      <c r="G23" s="108"/>
      <c r="H23" s="104"/>
    </row>
    <row r="25" spans="2:8" x14ac:dyDescent="0.25">
      <c r="H25" s="113">
        <v>21102.78</v>
      </c>
    </row>
    <row r="26" spans="2:8" x14ac:dyDescent="0.25">
      <c r="H26" s="113">
        <f>H25-16102.78</f>
        <v>4999.9999999999982</v>
      </c>
    </row>
    <row r="27" spans="2:8" x14ac:dyDescent="0.25">
      <c r="H27" s="113">
        <f>H25-H26</f>
        <v>16102.78</v>
      </c>
    </row>
    <row r="28" spans="2:8" ht="30" x14ac:dyDescent="0.25">
      <c r="B28" s="82">
        <f>SUM(B4:B26)</f>
        <v>78906</v>
      </c>
      <c r="C28" s="104" t="s">
        <v>31</v>
      </c>
      <c r="D28" s="172" t="s">
        <v>221</v>
      </c>
      <c r="E28" s="158">
        <f>SUM(B4:B8)</f>
        <v>53550</v>
      </c>
      <c r="F28" s="84">
        <f>E28*12</f>
        <v>642600</v>
      </c>
      <c r="H28" s="113" t="s">
        <v>407</v>
      </c>
    </row>
    <row r="29" spans="2:8" ht="30" x14ac:dyDescent="0.25">
      <c r="B29" s="82">
        <v>85000</v>
      </c>
      <c r="C29" s="104" t="s">
        <v>66</v>
      </c>
      <c r="D29" s="172" t="s">
        <v>222</v>
      </c>
      <c r="E29" s="84">
        <f>SUM(B17:B26)</f>
        <v>25356</v>
      </c>
      <c r="F29" s="84">
        <f>E29*12</f>
        <v>304272</v>
      </c>
    </row>
    <row r="30" spans="2:8" x14ac:dyDescent="0.25">
      <c r="B30" s="83">
        <f>B29-B28</f>
        <v>6094</v>
      </c>
      <c r="C30" s="104" t="s">
        <v>108</v>
      </c>
      <c r="D30" s="15"/>
      <c r="E30" s="168">
        <f>SUM(E28:E29)</f>
        <v>78906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B12" sqref="B12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39" t="s">
        <v>14</v>
      </c>
      <c r="C1" s="239"/>
      <c r="D1" s="239"/>
      <c r="E1" s="239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E981-35F9-41EE-8C60-D0CE120CDB1B}">
  <dimension ref="A1:H28"/>
  <sheetViews>
    <sheetView workbookViewId="0">
      <selection activeCell="J29" sqref="A1:J29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45">
        <v>44378</v>
      </c>
      <c r="B1" s="245"/>
      <c r="C1" s="245"/>
      <c r="D1" s="245"/>
      <c r="E1" s="245"/>
      <c r="F1" s="245"/>
      <c r="G1" s="245"/>
    </row>
    <row r="2" spans="1:8" ht="23.25" x14ac:dyDescent="0.25">
      <c r="A2" s="114"/>
      <c r="B2" s="244" t="s">
        <v>166</v>
      </c>
      <c r="C2" s="244"/>
      <c r="D2" s="244"/>
      <c r="E2" s="244"/>
      <c r="F2" s="244"/>
      <c r="G2" s="244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180</v>
      </c>
      <c r="F4" s="56"/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/>
      <c r="G5" s="109"/>
    </row>
    <row r="6" spans="1:8" x14ac:dyDescent="0.25">
      <c r="B6" s="161">
        <v>1550</v>
      </c>
      <c r="C6" s="118" t="s">
        <v>41</v>
      </c>
      <c r="D6" s="107" t="s">
        <v>35</v>
      </c>
      <c r="E6" s="107" t="s">
        <v>72</v>
      </c>
      <c r="F6" s="56"/>
    </row>
    <row r="7" spans="1:8" x14ac:dyDescent="0.25">
      <c r="B7" s="161"/>
      <c r="C7" s="118" t="s">
        <v>361</v>
      </c>
      <c r="D7" s="169" t="s">
        <v>35</v>
      </c>
      <c r="E7" s="169" t="s">
        <v>191</v>
      </c>
      <c r="H7" s="113">
        <f>B5+B4</f>
        <v>42000</v>
      </c>
    </row>
    <row r="8" spans="1:8" x14ac:dyDescent="0.25">
      <c r="B8" s="162"/>
      <c r="C8" s="104" t="s">
        <v>19</v>
      </c>
      <c r="D8" s="15" t="s">
        <v>35</v>
      </c>
      <c r="E8" s="15" t="s">
        <v>36</v>
      </c>
    </row>
    <row r="9" spans="1:8" x14ac:dyDescent="0.25">
      <c r="B9" s="162">
        <v>17500</v>
      </c>
      <c r="C9" s="104" t="s">
        <v>411</v>
      </c>
      <c r="D9" s="15" t="s">
        <v>35</v>
      </c>
      <c r="E9" s="15"/>
    </row>
    <row r="10" spans="1:8" x14ac:dyDescent="0.25">
      <c r="B10" s="162">
        <v>0</v>
      </c>
      <c r="C10" s="104" t="s">
        <v>408</v>
      </c>
      <c r="D10" s="15" t="s">
        <v>35</v>
      </c>
      <c r="E10" s="15"/>
    </row>
    <row r="11" spans="1:8" x14ac:dyDescent="0.25">
      <c r="B11" s="162">
        <v>7000</v>
      </c>
      <c r="C11" s="104" t="s">
        <v>399</v>
      </c>
      <c r="D11" s="15"/>
      <c r="E11" s="15"/>
    </row>
    <row r="12" spans="1:8" x14ac:dyDescent="0.25">
      <c r="B12" s="162">
        <v>1001</v>
      </c>
      <c r="C12" s="104" t="s">
        <v>409</v>
      </c>
      <c r="D12" s="143"/>
      <c r="E12" s="143"/>
      <c r="G12" s="108"/>
      <c r="H12" s="104"/>
    </row>
    <row r="13" spans="1:8" x14ac:dyDescent="0.25">
      <c r="B13" s="162">
        <v>10000</v>
      </c>
      <c r="C13" s="104" t="s">
        <v>410</v>
      </c>
      <c r="G13" s="108"/>
      <c r="H13" s="104"/>
    </row>
    <row r="14" spans="1:8" x14ac:dyDescent="0.25">
      <c r="B14" s="82">
        <v>0</v>
      </c>
      <c r="C14" s="104" t="s">
        <v>401</v>
      </c>
      <c r="D14" s="143"/>
      <c r="E14" s="143"/>
      <c r="G14" s="108"/>
      <c r="H14" s="104"/>
    </row>
    <row r="15" spans="1:8" x14ac:dyDescent="0.25">
      <c r="B15" s="165">
        <v>3500</v>
      </c>
      <c r="C15" s="104" t="s">
        <v>383</v>
      </c>
      <c r="D15" s="169" t="s">
        <v>35</v>
      </c>
      <c r="E15" s="169" t="s">
        <v>216</v>
      </c>
      <c r="F15" s="56"/>
      <c r="G15" s="108"/>
      <c r="H15" s="104"/>
    </row>
    <row r="16" spans="1:8" x14ac:dyDescent="0.25">
      <c r="B16" s="166"/>
      <c r="C16" s="104" t="s">
        <v>290</v>
      </c>
      <c r="D16" s="169" t="s">
        <v>35</v>
      </c>
      <c r="E16" s="169" t="s">
        <v>384</v>
      </c>
      <c r="G16" s="108"/>
      <c r="H16" s="104"/>
    </row>
    <row r="17" spans="2:8" x14ac:dyDescent="0.25">
      <c r="B17" s="166"/>
      <c r="C17" s="104"/>
      <c r="D17" s="15"/>
      <c r="E17" s="15"/>
      <c r="G17" s="211">
        <f>5223+5295+5312+5552+470</f>
        <v>21852</v>
      </c>
      <c r="H17" s="104"/>
    </row>
    <row r="18" spans="2:8" x14ac:dyDescent="0.25">
      <c r="B18" s="145"/>
      <c r="C18" s="118"/>
      <c r="D18" s="15"/>
      <c r="E18" s="15"/>
      <c r="G18" s="108"/>
      <c r="H18" s="104"/>
    </row>
    <row r="19" spans="2:8" x14ac:dyDescent="0.25">
      <c r="F19" s="209">
        <f>F17+G17</f>
        <v>21852</v>
      </c>
      <c r="G19" s="108"/>
      <c r="H19" s="104"/>
    </row>
    <row r="20" spans="2:8" x14ac:dyDescent="0.25">
      <c r="G20" s="108"/>
      <c r="H20" s="104"/>
    </row>
    <row r="21" spans="2:8" x14ac:dyDescent="0.25">
      <c r="G21" s="108"/>
      <c r="H21" s="104"/>
    </row>
    <row r="26" spans="2:8" ht="30" x14ac:dyDescent="0.25">
      <c r="B26" s="82">
        <f>SUM(B4:B24)</f>
        <v>82551</v>
      </c>
      <c r="C26" s="104" t="s">
        <v>31</v>
      </c>
      <c r="D26" s="172" t="s">
        <v>221</v>
      </c>
      <c r="E26" s="158">
        <f>SUM(B4:B6)</f>
        <v>43550</v>
      </c>
      <c r="F26" s="84">
        <f>E26*12</f>
        <v>522600</v>
      </c>
    </row>
    <row r="27" spans="2:8" ht="30" x14ac:dyDescent="0.25">
      <c r="B27" s="82">
        <v>85000</v>
      </c>
      <c r="C27" s="104" t="s">
        <v>66</v>
      </c>
      <c r="D27" s="172" t="s">
        <v>222</v>
      </c>
      <c r="E27" s="84">
        <f>SUM(B15:B24)</f>
        <v>3500</v>
      </c>
      <c r="F27" s="84">
        <f>E27*12</f>
        <v>42000</v>
      </c>
    </row>
    <row r="28" spans="2:8" x14ac:dyDescent="0.25">
      <c r="B28" s="83">
        <f>B27-B26</f>
        <v>2449</v>
      </c>
      <c r="C28" s="104" t="s">
        <v>108</v>
      </c>
      <c r="D28" s="15"/>
      <c r="E28" s="168">
        <f>SUM(E26:E27)</f>
        <v>47050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7ECC-8CAB-4AB6-855B-9F2C924586EE}">
  <dimension ref="A1:H27"/>
  <sheetViews>
    <sheetView topLeftCell="A6" zoomScaleNormal="100" workbookViewId="0">
      <selection activeCell="G17" sqref="G17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19.5703125" style="224" bestFit="1" customWidth="1"/>
  </cols>
  <sheetData>
    <row r="1" spans="1:8" ht="23.25" x14ac:dyDescent="0.35">
      <c r="A1" s="245">
        <v>44470</v>
      </c>
      <c r="B1" s="245"/>
      <c r="C1" s="245"/>
      <c r="D1" s="245"/>
      <c r="E1" s="245"/>
      <c r="F1" s="245"/>
      <c r="G1" s="245"/>
      <c r="H1" s="113"/>
    </row>
    <row r="2" spans="1:8" ht="23.25" x14ac:dyDescent="0.25">
      <c r="A2" s="114"/>
      <c r="B2" s="244" t="s">
        <v>166</v>
      </c>
      <c r="C2" s="244"/>
      <c r="D2" s="244"/>
      <c r="E2" s="244"/>
      <c r="F2" s="244"/>
      <c r="G2" s="244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/>
      <c r="G4" s="221"/>
      <c r="H4" s="113"/>
    </row>
    <row r="5" spans="1:8" x14ac:dyDescent="0.25">
      <c r="B5" s="161">
        <v>30000</v>
      </c>
      <c r="C5" s="118" t="s">
        <v>37</v>
      </c>
      <c r="D5" s="107" t="s">
        <v>35</v>
      </c>
      <c r="E5" s="107" t="s">
        <v>38</v>
      </c>
      <c r="F5" s="56"/>
      <c r="G5" s="222"/>
      <c r="H5" s="113"/>
    </row>
    <row r="6" spans="1:8" x14ac:dyDescent="0.25">
      <c r="B6" s="161">
        <v>2000</v>
      </c>
      <c r="C6" s="118" t="s">
        <v>41</v>
      </c>
      <c r="D6" s="107" t="s">
        <v>35</v>
      </c>
      <c r="E6" s="107" t="s">
        <v>72</v>
      </c>
      <c r="F6" s="56"/>
      <c r="G6" s="221"/>
      <c r="H6" s="113"/>
    </row>
    <row r="7" spans="1:8" x14ac:dyDescent="0.25">
      <c r="B7" s="162">
        <v>2500</v>
      </c>
      <c r="C7" s="104" t="s">
        <v>19</v>
      </c>
      <c r="D7" s="15" t="s">
        <v>35</v>
      </c>
      <c r="E7" s="15" t="s">
        <v>36</v>
      </c>
      <c r="F7" s="84"/>
      <c r="G7" s="221"/>
      <c r="H7" s="113"/>
    </row>
    <row r="8" spans="1:8" ht="30" x14ac:dyDescent="0.25">
      <c r="B8" s="162">
        <v>5000</v>
      </c>
      <c r="C8" s="104" t="s">
        <v>412</v>
      </c>
      <c r="D8" s="15" t="s">
        <v>35</v>
      </c>
      <c r="E8" s="15" t="s">
        <v>47</v>
      </c>
      <c r="F8" s="84"/>
      <c r="G8" s="221" t="s">
        <v>414</v>
      </c>
      <c r="H8" s="113"/>
    </row>
    <row r="9" spans="1:8" ht="30" x14ac:dyDescent="0.25">
      <c r="B9" s="162">
        <v>5000</v>
      </c>
      <c r="C9" s="104" t="s">
        <v>413</v>
      </c>
      <c r="D9" s="57" t="s">
        <v>35</v>
      </c>
      <c r="E9" s="15" t="s">
        <v>47</v>
      </c>
      <c r="F9" s="84"/>
      <c r="G9" s="112" t="s">
        <v>414</v>
      </c>
      <c r="H9" s="104"/>
    </row>
    <row r="10" spans="1:8" x14ac:dyDescent="0.25">
      <c r="B10" s="162">
        <v>0</v>
      </c>
      <c r="C10" s="104" t="s">
        <v>410</v>
      </c>
      <c r="E10" s="57"/>
      <c r="F10" s="84"/>
      <c r="G10" s="221"/>
      <c r="H10" s="104"/>
    </row>
    <row r="11" spans="1:8" x14ac:dyDescent="0.25">
      <c r="B11" s="82">
        <v>0</v>
      </c>
      <c r="C11" s="104" t="s">
        <v>401</v>
      </c>
      <c r="D11" s="143"/>
      <c r="E11" s="15"/>
      <c r="F11" s="84"/>
      <c r="G11" s="221"/>
      <c r="H11" s="104"/>
    </row>
    <row r="12" spans="1:8" x14ac:dyDescent="0.25">
      <c r="B12" s="82">
        <v>3643</v>
      </c>
      <c r="C12" s="119" t="s">
        <v>415</v>
      </c>
      <c r="D12" s="57" t="s">
        <v>35</v>
      </c>
      <c r="E12" s="169" t="s">
        <v>418</v>
      </c>
      <c r="F12" s="56"/>
      <c r="G12" s="112" t="s">
        <v>416</v>
      </c>
      <c r="H12" s="104"/>
    </row>
    <row r="13" spans="1:8" x14ac:dyDescent="0.25">
      <c r="B13" s="82">
        <v>250</v>
      </c>
      <c r="C13" s="119" t="s">
        <v>417</v>
      </c>
      <c r="D13" s="57" t="s">
        <v>35</v>
      </c>
      <c r="E13" s="169" t="s">
        <v>347</v>
      </c>
      <c r="F13" s="56"/>
      <c r="G13" s="112"/>
      <c r="H13" s="104"/>
    </row>
    <row r="14" spans="1:8" x14ac:dyDescent="0.25">
      <c r="B14" s="220">
        <v>17500</v>
      </c>
      <c r="C14" s="104" t="s">
        <v>411</v>
      </c>
      <c r="D14" s="15" t="s">
        <v>35</v>
      </c>
      <c r="E14" s="15"/>
      <c r="F14" s="84"/>
      <c r="G14" s="112"/>
      <c r="H14" s="104"/>
    </row>
    <row r="15" spans="1:8" x14ac:dyDescent="0.25">
      <c r="B15" s="165">
        <v>3500</v>
      </c>
      <c r="C15" s="104" t="s">
        <v>419</v>
      </c>
      <c r="D15" s="169" t="s">
        <v>35</v>
      </c>
      <c r="E15" s="169" t="s">
        <v>216</v>
      </c>
      <c r="F15" s="84"/>
      <c r="G15" s="223"/>
      <c r="H15" s="104"/>
    </row>
    <row r="16" spans="1:8" x14ac:dyDescent="0.25">
      <c r="B16" s="166">
        <v>10000</v>
      </c>
      <c r="C16" s="104" t="s">
        <v>420</v>
      </c>
      <c r="D16" s="169" t="s">
        <v>35</v>
      </c>
      <c r="E16" s="169" t="s">
        <v>384</v>
      </c>
      <c r="F16" s="84"/>
      <c r="G16" s="112"/>
      <c r="H16" s="104"/>
    </row>
    <row r="17" spans="2:8" x14ac:dyDescent="0.25">
      <c r="B17" s="166">
        <v>10000</v>
      </c>
      <c r="C17" s="104" t="s">
        <v>421</v>
      </c>
      <c r="D17" s="57" t="s">
        <v>35</v>
      </c>
      <c r="E17" s="169" t="s">
        <v>421</v>
      </c>
      <c r="G17" s="112" t="s">
        <v>428</v>
      </c>
      <c r="H17" s="104"/>
    </row>
    <row r="18" spans="2:8" x14ac:dyDescent="0.25">
      <c r="E18" s="57"/>
      <c r="F18" s="84"/>
      <c r="G18" s="112"/>
      <c r="H18" s="104"/>
    </row>
    <row r="19" spans="2:8" x14ac:dyDescent="0.25">
      <c r="E19" s="57"/>
      <c r="F19" s="84"/>
      <c r="G19" s="112"/>
      <c r="H19" s="104"/>
    </row>
    <row r="20" spans="2:8" x14ac:dyDescent="0.25">
      <c r="E20" s="57"/>
      <c r="F20" s="84"/>
      <c r="G20" s="221"/>
      <c r="H20" s="113"/>
    </row>
    <row r="21" spans="2:8" x14ac:dyDescent="0.25">
      <c r="E21" s="57"/>
      <c r="F21" s="84"/>
      <c r="G21" s="221"/>
      <c r="H21" s="113"/>
    </row>
    <row r="22" spans="2:8" x14ac:dyDescent="0.25">
      <c r="E22" s="57"/>
      <c r="F22" s="84"/>
      <c r="G22" s="221"/>
      <c r="H22" s="113"/>
    </row>
    <row r="23" spans="2:8" x14ac:dyDescent="0.25">
      <c r="E23" s="57"/>
      <c r="F23" s="84"/>
      <c r="G23" s="221"/>
      <c r="H23" s="113"/>
    </row>
    <row r="24" spans="2:8" ht="45" x14ac:dyDescent="0.25">
      <c r="B24" s="82">
        <f>SUM(B4:B22)</f>
        <v>101393</v>
      </c>
      <c r="C24" s="104" t="s">
        <v>31</v>
      </c>
      <c r="D24" s="172" t="s">
        <v>221</v>
      </c>
      <c r="E24" s="158">
        <f>SUM(B4:B6)</f>
        <v>44000</v>
      </c>
      <c r="F24" s="84">
        <f>E24*12</f>
        <v>528000</v>
      </c>
      <c r="G24" s="221"/>
      <c r="H24" s="113"/>
    </row>
    <row r="25" spans="2:8" ht="30" x14ac:dyDescent="0.25">
      <c r="B25" s="82">
        <v>85000</v>
      </c>
      <c r="C25" s="104" t="s">
        <v>66</v>
      </c>
      <c r="D25" s="172" t="s">
        <v>222</v>
      </c>
      <c r="E25" s="84">
        <f>SUM(B15:B22)</f>
        <v>23500</v>
      </c>
      <c r="F25" s="84">
        <f>E25*12</f>
        <v>282000</v>
      </c>
      <c r="G25" s="221"/>
      <c r="H25" s="113"/>
    </row>
    <row r="26" spans="2:8" x14ac:dyDescent="0.25">
      <c r="B26" s="83">
        <f>B25-B24</f>
        <v>-16393</v>
      </c>
      <c r="C26" s="104" t="s">
        <v>108</v>
      </c>
      <c r="D26" s="15"/>
      <c r="E26" s="168">
        <f>SUM(E24:E25)</f>
        <v>67500</v>
      </c>
      <c r="F26" s="84"/>
      <c r="G26" s="221"/>
      <c r="H26" s="113"/>
    </row>
    <row r="27" spans="2:8" x14ac:dyDescent="0.25">
      <c r="E27" s="57"/>
      <c r="F27" s="84"/>
      <c r="G27" s="221"/>
      <c r="H27" s="113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3433-6FC2-4402-A83D-F9FC4034EEA3}">
  <dimension ref="A1:H27"/>
  <sheetViews>
    <sheetView topLeftCell="A2" zoomScaleNormal="100" workbookViewId="0">
      <selection activeCell="G18" sqref="G18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19.5703125" style="224" bestFit="1" customWidth="1"/>
  </cols>
  <sheetData>
    <row r="1" spans="1:8" ht="23.25" x14ac:dyDescent="0.35">
      <c r="A1" s="245">
        <v>44501</v>
      </c>
      <c r="B1" s="245"/>
      <c r="C1" s="245"/>
      <c r="D1" s="245"/>
      <c r="E1" s="245"/>
      <c r="F1" s="245"/>
      <c r="G1" s="245"/>
      <c r="H1" s="113"/>
    </row>
    <row r="2" spans="1:8" ht="23.25" x14ac:dyDescent="0.25">
      <c r="A2" s="114"/>
      <c r="B2" s="244" t="s">
        <v>166</v>
      </c>
      <c r="C2" s="244"/>
      <c r="D2" s="244"/>
      <c r="E2" s="244"/>
      <c r="F2" s="244"/>
      <c r="G2" s="244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/>
      <c r="G4" s="221"/>
      <c r="H4" s="113"/>
    </row>
    <row r="5" spans="1:8" x14ac:dyDescent="0.25">
      <c r="B5" s="161">
        <v>30000</v>
      </c>
      <c r="C5" s="118" t="s">
        <v>37</v>
      </c>
      <c r="D5" s="107" t="s">
        <v>35</v>
      </c>
      <c r="E5" s="107" t="s">
        <v>38</v>
      </c>
      <c r="F5" s="56"/>
      <c r="G5" s="222"/>
      <c r="H5" s="113"/>
    </row>
    <row r="6" spans="1:8" x14ac:dyDescent="0.25">
      <c r="B6" s="161">
        <v>1750</v>
      </c>
      <c r="C6" s="118" t="s">
        <v>41</v>
      </c>
      <c r="D6" s="107" t="s">
        <v>35</v>
      </c>
      <c r="E6" s="107" t="s">
        <v>72</v>
      </c>
      <c r="F6" s="56"/>
      <c r="G6" s="221"/>
      <c r="H6" s="113"/>
    </row>
    <row r="7" spans="1:8" x14ac:dyDescent="0.25">
      <c r="B7" s="162">
        <v>2500</v>
      </c>
      <c r="C7" s="104" t="s">
        <v>19</v>
      </c>
      <c r="D7" s="15" t="s">
        <v>35</v>
      </c>
      <c r="E7" s="15" t="s">
        <v>36</v>
      </c>
      <c r="F7" s="84"/>
      <c r="G7" s="221"/>
      <c r="H7" s="113"/>
    </row>
    <row r="8" spans="1:8" x14ac:dyDescent="0.25">
      <c r="B8" s="162">
        <v>0</v>
      </c>
      <c r="C8" s="104" t="s">
        <v>410</v>
      </c>
      <c r="E8" s="57"/>
      <c r="F8" s="84"/>
      <c r="G8" s="221"/>
      <c r="H8" s="113"/>
    </row>
    <row r="9" spans="1:8" x14ac:dyDescent="0.25">
      <c r="B9" s="82">
        <v>0</v>
      </c>
      <c r="C9" s="104" t="s">
        <v>401</v>
      </c>
      <c r="D9" s="143"/>
      <c r="E9" s="15"/>
      <c r="F9" s="84"/>
      <c r="G9" s="221"/>
      <c r="H9" s="104"/>
    </row>
    <row r="10" spans="1:8" x14ac:dyDescent="0.25">
      <c r="B10" s="82">
        <v>3643</v>
      </c>
      <c r="C10" s="104" t="s">
        <v>415</v>
      </c>
      <c r="D10" s="57" t="s">
        <v>35</v>
      </c>
      <c r="E10" s="169" t="s">
        <v>418</v>
      </c>
      <c r="F10" s="56"/>
      <c r="G10" s="112" t="s">
        <v>422</v>
      </c>
      <c r="H10" s="104"/>
    </row>
    <row r="11" spans="1:8" x14ac:dyDescent="0.25">
      <c r="B11" s="82">
        <v>500</v>
      </c>
      <c r="C11" s="104" t="s">
        <v>423</v>
      </c>
      <c r="D11" s="57" t="s">
        <v>35</v>
      </c>
      <c r="E11" s="169" t="s">
        <v>347</v>
      </c>
      <c r="F11" s="56"/>
      <c r="G11" s="112"/>
      <c r="H11" s="104"/>
    </row>
    <row r="12" spans="1:8" x14ac:dyDescent="0.25">
      <c r="H12" s="104"/>
    </row>
    <row r="13" spans="1:8" x14ac:dyDescent="0.25">
      <c r="H13" s="104"/>
    </row>
    <row r="14" spans="1:8" x14ac:dyDescent="0.25">
      <c r="B14" s="220"/>
      <c r="C14" s="225"/>
      <c r="D14" s="15"/>
      <c r="E14" s="226"/>
      <c r="F14" s="84"/>
      <c r="G14" s="112"/>
      <c r="H14" s="104"/>
    </row>
    <row r="15" spans="1:8" x14ac:dyDescent="0.25">
      <c r="B15" s="165">
        <v>3500</v>
      </c>
      <c r="C15" s="225" t="s">
        <v>419</v>
      </c>
      <c r="D15" s="169" t="s">
        <v>35</v>
      </c>
      <c r="E15" s="170" t="s">
        <v>216</v>
      </c>
      <c r="F15" s="84"/>
      <c r="G15" s="223"/>
      <c r="H15" s="104"/>
    </row>
    <row r="16" spans="1:8" x14ac:dyDescent="0.25">
      <c r="B16" s="166">
        <v>10000</v>
      </c>
      <c r="C16" s="225" t="s">
        <v>420</v>
      </c>
      <c r="D16" s="169" t="s">
        <v>35</v>
      </c>
      <c r="E16" s="170" t="s">
        <v>384</v>
      </c>
      <c r="F16" s="84"/>
      <c r="G16" s="112"/>
      <c r="H16" s="104"/>
    </row>
    <row r="17" spans="2:8" x14ac:dyDescent="0.25">
      <c r="B17" s="166">
        <v>10000</v>
      </c>
      <c r="C17" s="225" t="s">
        <v>421</v>
      </c>
      <c r="D17" s="57" t="s">
        <v>35</v>
      </c>
      <c r="E17" s="170" t="s">
        <v>421</v>
      </c>
      <c r="G17" s="112" t="s">
        <v>427</v>
      </c>
      <c r="H17" s="104"/>
    </row>
    <row r="18" spans="2:8" x14ac:dyDescent="0.25">
      <c r="E18" s="57"/>
      <c r="F18" s="84"/>
      <c r="G18" s="112"/>
      <c r="H18" s="104"/>
    </row>
    <row r="19" spans="2:8" x14ac:dyDescent="0.25">
      <c r="E19" s="57"/>
      <c r="F19" s="84"/>
      <c r="G19" s="112"/>
      <c r="H19" s="104"/>
    </row>
    <row r="20" spans="2:8" x14ac:dyDescent="0.25">
      <c r="E20" s="57"/>
      <c r="F20" s="84"/>
      <c r="G20" s="221"/>
      <c r="H20" s="113"/>
    </row>
    <row r="21" spans="2:8" x14ac:dyDescent="0.25">
      <c r="E21" s="57"/>
      <c r="F21" s="84"/>
      <c r="G21" s="221"/>
      <c r="H21" s="113"/>
    </row>
    <row r="22" spans="2:8" x14ac:dyDescent="0.25">
      <c r="E22" s="57"/>
      <c r="F22" s="84"/>
      <c r="G22" s="221"/>
      <c r="H22" s="113"/>
    </row>
    <row r="23" spans="2:8" x14ac:dyDescent="0.25">
      <c r="E23" s="57"/>
      <c r="F23" s="84"/>
      <c r="G23" s="221"/>
      <c r="H23" s="113"/>
    </row>
    <row r="24" spans="2:8" ht="45" x14ac:dyDescent="0.25">
      <c r="B24" s="82">
        <f>SUM(B4:B22)</f>
        <v>73893</v>
      </c>
      <c r="C24" s="104" t="s">
        <v>31</v>
      </c>
      <c r="D24" s="172" t="s">
        <v>221</v>
      </c>
      <c r="E24" s="158">
        <f>SUM(B4:B6)</f>
        <v>43750</v>
      </c>
      <c r="F24" s="84">
        <f>E24*12</f>
        <v>525000</v>
      </c>
      <c r="G24" s="221"/>
      <c r="H24" s="113"/>
    </row>
    <row r="25" spans="2:8" ht="30" x14ac:dyDescent="0.25">
      <c r="B25" s="82">
        <v>85000</v>
      </c>
      <c r="C25" s="104" t="s">
        <v>66</v>
      </c>
      <c r="D25" s="172" t="s">
        <v>222</v>
      </c>
      <c r="E25" s="84">
        <f>SUM(B15:B22)</f>
        <v>23500</v>
      </c>
      <c r="F25" s="84">
        <f>E25*12</f>
        <v>282000</v>
      </c>
      <c r="G25" s="221"/>
      <c r="H25" s="113"/>
    </row>
    <row r="26" spans="2:8" x14ac:dyDescent="0.25">
      <c r="B26" s="83">
        <f>B25-B24</f>
        <v>11107</v>
      </c>
      <c r="C26" s="104" t="s">
        <v>108</v>
      </c>
      <c r="D26" s="15"/>
      <c r="E26" s="168">
        <f>SUM(E24:E25)</f>
        <v>67250</v>
      </c>
      <c r="F26" s="84"/>
      <c r="G26" s="221"/>
      <c r="H26" s="113"/>
    </row>
    <row r="27" spans="2:8" x14ac:dyDescent="0.25">
      <c r="E27" s="57"/>
      <c r="F27" s="84"/>
      <c r="G27" s="221"/>
      <c r="H27" s="113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400C-CC3E-475F-A551-FA6151F8A026}">
  <dimension ref="A1:H24"/>
  <sheetViews>
    <sheetView zoomScaleNormal="100" workbookViewId="0">
      <selection activeCell="G9" sqref="G9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24.28515625" style="224" bestFit="1" customWidth="1"/>
  </cols>
  <sheetData>
    <row r="1" spans="1:8" ht="23.25" x14ac:dyDescent="0.35">
      <c r="A1" s="245">
        <v>44531</v>
      </c>
      <c r="B1" s="245"/>
      <c r="C1" s="245"/>
      <c r="D1" s="245"/>
      <c r="E1" s="245"/>
      <c r="F1" s="245"/>
      <c r="G1" s="245"/>
      <c r="H1" s="113"/>
    </row>
    <row r="2" spans="1:8" ht="23.25" x14ac:dyDescent="0.25">
      <c r="A2" s="114"/>
      <c r="B2" s="244" t="s">
        <v>166</v>
      </c>
      <c r="C2" s="244"/>
      <c r="D2" s="244"/>
      <c r="E2" s="244"/>
      <c r="F2" s="244"/>
      <c r="G2" s="244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 t="s">
        <v>17</v>
      </c>
      <c r="G4" s="221" t="s">
        <v>426</v>
      </c>
      <c r="H4" s="113"/>
    </row>
    <row r="5" spans="1:8" x14ac:dyDescent="0.25">
      <c r="B5" s="161">
        <v>30000</v>
      </c>
      <c r="C5" s="118" t="s">
        <v>37</v>
      </c>
      <c r="D5" s="107" t="s">
        <v>35</v>
      </c>
      <c r="E5" s="107" t="s">
        <v>38</v>
      </c>
      <c r="F5" s="56" t="s">
        <v>17</v>
      </c>
      <c r="G5" s="221" t="s">
        <v>426</v>
      </c>
      <c r="H5" s="113"/>
    </row>
    <row r="6" spans="1:8" x14ac:dyDescent="0.25">
      <c r="B6" s="161">
        <v>1610</v>
      </c>
      <c r="C6" s="118" t="s">
        <v>41</v>
      </c>
      <c r="D6" s="107" t="s">
        <v>35</v>
      </c>
      <c r="E6" s="107" t="s">
        <v>72</v>
      </c>
      <c r="F6" s="56" t="s">
        <v>17</v>
      </c>
      <c r="G6" s="221" t="s">
        <v>426</v>
      </c>
      <c r="H6" s="113"/>
    </row>
    <row r="7" spans="1:8" x14ac:dyDescent="0.25">
      <c r="B7" s="162">
        <v>3650</v>
      </c>
      <c r="C7" s="104" t="s">
        <v>425</v>
      </c>
      <c r="D7" s="143" t="s">
        <v>35</v>
      </c>
      <c r="E7" s="143" t="s">
        <v>43</v>
      </c>
      <c r="F7" s="84"/>
      <c r="G7" s="221"/>
      <c r="H7" s="113"/>
    </row>
    <row r="8" spans="1:8" x14ac:dyDescent="0.25">
      <c r="B8" s="82">
        <v>5000</v>
      </c>
      <c r="C8" s="104" t="s">
        <v>307</v>
      </c>
      <c r="D8" s="143" t="s">
        <v>35</v>
      </c>
      <c r="E8" s="143" t="s">
        <v>43</v>
      </c>
      <c r="F8" s="84" t="s">
        <v>17</v>
      </c>
      <c r="G8" s="221" t="s">
        <v>426</v>
      </c>
      <c r="H8" s="113"/>
    </row>
    <row r="9" spans="1:8" ht="30" x14ac:dyDescent="0.25">
      <c r="B9" s="82">
        <v>3490</v>
      </c>
      <c r="C9" s="104" t="s">
        <v>415</v>
      </c>
      <c r="D9" s="227" t="s">
        <v>35</v>
      </c>
      <c r="E9" s="169" t="s">
        <v>418</v>
      </c>
      <c r="F9" s="84" t="s">
        <v>17</v>
      </c>
      <c r="G9" s="228" t="s">
        <v>429</v>
      </c>
      <c r="H9" s="104"/>
    </row>
    <row r="10" spans="1:8" x14ac:dyDescent="0.25">
      <c r="B10" s="82">
        <v>500</v>
      </c>
      <c r="C10" s="104" t="s">
        <v>423</v>
      </c>
      <c r="D10" s="227" t="s">
        <v>35</v>
      </c>
      <c r="E10" s="169" t="s">
        <v>430</v>
      </c>
      <c r="F10" s="84" t="s">
        <v>17</v>
      </c>
      <c r="G10" s="228" t="s">
        <v>426</v>
      </c>
      <c r="H10" s="104"/>
    </row>
    <row r="11" spans="1:8" ht="30" x14ac:dyDescent="0.25">
      <c r="B11" s="82">
        <v>350</v>
      </c>
      <c r="C11" s="104" t="s">
        <v>431</v>
      </c>
      <c r="D11" s="227" t="s">
        <v>35</v>
      </c>
      <c r="E11" s="169" t="s">
        <v>43</v>
      </c>
      <c r="F11" s="84" t="s">
        <v>17</v>
      </c>
      <c r="G11" s="228" t="s">
        <v>432</v>
      </c>
      <c r="H11" s="104"/>
    </row>
    <row r="12" spans="1:8" x14ac:dyDescent="0.25">
      <c r="B12" s="165">
        <v>3500</v>
      </c>
      <c r="C12" s="225" t="s">
        <v>419</v>
      </c>
      <c r="D12" s="169" t="s">
        <v>35</v>
      </c>
      <c r="E12" s="170" t="s">
        <v>216</v>
      </c>
      <c r="F12" s="84" t="s">
        <v>17</v>
      </c>
      <c r="G12" s="221" t="s">
        <v>426</v>
      </c>
      <c r="H12" s="104"/>
    </row>
    <row r="13" spans="1:8" x14ac:dyDescent="0.25">
      <c r="B13" s="166">
        <v>10000</v>
      </c>
      <c r="C13" s="225" t="s">
        <v>420</v>
      </c>
      <c r="D13" s="169" t="s">
        <v>35</v>
      </c>
      <c r="E13" s="170" t="s">
        <v>384</v>
      </c>
      <c r="F13" s="84" t="s">
        <v>17</v>
      </c>
      <c r="G13" s="221" t="s">
        <v>426</v>
      </c>
      <c r="H13" s="104"/>
    </row>
    <row r="14" spans="1:8" ht="30" x14ac:dyDescent="0.25">
      <c r="B14" s="166">
        <v>8000</v>
      </c>
      <c r="C14" s="225" t="s">
        <v>421</v>
      </c>
      <c r="D14" s="57" t="s">
        <v>35</v>
      </c>
      <c r="E14" s="170" t="s">
        <v>421</v>
      </c>
      <c r="F14" s="84" t="s">
        <v>17</v>
      </c>
      <c r="G14" s="228" t="s">
        <v>429</v>
      </c>
      <c r="H14" s="104"/>
    </row>
    <row r="15" spans="1:8" x14ac:dyDescent="0.25">
      <c r="E15" s="57"/>
      <c r="F15" s="84"/>
      <c r="G15" s="112"/>
      <c r="H15" s="104"/>
    </row>
    <row r="16" spans="1:8" x14ac:dyDescent="0.25">
      <c r="E16" s="57"/>
      <c r="F16" s="84"/>
      <c r="G16" s="112"/>
      <c r="H16" s="104"/>
    </row>
    <row r="17" spans="2:8" x14ac:dyDescent="0.25">
      <c r="E17" s="57"/>
      <c r="F17" s="84"/>
      <c r="G17" s="221"/>
      <c r="H17" s="113"/>
    </row>
    <row r="18" spans="2:8" x14ac:dyDescent="0.25">
      <c r="E18" s="57"/>
      <c r="F18" s="84"/>
      <c r="G18" s="221"/>
      <c r="H18" s="113"/>
    </row>
    <row r="19" spans="2:8" x14ac:dyDescent="0.25">
      <c r="E19" s="57"/>
      <c r="F19" s="84"/>
      <c r="G19" s="221"/>
      <c r="H19" s="113"/>
    </row>
    <row r="20" spans="2:8" x14ac:dyDescent="0.25">
      <c r="E20" s="247" t="s">
        <v>31</v>
      </c>
      <c r="F20" s="247"/>
      <c r="G20" s="221"/>
      <c r="H20" s="113"/>
    </row>
    <row r="21" spans="2:8" ht="45" x14ac:dyDescent="0.25">
      <c r="B21" s="82">
        <v>88000</v>
      </c>
      <c r="C21" s="104" t="s">
        <v>66</v>
      </c>
      <c r="D21" s="172" t="s">
        <v>221</v>
      </c>
      <c r="E21" s="158">
        <f>SUM(B4:B11)</f>
        <v>56600</v>
      </c>
      <c r="F21" s="84">
        <f>E21*12</f>
        <v>679200</v>
      </c>
      <c r="G21" s="221"/>
      <c r="H21" s="113"/>
    </row>
    <row r="22" spans="2:8" ht="30" x14ac:dyDescent="0.25">
      <c r="B22" s="82"/>
      <c r="C22" s="104"/>
      <c r="D22" s="172" t="s">
        <v>222</v>
      </c>
      <c r="E22" s="84">
        <f>SUM(B12:B19)</f>
        <v>21500</v>
      </c>
      <c r="F22" s="84">
        <f>E22*12</f>
        <v>258000</v>
      </c>
      <c r="G22" s="221"/>
      <c r="H22" s="113"/>
    </row>
    <row r="23" spans="2:8" x14ac:dyDescent="0.25">
      <c r="B23" s="82">
        <f>B21-E23</f>
        <v>9900</v>
      </c>
      <c r="C23" s="100" t="s">
        <v>108</v>
      </c>
      <c r="D23" s="100"/>
      <c r="E23" s="168">
        <f>SUM(E21:E22)</f>
        <v>78100</v>
      </c>
      <c r="F23" s="84"/>
      <c r="G23" s="221"/>
      <c r="H23" s="113"/>
    </row>
    <row r="24" spans="2:8" x14ac:dyDescent="0.25">
      <c r="E24" s="57"/>
      <c r="F24" s="84"/>
      <c r="G24" s="221"/>
      <c r="H24" s="113"/>
    </row>
  </sheetData>
  <mergeCells count="3">
    <mergeCell ref="A1:G1"/>
    <mergeCell ref="B2:G2"/>
    <mergeCell ref="E20:F20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ADB7-38FA-48C9-8F78-9514EF2C75AE}">
  <dimension ref="A1:H25"/>
  <sheetViews>
    <sheetView topLeftCell="A9" zoomScaleNormal="100" workbookViewId="0">
      <selection activeCell="G23" sqref="G23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19.5703125" style="224" bestFit="1" customWidth="1"/>
  </cols>
  <sheetData>
    <row r="1" spans="1:8" ht="23.25" x14ac:dyDescent="0.35">
      <c r="A1" s="245">
        <v>44562</v>
      </c>
      <c r="B1" s="245"/>
      <c r="C1" s="245"/>
      <c r="D1" s="245"/>
      <c r="E1" s="245"/>
      <c r="F1" s="245"/>
      <c r="G1" s="245"/>
      <c r="H1" s="113"/>
    </row>
    <row r="2" spans="1:8" ht="23.25" x14ac:dyDescent="0.25">
      <c r="A2" s="114"/>
      <c r="B2" s="244" t="s">
        <v>166</v>
      </c>
      <c r="C2" s="244"/>
      <c r="D2" s="244"/>
      <c r="E2" s="244"/>
      <c r="F2" s="244"/>
      <c r="G2" s="244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 t="s">
        <v>17</v>
      </c>
      <c r="G4" s="221" t="s">
        <v>439</v>
      </c>
      <c r="H4" s="113"/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 t="s">
        <v>17</v>
      </c>
      <c r="G5" s="222"/>
      <c r="H5" s="113"/>
    </row>
    <row r="6" spans="1:8" x14ac:dyDescent="0.25">
      <c r="B6" s="161">
        <v>1500</v>
      </c>
      <c r="C6" s="118" t="s">
        <v>41</v>
      </c>
      <c r="D6" s="107" t="s">
        <v>35</v>
      </c>
      <c r="E6" s="107" t="s">
        <v>72</v>
      </c>
      <c r="F6" s="56" t="s">
        <v>17</v>
      </c>
      <c r="G6" s="221" t="s">
        <v>438</v>
      </c>
      <c r="H6" s="113"/>
    </row>
    <row r="7" spans="1:8" ht="30" x14ac:dyDescent="0.25">
      <c r="B7" s="162">
        <v>14875</v>
      </c>
      <c r="C7" s="104" t="s">
        <v>424</v>
      </c>
      <c r="D7" s="15" t="s">
        <v>35</v>
      </c>
      <c r="E7" s="15" t="s">
        <v>43</v>
      </c>
      <c r="F7" s="56" t="s">
        <v>17</v>
      </c>
      <c r="G7" s="251" t="s">
        <v>435</v>
      </c>
      <c r="H7" s="113"/>
    </row>
    <row r="8" spans="1:8" x14ac:dyDescent="0.25">
      <c r="B8" s="82">
        <v>3490</v>
      </c>
      <c r="C8" s="104" t="s">
        <v>415</v>
      </c>
      <c r="D8" s="57" t="s">
        <v>35</v>
      </c>
      <c r="E8" s="169" t="s">
        <v>418</v>
      </c>
      <c r="F8" s="56" t="s">
        <v>17</v>
      </c>
      <c r="G8" s="112" t="s">
        <v>433</v>
      </c>
      <c r="H8" s="104"/>
    </row>
    <row r="9" spans="1:8" x14ac:dyDescent="0.25">
      <c r="B9" s="82">
        <v>1000</v>
      </c>
      <c r="C9" s="104" t="s">
        <v>423</v>
      </c>
      <c r="D9" s="57" t="s">
        <v>35</v>
      </c>
      <c r="E9" s="169" t="s">
        <v>191</v>
      </c>
      <c r="F9" s="56" t="s">
        <v>17</v>
      </c>
      <c r="G9" s="112"/>
      <c r="H9" s="104"/>
    </row>
    <row r="10" spans="1:8" x14ac:dyDescent="0.25">
      <c r="B10" s="82">
        <v>1800</v>
      </c>
      <c r="C10" s="104" t="s">
        <v>434</v>
      </c>
      <c r="D10" s="57" t="s">
        <v>35</v>
      </c>
      <c r="E10" s="84" t="s">
        <v>43</v>
      </c>
      <c r="F10" s="56" t="s">
        <v>17</v>
      </c>
      <c r="G10" s="224" t="s">
        <v>437</v>
      </c>
      <c r="H10" s="104"/>
    </row>
    <row r="11" spans="1:8" x14ac:dyDescent="0.25">
      <c r="B11" s="82">
        <v>3000</v>
      </c>
      <c r="C11" s="119" t="s">
        <v>440</v>
      </c>
      <c r="D11" s="57" t="s">
        <v>35</v>
      </c>
      <c r="E11" s="84" t="s">
        <v>67</v>
      </c>
      <c r="F11" s="56" t="s">
        <v>17</v>
      </c>
      <c r="G11" s="224" t="s">
        <v>441</v>
      </c>
      <c r="H11" s="104"/>
    </row>
    <row r="12" spans="1:8" x14ac:dyDescent="0.25">
      <c r="B12" s="220"/>
      <c r="C12" s="225"/>
      <c r="D12" s="15"/>
      <c r="E12" s="226"/>
      <c r="F12" s="84"/>
      <c r="G12" s="112"/>
      <c r="H12" s="104"/>
    </row>
    <row r="13" spans="1:8" x14ac:dyDescent="0.25">
      <c r="B13" s="165">
        <v>3500</v>
      </c>
      <c r="C13" s="225" t="s">
        <v>419</v>
      </c>
      <c r="D13" s="169" t="s">
        <v>35</v>
      </c>
      <c r="E13" s="170" t="s">
        <v>216</v>
      </c>
      <c r="F13" s="84" t="s">
        <v>17</v>
      </c>
      <c r="G13" s="223"/>
      <c r="H13" s="104"/>
    </row>
    <row r="14" spans="1:8" x14ac:dyDescent="0.25">
      <c r="B14" s="166">
        <v>10000</v>
      </c>
      <c r="C14" s="225" t="s">
        <v>420</v>
      </c>
      <c r="D14" s="169" t="s">
        <v>35</v>
      </c>
      <c r="E14" s="170" t="s">
        <v>384</v>
      </c>
      <c r="F14" s="84" t="s">
        <v>17</v>
      </c>
      <c r="G14" s="112" t="s">
        <v>436</v>
      </c>
      <c r="H14" s="104"/>
    </row>
    <row r="15" spans="1:8" x14ac:dyDescent="0.25">
      <c r="B15" s="166">
        <v>8000</v>
      </c>
      <c r="C15" s="225" t="s">
        <v>421</v>
      </c>
      <c r="D15" s="57" t="s">
        <v>35</v>
      </c>
      <c r="E15" s="170" t="s">
        <v>421</v>
      </c>
      <c r="F15" s="84" t="s">
        <v>17</v>
      </c>
      <c r="G15" s="112" t="s">
        <v>433</v>
      </c>
      <c r="H15" s="104"/>
    </row>
    <row r="16" spans="1:8" x14ac:dyDescent="0.25">
      <c r="E16" s="57"/>
      <c r="F16" s="84"/>
      <c r="G16" s="112"/>
      <c r="H16" s="104"/>
    </row>
    <row r="17" spans="2:8" x14ac:dyDescent="0.25">
      <c r="E17" s="57"/>
      <c r="F17" s="84"/>
      <c r="G17" s="112"/>
      <c r="H17" s="104"/>
    </row>
    <row r="18" spans="2:8" x14ac:dyDescent="0.25">
      <c r="E18" s="57"/>
      <c r="F18" s="84"/>
      <c r="G18" s="221"/>
      <c r="H18" s="113"/>
    </row>
    <row r="19" spans="2:8" x14ac:dyDescent="0.25">
      <c r="E19" s="57"/>
      <c r="F19" s="84"/>
      <c r="G19" s="221"/>
      <c r="H19" s="113"/>
    </row>
    <row r="20" spans="2:8" x14ac:dyDescent="0.25">
      <c r="E20" s="57"/>
      <c r="F20" s="84"/>
      <c r="G20" s="221"/>
      <c r="H20" s="113"/>
    </row>
    <row r="21" spans="2:8" x14ac:dyDescent="0.25">
      <c r="D21" s="247" t="s">
        <v>31</v>
      </c>
      <c r="E21" s="247"/>
      <c r="F21" s="84"/>
      <c r="G21" s="221"/>
      <c r="H21" s="113"/>
    </row>
    <row r="22" spans="2:8" ht="45" x14ac:dyDescent="0.25">
      <c r="B22" s="82">
        <v>93000</v>
      </c>
      <c r="C22" s="104" t="s">
        <v>66</v>
      </c>
      <c r="D22" s="172" t="s">
        <v>221</v>
      </c>
      <c r="E22" s="158">
        <f>SUM(B4:B12)</f>
        <v>64665</v>
      </c>
      <c r="F22" s="84">
        <f>E22*12</f>
        <v>775980</v>
      </c>
      <c r="G22" s="221"/>
      <c r="H22" s="113"/>
    </row>
    <row r="23" spans="2:8" ht="30" x14ac:dyDescent="0.25">
      <c r="B23" s="82"/>
      <c r="C23" s="104"/>
      <c r="D23" s="172" t="s">
        <v>222</v>
      </c>
      <c r="E23" s="84">
        <f>SUM(B13:B20)</f>
        <v>21500</v>
      </c>
      <c r="F23" s="84">
        <f>E23*12</f>
        <v>258000</v>
      </c>
      <c r="G23" s="221"/>
      <c r="H23" s="113"/>
    </row>
    <row r="24" spans="2:8" x14ac:dyDescent="0.25">
      <c r="B24" s="83">
        <f>B22-E24</f>
        <v>6835</v>
      </c>
      <c r="C24" s="104" t="s">
        <v>108</v>
      </c>
      <c r="D24" s="15"/>
      <c r="E24" s="168">
        <f>SUM(E22:E23)</f>
        <v>86165</v>
      </c>
      <c r="F24" s="84"/>
      <c r="G24" s="221"/>
      <c r="H24" s="113"/>
    </row>
    <row r="25" spans="2:8" x14ac:dyDescent="0.25">
      <c r="E25" s="57"/>
      <c r="F25" s="84"/>
      <c r="G25" s="221"/>
      <c r="H25" s="113"/>
    </row>
  </sheetData>
  <mergeCells count="3">
    <mergeCell ref="A1:G1"/>
    <mergeCell ref="B2:G2"/>
    <mergeCell ref="D21:E21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E130-671A-49FA-B3B6-977352480BE0}">
  <dimension ref="A1:H25"/>
  <sheetViews>
    <sheetView topLeftCell="A7" zoomScaleNormal="100" workbookViewId="0">
      <selection activeCell="B17" sqref="B17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19.5703125" style="224" bestFit="1" customWidth="1"/>
  </cols>
  <sheetData>
    <row r="1" spans="1:8" ht="23.25" x14ac:dyDescent="0.35">
      <c r="A1" s="245">
        <v>44593</v>
      </c>
      <c r="B1" s="245"/>
      <c r="C1" s="245"/>
      <c r="D1" s="245"/>
      <c r="E1" s="245"/>
      <c r="F1" s="245"/>
      <c r="G1" s="245"/>
      <c r="H1" s="113"/>
    </row>
    <row r="2" spans="1:8" ht="23.25" x14ac:dyDescent="0.25">
      <c r="A2" s="114"/>
      <c r="B2" s="244" t="s">
        <v>166</v>
      </c>
      <c r="C2" s="244"/>
      <c r="D2" s="244"/>
      <c r="E2" s="244"/>
      <c r="F2" s="244"/>
      <c r="G2" s="244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/>
      <c r="G4" s="221" t="s">
        <v>439</v>
      </c>
      <c r="H4" s="113"/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/>
      <c r="G5" s="222"/>
      <c r="H5" s="113"/>
    </row>
    <row r="6" spans="1:8" x14ac:dyDescent="0.25">
      <c r="B6" s="161">
        <v>2000</v>
      </c>
      <c r="C6" s="118" t="s">
        <v>41</v>
      </c>
      <c r="D6" s="107" t="s">
        <v>35</v>
      </c>
      <c r="E6" s="107" t="s">
        <v>72</v>
      </c>
      <c r="F6" s="56"/>
      <c r="G6" s="221" t="s">
        <v>438</v>
      </c>
      <c r="H6" s="113"/>
    </row>
    <row r="7" spans="1:8" x14ac:dyDescent="0.25">
      <c r="B7" s="162"/>
      <c r="C7" s="104"/>
      <c r="D7" s="15"/>
      <c r="E7" s="15"/>
      <c r="F7" s="56"/>
      <c r="G7" s="251"/>
      <c r="H7" s="113"/>
    </row>
    <row r="8" spans="1:8" x14ac:dyDescent="0.25">
      <c r="B8" s="82">
        <v>3490</v>
      </c>
      <c r="C8" s="104" t="s">
        <v>415</v>
      </c>
      <c r="D8" s="57" t="s">
        <v>35</v>
      </c>
      <c r="E8" s="169" t="s">
        <v>418</v>
      </c>
      <c r="F8" s="56"/>
      <c r="G8" s="112" t="s">
        <v>442</v>
      </c>
      <c r="H8" s="104"/>
    </row>
    <row r="9" spans="1:8" x14ac:dyDescent="0.25">
      <c r="B9" s="82">
        <v>1000</v>
      </c>
      <c r="C9" s="104" t="s">
        <v>423</v>
      </c>
      <c r="D9" s="57" t="s">
        <v>35</v>
      </c>
      <c r="E9" s="169" t="s">
        <v>191</v>
      </c>
      <c r="F9" s="56"/>
      <c r="G9" s="112"/>
      <c r="H9" s="104"/>
    </row>
    <row r="10" spans="1:8" x14ac:dyDescent="0.25">
      <c r="B10" s="82"/>
      <c r="C10" s="104" t="s">
        <v>434</v>
      </c>
      <c r="D10" s="57" t="s">
        <v>35</v>
      </c>
      <c r="E10" s="84" t="s">
        <v>43</v>
      </c>
      <c r="F10" s="56"/>
      <c r="G10" s="224" t="s">
        <v>437</v>
      </c>
      <c r="H10" s="104"/>
    </row>
    <row r="11" spans="1:8" x14ac:dyDescent="0.25">
      <c r="B11" s="82"/>
      <c r="C11" s="119" t="s">
        <v>440</v>
      </c>
      <c r="D11" s="57" t="s">
        <v>35</v>
      </c>
      <c r="E11" s="84" t="s">
        <v>67</v>
      </c>
      <c r="F11" s="56"/>
      <c r="G11" s="224" t="s">
        <v>441</v>
      </c>
      <c r="H11" s="104"/>
    </row>
    <row r="12" spans="1:8" x14ac:dyDescent="0.25">
      <c r="B12" s="220"/>
      <c r="C12" s="225"/>
      <c r="D12" s="15"/>
      <c r="E12" s="226"/>
      <c r="F12" s="84"/>
      <c r="G12" s="112"/>
      <c r="H12" s="104"/>
    </row>
    <row r="13" spans="1:8" x14ac:dyDescent="0.25">
      <c r="B13" s="165">
        <v>3500</v>
      </c>
      <c r="C13" s="225" t="s">
        <v>419</v>
      </c>
      <c r="D13" s="169" t="s">
        <v>35</v>
      </c>
      <c r="E13" s="170" t="s">
        <v>216</v>
      </c>
      <c r="F13" s="84"/>
      <c r="G13" s="223"/>
      <c r="H13" s="104"/>
    </row>
    <row r="14" spans="1:8" x14ac:dyDescent="0.25">
      <c r="B14" s="166">
        <v>10000</v>
      </c>
      <c r="C14" s="225" t="s">
        <v>420</v>
      </c>
      <c r="D14" s="169" t="s">
        <v>35</v>
      </c>
      <c r="E14" s="170" t="s">
        <v>384</v>
      </c>
      <c r="F14" s="84"/>
      <c r="G14" s="112" t="s">
        <v>436</v>
      </c>
      <c r="H14" s="104"/>
    </row>
    <row r="15" spans="1:8" x14ac:dyDescent="0.25">
      <c r="B15" s="166">
        <v>8000</v>
      </c>
      <c r="C15" s="225" t="s">
        <v>421</v>
      </c>
      <c r="D15" s="57" t="s">
        <v>35</v>
      </c>
      <c r="E15" s="170" t="s">
        <v>421</v>
      </c>
      <c r="F15" s="84"/>
      <c r="G15" s="112" t="s">
        <v>433</v>
      </c>
      <c r="H15" s="104"/>
    </row>
    <row r="16" spans="1:8" x14ac:dyDescent="0.25">
      <c r="E16" s="57"/>
      <c r="F16" s="84"/>
      <c r="G16" s="112"/>
      <c r="H16" s="104"/>
    </row>
    <row r="17" spans="2:8" x14ac:dyDescent="0.25">
      <c r="E17" s="57"/>
      <c r="F17" s="84"/>
      <c r="G17" s="112"/>
      <c r="H17" s="104"/>
    </row>
    <row r="18" spans="2:8" x14ac:dyDescent="0.25">
      <c r="E18" s="57"/>
      <c r="F18" s="84"/>
      <c r="G18" s="221"/>
      <c r="H18" s="113"/>
    </row>
    <row r="19" spans="2:8" x14ac:dyDescent="0.25">
      <c r="E19" s="57"/>
      <c r="F19" s="84"/>
      <c r="G19" s="221"/>
      <c r="H19" s="113"/>
    </row>
    <row r="20" spans="2:8" x14ac:dyDescent="0.25">
      <c r="E20" s="57"/>
      <c r="F20" s="84"/>
      <c r="G20" s="221"/>
      <c r="H20" s="113"/>
    </row>
    <row r="21" spans="2:8" x14ac:dyDescent="0.25">
      <c r="D21" s="247" t="s">
        <v>31</v>
      </c>
      <c r="E21" s="247"/>
      <c r="F21" s="84"/>
      <c r="G21" s="221"/>
      <c r="H21" s="113"/>
    </row>
    <row r="22" spans="2:8" ht="45" x14ac:dyDescent="0.25">
      <c r="B22" s="82">
        <v>93000</v>
      </c>
      <c r="C22" s="104" t="s">
        <v>66</v>
      </c>
      <c r="D22" s="172" t="s">
        <v>221</v>
      </c>
      <c r="E22" s="158">
        <f>SUM(B4:B12)</f>
        <v>45490</v>
      </c>
      <c r="F22" s="84">
        <f>E22*12</f>
        <v>545880</v>
      </c>
      <c r="G22" s="221"/>
      <c r="H22" s="113"/>
    </row>
    <row r="23" spans="2:8" ht="30" x14ac:dyDescent="0.25">
      <c r="B23" s="82"/>
      <c r="C23" s="104"/>
      <c r="D23" s="172" t="s">
        <v>222</v>
      </c>
      <c r="E23" s="84">
        <f>SUM(B13:B20)</f>
        <v>21500</v>
      </c>
      <c r="F23" s="84">
        <f>E23*12</f>
        <v>258000</v>
      </c>
      <c r="G23" s="221"/>
      <c r="H23" s="113"/>
    </row>
    <row r="24" spans="2:8" x14ac:dyDescent="0.25">
      <c r="B24" s="83">
        <f>B22-E24</f>
        <v>26010</v>
      </c>
      <c r="C24" s="104" t="s">
        <v>108</v>
      </c>
      <c r="D24" s="15"/>
      <c r="E24" s="168">
        <f>SUM(E22:E23)</f>
        <v>66990</v>
      </c>
      <c r="F24" s="84"/>
      <c r="G24" s="221"/>
      <c r="H24" s="113"/>
    </row>
    <row r="25" spans="2:8" x14ac:dyDescent="0.25">
      <c r="E25" s="57"/>
      <c r="F25" s="84"/>
      <c r="G25" s="221"/>
      <c r="H25" s="113"/>
    </row>
  </sheetData>
  <mergeCells count="3">
    <mergeCell ref="A1:G1"/>
    <mergeCell ref="B2:G2"/>
    <mergeCell ref="D21:E21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23A1-3A6E-47D7-B0A6-FAEC05C07672}">
  <dimension ref="A1:H25"/>
  <sheetViews>
    <sheetView tabSelected="1" zoomScaleNormal="100" workbookViewId="0">
      <selection activeCell="B10" sqref="B10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19.5703125" style="224" bestFit="1" customWidth="1"/>
  </cols>
  <sheetData>
    <row r="1" spans="1:8" ht="23.25" x14ac:dyDescent="0.35">
      <c r="A1" s="245">
        <v>44621</v>
      </c>
      <c r="B1" s="245"/>
      <c r="C1" s="245"/>
      <c r="D1" s="245"/>
      <c r="E1" s="245"/>
      <c r="F1" s="245"/>
      <c r="G1" s="245"/>
      <c r="H1" s="113"/>
    </row>
    <row r="2" spans="1:8" ht="23.25" x14ac:dyDescent="0.25">
      <c r="A2" s="114"/>
      <c r="B2" s="244" t="s">
        <v>166</v>
      </c>
      <c r="C2" s="244"/>
      <c r="D2" s="244"/>
      <c r="E2" s="244"/>
      <c r="F2" s="244"/>
      <c r="G2" s="244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/>
      <c r="G4" s="221" t="s">
        <v>439</v>
      </c>
      <c r="H4" s="113"/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/>
      <c r="G5" s="222"/>
      <c r="H5" s="113"/>
    </row>
    <row r="6" spans="1:8" x14ac:dyDescent="0.25">
      <c r="B6" s="161">
        <v>2000</v>
      </c>
      <c r="C6" s="118" t="s">
        <v>41</v>
      </c>
      <c r="D6" s="107" t="s">
        <v>35</v>
      </c>
      <c r="E6" s="107" t="s">
        <v>72</v>
      </c>
      <c r="F6" s="56"/>
      <c r="G6" s="221" t="s">
        <v>438</v>
      </c>
      <c r="H6" s="113"/>
    </row>
    <row r="7" spans="1:8" x14ac:dyDescent="0.25">
      <c r="B7" s="162">
        <v>18000</v>
      </c>
      <c r="C7" s="104" t="s">
        <v>228</v>
      </c>
      <c r="D7" s="107" t="s">
        <v>35</v>
      </c>
      <c r="E7" s="15"/>
      <c r="F7" s="56"/>
      <c r="G7" s="251"/>
      <c r="H7" s="113"/>
    </row>
    <row r="8" spans="1:8" x14ac:dyDescent="0.25">
      <c r="B8" s="82">
        <v>3490</v>
      </c>
      <c r="C8" s="104" t="s">
        <v>415</v>
      </c>
      <c r="D8" s="57" t="s">
        <v>35</v>
      </c>
      <c r="E8" s="169" t="s">
        <v>418</v>
      </c>
      <c r="F8" s="56"/>
      <c r="G8" s="112" t="s">
        <v>442</v>
      </c>
      <c r="H8" s="104"/>
    </row>
    <row r="9" spans="1:8" x14ac:dyDescent="0.25">
      <c r="B9" s="82">
        <v>1000</v>
      </c>
      <c r="C9" s="104" t="s">
        <v>423</v>
      </c>
      <c r="D9" s="57" t="s">
        <v>35</v>
      </c>
      <c r="E9" s="169" t="s">
        <v>191</v>
      </c>
      <c r="F9" s="56"/>
      <c r="G9" s="112"/>
      <c r="H9" s="104"/>
    </row>
    <row r="10" spans="1:8" x14ac:dyDescent="0.25">
      <c r="B10" s="82"/>
      <c r="C10" s="104"/>
      <c r="F10" s="56"/>
      <c r="H10" s="104"/>
    </row>
    <row r="11" spans="1:8" x14ac:dyDescent="0.25">
      <c r="B11" s="82"/>
      <c r="F11" s="56"/>
      <c r="H11" s="104"/>
    </row>
    <row r="12" spans="1:8" x14ac:dyDescent="0.25">
      <c r="B12" s="220"/>
      <c r="C12" s="225"/>
      <c r="D12" s="15"/>
      <c r="E12" s="226"/>
      <c r="F12" s="84"/>
      <c r="G12" s="112"/>
      <c r="H12" s="104"/>
    </row>
    <row r="13" spans="1:8" x14ac:dyDescent="0.25">
      <c r="B13" s="165">
        <v>3500</v>
      </c>
      <c r="C13" s="225" t="s">
        <v>419</v>
      </c>
      <c r="D13" s="169" t="s">
        <v>35</v>
      </c>
      <c r="E13" s="170" t="s">
        <v>216</v>
      </c>
      <c r="F13" s="84"/>
      <c r="G13" s="223"/>
      <c r="H13" s="104"/>
    </row>
    <row r="14" spans="1:8" x14ac:dyDescent="0.25">
      <c r="B14" s="166">
        <v>10000</v>
      </c>
      <c r="C14" s="225" t="s">
        <v>420</v>
      </c>
      <c r="D14" s="169" t="s">
        <v>35</v>
      </c>
      <c r="E14" s="170" t="s">
        <v>384</v>
      </c>
      <c r="F14" s="84"/>
      <c r="G14" s="112" t="s">
        <v>436</v>
      </c>
      <c r="H14" s="104"/>
    </row>
    <row r="15" spans="1:8" x14ac:dyDescent="0.25">
      <c r="B15" s="166">
        <v>8000</v>
      </c>
      <c r="C15" s="225" t="s">
        <v>421</v>
      </c>
      <c r="D15" s="57" t="s">
        <v>35</v>
      </c>
      <c r="E15" s="170" t="s">
        <v>421</v>
      </c>
      <c r="F15" s="84"/>
      <c r="G15" s="112" t="s">
        <v>433</v>
      </c>
      <c r="H15" s="104"/>
    </row>
    <row r="16" spans="1:8" x14ac:dyDescent="0.25">
      <c r="E16" s="57"/>
      <c r="F16" s="84"/>
      <c r="G16" s="112"/>
      <c r="H16" s="104"/>
    </row>
    <row r="17" spans="2:8" x14ac:dyDescent="0.25">
      <c r="E17" s="57"/>
      <c r="F17" s="84"/>
      <c r="G17" s="112"/>
      <c r="H17" s="104"/>
    </row>
    <row r="18" spans="2:8" x14ac:dyDescent="0.25">
      <c r="E18" s="57"/>
      <c r="F18" s="84"/>
      <c r="G18" s="221"/>
      <c r="H18" s="113"/>
    </row>
    <row r="19" spans="2:8" x14ac:dyDescent="0.25">
      <c r="E19" s="57"/>
      <c r="F19" s="84"/>
      <c r="G19" s="221"/>
      <c r="H19" s="113"/>
    </row>
    <row r="20" spans="2:8" x14ac:dyDescent="0.25">
      <c r="E20" s="57"/>
      <c r="F20" s="84"/>
      <c r="G20" s="221"/>
      <c r="H20" s="113"/>
    </row>
    <row r="21" spans="2:8" x14ac:dyDescent="0.25">
      <c r="D21" s="247" t="s">
        <v>31</v>
      </c>
      <c r="E21" s="247"/>
      <c r="F21" s="84"/>
      <c r="G21" s="221"/>
      <c r="H21" s="113"/>
    </row>
    <row r="22" spans="2:8" ht="45" x14ac:dyDescent="0.25">
      <c r="B22" s="82">
        <v>93000</v>
      </c>
      <c r="C22" s="104" t="s">
        <v>66</v>
      </c>
      <c r="D22" s="172" t="s">
        <v>221</v>
      </c>
      <c r="E22" s="158">
        <f>SUM(B4:B12)</f>
        <v>63490</v>
      </c>
      <c r="F22" s="84">
        <f>E22*12</f>
        <v>761880</v>
      </c>
      <c r="G22" s="221"/>
      <c r="H22" s="113"/>
    </row>
    <row r="23" spans="2:8" ht="30" x14ac:dyDescent="0.25">
      <c r="B23" s="82"/>
      <c r="C23" s="104"/>
      <c r="D23" s="172" t="s">
        <v>222</v>
      </c>
      <c r="E23" s="84">
        <f>SUM(B13:B20)</f>
        <v>21500</v>
      </c>
      <c r="F23" s="84">
        <f>E23*12</f>
        <v>258000</v>
      </c>
      <c r="G23" s="221"/>
      <c r="H23" s="113"/>
    </row>
    <row r="24" spans="2:8" x14ac:dyDescent="0.25">
      <c r="B24" s="83">
        <f>B22-E24</f>
        <v>8010</v>
      </c>
      <c r="C24" s="104" t="s">
        <v>108</v>
      </c>
      <c r="D24" s="15"/>
      <c r="E24" s="168">
        <f>SUM(E22:E23)</f>
        <v>84990</v>
      </c>
      <c r="F24" s="84"/>
      <c r="G24" s="221"/>
      <c r="H24" s="113"/>
    </row>
    <row r="25" spans="2:8" x14ac:dyDescent="0.25">
      <c r="E25" s="57"/>
      <c r="F25" s="84"/>
      <c r="G25" s="221"/>
      <c r="H25" s="113"/>
    </row>
  </sheetData>
  <mergeCells count="3">
    <mergeCell ref="A1:G1"/>
    <mergeCell ref="B2:G2"/>
    <mergeCell ref="D21:E21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4B47-9976-4A36-8AB3-CF340BF83AF1}">
  <dimension ref="A1:G16"/>
  <sheetViews>
    <sheetView workbookViewId="0">
      <selection activeCell="L11" sqref="L11"/>
    </sheetView>
  </sheetViews>
  <sheetFormatPr defaultRowHeight="15" x14ac:dyDescent="0.25"/>
  <cols>
    <col min="2" max="2" width="14.28515625" customWidth="1"/>
    <col min="3" max="3" width="17.140625" customWidth="1"/>
    <col min="5" max="5" width="16.28515625" customWidth="1"/>
  </cols>
  <sheetData>
    <row r="1" spans="1:7" x14ac:dyDescent="0.25">
      <c r="B1" s="239" t="s">
        <v>387</v>
      </c>
      <c r="C1" s="239"/>
      <c r="D1" s="239"/>
    </row>
    <row r="2" spans="1:7" ht="30" x14ac:dyDescent="0.25">
      <c r="A2" s="151" t="s">
        <v>389</v>
      </c>
      <c r="B2" s="151" t="s">
        <v>236</v>
      </c>
      <c r="C2" s="151" t="s">
        <v>391</v>
      </c>
      <c r="D2" s="192" t="s">
        <v>392</v>
      </c>
      <c r="E2" s="151" t="s">
        <v>390</v>
      </c>
    </row>
    <row r="3" spans="1:7" x14ac:dyDescent="0.25">
      <c r="A3" s="35" t="s">
        <v>388</v>
      </c>
      <c r="B3" s="95">
        <v>903569252</v>
      </c>
      <c r="C3" s="214">
        <v>44319</v>
      </c>
      <c r="D3" t="s">
        <v>35</v>
      </c>
      <c r="E3" s="215">
        <v>6330</v>
      </c>
    </row>
    <row r="4" spans="1:7" x14ac:dyDescent="0.25">
      <c r="B4" s="95">
        <v>903569259</v>
      </c>
      <c r="C4" s="214">
        <v>44319</v>
      </c>
      <c r="D4" t="s">
        <v>35</v>
      </c>
      <c r="E4" s="216">
        <v>7115</v>
      </c>
    </row>
    <row r="5" spans="1:7" x14ac:dyDescent="0.25">
      <c r="B5" s="95">
        <v>903569258</v>
      </c>
      <c r="C5" s="214">
        <v>44319</v>
      </c>
      <c r="D5" t="s">
        <v>35</v>
      </c>
      <c r="E5" s="216">
        <v>4968</v>
      </c>
    </row>
    <row r="6" spans="1:7" x14ac:dyDescent="0.25">
      <c r="B6" s="95">
        <v>903569256</v>
      </c>
      <c r="C6" s="214">
        <v>44319</v>
      </c>
      <c r="D6" t="s">
        <v>35</v>
      </c>
      <c r="E6" s="215">
        <v>5216</v>
      </c>
    </row>
    <row r="7" spans="1:7" x14ac:dyDescent="0.25">
      <c r="B7" s="95">
        <v>903569255</v>
      </c>
      <c r="C7" s="214">
        <v>44319</v>
      </c>
      <c r="D7" t="s">
        <v>35</v>
      </c>
      <c r="E7" s="215">
        <v>5484</v>
      </c>
    </row>
    <row r="8" spans="1:7" x14ac:dyDescent="0.25">
      <c r="B8" s="95">
        <v>903569254</v>
      </c>
      <c r="C8" s="214">
        <v>44319</v>
      </c>
      <c r="D8" t="s">
        <v>35</v>
      </c>
      <c r="E8" s="215">
        <v>5719</v>
      </c>
    </row>
    <row r="9" spans="1:7" x14ac:dyDescent="0.25">
      <c r="B9" s="95">
        <v>903569253</v>
      </c>
      <c r="C9" s="214">
        <v>44319</v>
      </c>
      <c r="D9" t="s">
        <v>35</v>
      </c>
      <c r="E9" s="215">
        <v>5983</v>
      </c>
      <c r="G9" s="48"/>
    </row>
    <row r="10" spans="1:7" s="31" customFormat="1" x14ac:dyDescent="0.25">
      <c r="D10" s="212" t="s">
        <v>239</v>
      </c>
      <c r="E10" s="217">
        <f>SUM(E3:E9)</f>
        <v>40815</v>
      </c>
    </row>
    <row r="11" spans="1:7" x14ac:dyDescent="0.25">
      <c r="A11" s="35" t="s">
        <v>393</v>
      </c>
      <c r="B11" s="95">
        <v>903569519</v>
      </c>
      <c r="C11" s="214">
        <v>44348</v>
      </c>
      <c r="D11" t="s">
        <v>35</v>
      </c>
      <c r="E11" s="215">
        <v>5223</v>
      </c>
    </row>
    <row r="12" spans="1:7" x14ac:dyDescent="0.25">
      <c r="B12" s="95">
        <v>903569518</v>
      </c>
      <c r="E12" s="215">
        <v>5295</v>
      </c>
      <c r="G12" s="48">
        <f>SUM(E12:E14)</f>
        <v>16159</v>
      </c>
    </row>
    <row r="13" spans="1:7" x14ac:dyDescent="0.25">
      <c r="B13" s="95">
        <v>903569517</v>
      </c>
      <c r="E13" s="216">
        <v>5312</v>
      </c>
    </row>
    <row r="14" spans="1:7" x14ac:dyDescent="0.25">
      <c r="B14" s="95">
        <v>903569516</v>
      </c>
      <c r="C14" s="20"/>
      <c r="D14" s="20"/>
      <c r="E14" s="215">
        <v>5552</v>
      </c>
    </row>
    <row r="15" spans="1:7" x14ac:dyDescent="0.25">
      <c r="B15" s="218">
        <v>890979784</v>
      </c>
      <c r="E15" s="219">
        <v>470</v>
      </c>
    </row>
    <row r="16" spans="1:7" x14ac:dyDescent="0.25">
      <c r="D16" s="212" t="s">
        <v>239</v>
      </c>
      <c r="E16" s="213">
        <f>SUM(E11:E15)</f>
        <v>21852</v>
      </c>
      <c r="F16" s="48">
        <f>SUM(E10,E16)</f>
        <v>62667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48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48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D9" sqref="D9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39" t="s">
        <v>14</v>
      </c>
      <c r="C1" s="239"/>
      <c r="D1" s="239"/>
      <c r="E1" s="239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49" t="s">
        <v>245</v>
      </c>
      <c r="B1" s="249"/>
      <c r="C1" s="249"/>
      <c r="D1" s="249"/>
      <c r="E1" s="250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D6" sqref="D6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39" t="s">
        <v>14</v>
      </c>
      <c r="C1" s="239"/>
      <c r="D1" s="239"/>
      <c r="E1" s="239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D7" sqref="D7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39" t="s">
        <v>14</v>
      </c>
      <c r="C1" s="239"/>
      <c r="D1" s="239"/>
      <c r="E1" s="239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40">
        <v>43952</v>
      </c>
      <c r="B1" s="240"/>
      <c r="C1" s="240"/>
      <c r="D1" s="240"/>
      <c r="E1" s="240"/>
      <c r="F1" s="240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40">
        <v>43983</v>
      </c>
      <c r="B1" s="240"/>
      <c r="C1" s="240"/>
      <c r="D1" s="240"/>
      <c r="E1" s="240"/>
      <c r="F1" s="240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40">
        <v>44013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4" x14ac:dyDescent="0.25">
      <c r="A2" s="241" t="s">
        <v>132</v>
      </c>
      <c r="B2" s="241"/>
      <c r="C2" s="241"/>
      <c r="D2" s="241"/>
      <c r="E2" s="241"/>
      <c r="F2" s="241"/>
      <c r="G2" s="88"/>
      <c r="H2" s="242" t="s">
        <v>133</v>
      </c>
      <c r="I2" s="242"/>
      <c r="J2" s="242"/>
      <c r="K2" s="242"/>
      <c r="L2" s="242"/>
      <c r="M2" s="242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40">
        <v>44044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2" spans="1:13" ht="23.25" x14ac:dyDescent="0.25">
      <c r="A2" s="243" t="s">
        <v>132</v>
      </c>
      <c r="B2" s="243"/>
      <c r="C2" s="243"/>
      <c r="D2" s="243"/>
      <c r="E2" s="243"/>
      <c r="F2" s="88"/>
      <c r="G2" s="244" t="s">
        <v>166</v>
      </c>
      <c r="H2" s="244"/>
      <c r="I2" s="244"/>
      <c r="J2" s="244"/>
      <c r="K2" s="244"/>
      <c r="L2" s="244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5</vt:i4>
      </vt:variant>
    </vt:vector>
  </HeadingPairs>
  <TitlesOfParts>
    <vt:vector size="37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June 21</vt:lpstr>
      <vt:lpstr>July 21</vt:lpstr>
      <vt:lpstr>Oct 21</vt:lpstr>
      <vt:lpstr>Nov 21</vt:lpstr>
      <vt:lpstr>Dec 21</vt:lpstr>
      <vt:lpstr>Jan 22</vt:lpstr>
      <vt:lpstr>Feb 22</vt:lpstr>
      <vt:lpstr>March 22</vt:lpstr>
      <vt:lpstr>LIC Paid '21 Month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2022-01-03T05:47:54Z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