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F20D8809-E717-4BBE-A28E-E009B57EBAA0}" xr6:coauthVersionLast="45" xr6:coauthVersionMax="45" xr10:uidLastSave="{00000000-0000-0000-0000-000000000000}"/>
  <bookViews>
    <workbookView xWindow="-120" yWindow="-120" windowWidth="20730" windowHeight="11160" tabRatio="820" firstSheet="11" activeTab="18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Paid '21 Month" sheetId="30" r:id="rId19"/>
    <sheet name="LIC Loan_NEW" sheetId="27" r:id="rId20"/>
    <sheet name="Sheet1" sheetId="7" r:id="rId21"/>
    <sheet name="LIC_Policies_dues" sheetId="10" r:id="rId22"/>
    <sheet name="LOAN_Records" sheetId="14" r:id="rId23"/>
    <sheet name="Yearly Fixed Expenses" sheetId="15" r:id="rId24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0" l="1"/>
  <c r="F16" i="30" s="1"/>
  <c r="E10" i="30"/>
  <c r="F16" i="29"/>
  <c r="G14" i="29"/>
  <c r="F14" i="29"/>
  <c r="E55" i="28" l="1"/>
  <c r="E54" i="28"/>
  <c r="B54" i="28"/>
  <c r="E24" i="29" l="1"/>
  <c r="B23" i="29"/>
  <c r="B38" i="28" l="1"/>
  <c r="F24" i="29" l="1"/>
  <c r="E23" i="29"/>
  <c r="B25" i="29"/>
  <c r="B25" i="28"/>
  <c r="B27" i="28"/>
  <c r="B23" i="28"/>
  <c r="E25" i="29" l="1"/>
  <c r="F23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<sst xmlns="http://schemas.openxmlformats.org/spreadsheetml/2006/main" count="1698" uniqueCount="396">
  <si>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</si>
  <si>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</si>
  <si>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</si>
  <si>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</si>
  <si>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</si>
  <si>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</si>
  <si>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</si>
  <si>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</si>
  <si>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</si>
  <si>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</si>
  <si>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</si>
  <si>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</si>
  <si>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</si>
  <si>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</si>
  <si>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</si>
  <si>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</si>
  <si>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</si>
  <si>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</si>
  <si>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</si>
  <si>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</si>
  <si>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</si>
  <si>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</si>
  <si>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</si>
  <si>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</si>
  <si>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</si>
  <si>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</si>
  <si>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</si>
  <si>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</si>
  <si>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</si>
  <si>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</si>
  <si>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</si>
  <si>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</si>
  <si>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</si>
  <si>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</si>
  <si>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</si>
  <si>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</si>
  <si>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</si>
  <si>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</si>
  <si>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</si>
  <si>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</si>
  <si>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</si>
  <si>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</si>
  <si>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</si>
  <si>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</si>
  <si>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</si>
  <si>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</si>
  <si>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</si>
  <si>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</si>
  <si>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</si>
  <si>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</si>
  <si>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</si>
  <si>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</si>
  <si>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</si>
  <si>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</si>
  <si>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</si>
  <si>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</si>
  <si>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</si>
  <si>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</si>
  <si>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</si>
  <si>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</si>
  <si>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</si>
  <si>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</si>
  <si>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</si>
  <si>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</si>
  <si>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</si>
  <si>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</si>
  <si>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</si>
  <si>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</si>
  <si>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</si>
  <si>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</si>
  <si>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</si>
  <si>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</si>
  <si>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</si>
  <si>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</si>
  <si>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</si>
  <si>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</si>
  <si>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</si>
  <si>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</si>
  <si>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</si>
  <si>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</si>
  <si>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</si>
  <si>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</si>
  <si>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</si>
  <si>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</si>
  <si>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</si>
  <si>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</si>
  <si>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</si>
  <si>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</si>
  <si>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</si>
  <si>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</si>
  <si>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</si>
  <si>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</si>
  <si>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</si>
  <si>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</si>
  <si>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</si>
  <si>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</si>
  <si>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</si>
  <si>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</si>
  <si>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</si>
  <si>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</si>
  <si>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</si>
  <si>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</si>
  <si>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</si>
  <si>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</si>
  <si>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</si>
  <si>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</si>
  <si>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</si>
  <si>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</si>
  <si>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</si>
  <si>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</si>
  <si>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</si>
  <si>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</si>
  <si>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</si>
  <si>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</si>
  <si>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</si>
  <si>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</si>
  <si>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</si>
  <si>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</si>
  <si>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</si>
  <si>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</si>
  <si>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</si>
  <si>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</si>
  <si>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</si>
  <si>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</si>
  <si>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</si>
  <si>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</si>
  <si>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</si>
  <si>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</si>
  <si>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</si>
  <si>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</si>
  <si>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</si>
  <si>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</si>
  <si>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</si>
  <si>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</si>
  <si>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</si>
  <si>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</si>
  <si>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</si>
  <si>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</si>
  <si>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</si>
  <si>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</si>
  <si>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</si>
  <si>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</si>
  <si>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</si>
  <si>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</si>
  <si>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</si>
  <si>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</si>
  <si>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</si>
  <si>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</si>
  <si>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</si>
  <si>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</si>
  <si>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</si>
  <si>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</si>
  <si>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</si>
  <si>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</si>
  <si>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</si>
  <si>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</si>
  <si>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</si>
  <si>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</si>
  <si>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</si>
  <si>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</si>
  <si>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</si>
  <si>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</si>
  <si>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</si>
  <si>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</si>
  <si>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</si>
  <si>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</si>
  <si>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</si>
  <si>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</si>
  <si>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</si>
  <si>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</si>
  <si>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</si>
  <si>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</si>
  <si>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</si>
  <si>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</si>
  <si>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</si>
  <si>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</si>
  <si>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</si>
  <si>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</si>
  <si>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</si>
  <si>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</si>
  <si>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</si>
  <si>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</si>
  <si>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</si>
  <si>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</si>
  <si>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</si>
  <si>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</si>
  <si>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</si>
  <si>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</si>
  <si>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</si>
  <si>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</si>
  <si>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</si>
  <si>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</si>
  <si>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</si>
  <si>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</si>
  <si>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</si>
  <si>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</si>
  <si>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</si>
  <si>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</si>
  <si>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</si>
  <si>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</si>
  <si>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</si>
  <si>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</si>
  <si>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</si>
  <si>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</si>
  <si>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</si>
  <si>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</si>
  <si>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</si>
  <si>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</si>
  <si>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</si>
  <si>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</si>
  <si>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</si>
  <si>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</si>
  <si>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</si>
  <si>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</si>
  <si>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</si>
  <si>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</si>
  <si>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</si>
  <si>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</si>
  <si>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</si>
  <si>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</si>
  <si>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</si>
  <si>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</si>
  <si>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</si>
  <si>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</si>
  <si>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</si>
  <si>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</si>
  <si>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</si>
  <si>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</si>
  <si>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</si>
  <si>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</si>
  <si>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</si>
  <si>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</si>
  <si>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</si>
  <si>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</si>
  <si>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</si>
  <si>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</si>
  <si>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</si>
  <si>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</si>
  <si>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</si>
  <si>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</si>
  <si>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</si>
  <si>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</si>
  <si>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</si>
  <si>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</si>
  <si>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</si>
  <si>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</si>
  <si>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</si>
  <si>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</si>
  <si>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</si>
  <si>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</si>
  <si>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</si>
  <si>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</si>
  <si>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</si>
  <si>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</si>
  <si>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</si>
  <si>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</si>
  <si>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</si>
  <si>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</si>
  <si>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</si>
  <si>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</si>
  <si>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</si>
  <si>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</si>
  <si>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</si>
  <si>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</si>
  <si>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</si>
  <si>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</si>
  <si>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</si>
  <si>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</si>
  <si>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</si>
  <si>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</si>
  <si>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</si>
  <si>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</si>
  <si>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</si>
  <si>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</si>
  <si>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</si>
  <si>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</si>
  <si>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</si>
  <si>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</si>
  <si>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</si>
  <si>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</si>
  <si>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</si>
  <si>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</si>
  <si>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</si>
  <si>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</si>
  <si>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</si>
  <si>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</si>
  <si>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</si>
  <si>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</si>
  <si>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</si>
  <si>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</si>
  <si>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</si>
  <si>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</si>
  <si>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</si>
  <si>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</si>
  <si>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</si>
  <si>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</si>
  <si>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</si>
  <si>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</si>
  <si>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</si>
  <si>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</si>
  <si>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</si>
  <si>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</si>
  <si>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</si>
  <si>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</si>
  <si>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</si>
  <si>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</si>
  <si>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</si>
  <si>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</si>
  <si>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</si>
  <si>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</si>
  <si>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</si>
  <si>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</si>
  <si>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</si>
  <si>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</si>
  <si>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</si>
  <si>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</si>
  <si>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</si>
  <si>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</si>
  <si>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</si>
  <si>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</si>
  <si>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</si>
  <si>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</si>
  <si>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</si>
  <si>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</si>
  <si>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</si>
  <si>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</si>
  <si>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</si>
  <si>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</si>
  <si>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</si>
  <si>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</si>
  <si>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</si>
  <si>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</si>
  <si>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</si>
  <si>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</si>
  <si>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</si>
  <si>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</si>
  <si>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</si>
  <si>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</si>
  <si>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</si>
  <si>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</si>
  <si>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</si>
  <si>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</si>
  <si>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</si>
  <si>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</si>
  <si>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</si>
  <si>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</si>
  <si>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</si>
  <si>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</si>
  <si>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</si>
  <si>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</si>
  <si>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</si>
  <si>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</si>
  <si>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</si>
  <si>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</si>
  <si>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</si>
  <si>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</si>
  <si>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</si>
  <si>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</si>
  <si>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</si>
  <si>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</si>
  <si>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</si>
  <si>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</si>
  <si>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</si>
  <si>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</si>
  <si>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</si>
  <si>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</si>
  <si>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</si>
  <si>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</si>
  <si>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</si>
  <si>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</si>
  <si>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</si>
  <si>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</si>
  <si>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</si>
  <si>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</si>
  <si>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</si>
  <si>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</si>
  <si>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</si>
  <si>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</si>
  <si>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</si>
  <si>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</si>
  <si>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</si>
  <si>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</si>
  <si>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</si>
  <si>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IDFC Rupal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</si>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</sst>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4" fontId="22" fillId="0" borderId="0" xfId="0" applyNumberFormat="1" applyFont="1"/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22</xdr:row>
      <xdr:rowOff>323850</xdr:rowOff>
    </xdr:from>
    <xdr:to>
      <xdr:col>3</xdr:col>
      <xdr:colOff>914400</xdr:colOff>
      <xdr:row>24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7">
        <v>3</v>
      </c>
      <c r="B9" s="219" t="s">
        <v>6</v>
      </c>
      <c r="C9" s="219" t="s">
        <v>6</v>
      </c>
      <c r="D9" s="213"/>
      <c r="E9" s="12" t="s">
        <v>7</v>
      </c>
      <c r="F9" s="215">
        <v>5800</v>
      </c>
    </row>
    <row r="10" spans="1:8" ht="15.75" thickBot="1" x14ac:dyDescent="0.3">
      <c r="A10" s="218"/>
      <c r="B10" s="220"/>
      <c r="C10" s="220"/>
      <c r="D10" s="214"/>
      <c r="E10" s="13" t="s">
        <v>8</v>
      </c>
      <c r="F10" s="216"/>
    </row>
    <row r="11" spans="1:8" x14ac:dyDescent="0.25">
      <c r="A11" s="217">
        <v>15</v>
      </c>
      <c r="B11" s="219" t="s">
        <v>9</v>
      </c>
      <c r="C11" s="219" t="s">
        <v>9</v>
      </c>
      <c r="D11" s="213"/>
      <c r="E11" s="12" t="s">
        <v>10</v>
      </c>
      <c r="F11" s="215">
        <v>5800</v>
      </c>
      <c r="G11" s="211"/>
      <c r="H11" s="215"/>
    </row>
    <row r="12" spans="1:8" ht="15.75" thickBot="1" x14ac:dyDescent="0.3">
      <c r="A12" s="218"/>
      <c r="B12" s="220"/>
      <c r="C12" s="220"/>
      <c r="D12" s="214"/>
      <c r="E12" s="13" t="s">
        <v>11</v>
      </c>
      <c r="F12" s="216"/>
      <c r="G12" s="212"/>
      <c r="H12" s="216"/>
    </row>
    <row r="13" spans="1:8" x14ac:dyDescent="0.25">
      <c r="A13" s="217">
        <v>16</v>
      </c>
      <c r="B13" s="219" t="s">
        <v>9</v>
      </c>
      <c r="C13" s="219" t="s">
        <v>9</v>
      </c>
      <c r="D13" s="213"/>
      <c r="E13" s="12" t="s">
        <v>12</v>
      </c>
      <c r="F13" s="215">
        <v>5800</v>
      </c>
      <c r="G13" s="211"/>
      <c r="H13" s="215"/>
    </row>
    <row r="14" spans="1:8" ht="15.75" thickBot="1" x14ac:dyDescent="0.3">
      <c r="A14" s="218"/>
      <c r="B14" s="220"/>
      <c r="C14" s="220"/>
      <c r="D14" s="214"/>
      <c r="E14" s="13" t="s">
        <v>13</v>
      </c>
      <c r="F14" s="216"/>
      <c r="G14" s="212"/>
      <c r="H14" s="216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topLeftCell="A39" workbookViewId="0">
      <selection activeCell="E55" sqref="E55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380</v>
      </c>
      <c r="D43" s="143" t="s">
        <v>67</v>
      </c>
      <c r="E43" s="143" t="s">
        <v>381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382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384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387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5"/>
  <sheetViews>
    <sheetView topLeftCell="A6" workbookViewId="0">
      <selection activeCell="C14" sqref="C1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1200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3500</v>
      </c>
      <c r="C7" s="104" t="s">
        <v>383</v>
      </c>
      <c r="D7" s="169" t="s">
        <v>35</v>
      </c>
      <c r="E7" s="169" t="s">
        <v>216</v>
      </c>
    </row>
    <row r="8" spans="1:8" x14ac:dyDescent="0.25">
      <c r="B8" s="161">
        <v>3500</v>
      </c>
      <c r="C8" s="118" t="s">
        <v>361</v>
      </c>
      <c r="D8" s="169" t="s">
        <v>35</v>
      </c>
      <c r="E8" s="169" t="s">
        <v>191</v>
      </c>
    </row>
    <row r="9" spans="1:8" x14ac:dyDescent="0.25">
      <c r="B9" s="162">
        <v>1500</v>
      </c>
      <c r="C9" s="104" t="s">
        <v>19</v>
      </c>
      <c r="D9" s="15" t="s">
        <v>35</v>
      </c>
      <c r="E9" s="15" t="s">
        <v>36</v>
      </c>
    </row>
    <row r="10" spans="1:8" x14ac:dyDescent="0.25">
      <c r="C10" s="104" t="s">
        <v>363</v>
      </c>
      <c r="G10" s="108"/>
      <c r="H10" s="104"/>
    </row>
    <row r="11" spans="1:8" x14ac:dyDescent="0.25">
      <c r="C11" s="104" t="s">
        <v>355</v>
      </c>
      <c r="G11" s="108"/>
      <c r="H11" s="104"/>
    </row>
    <row r="12" spans="1:8" x14ac:dyDescent="0.25">
      <c r="B12" s="165">
        <v>3500</v>
      </c>
      <c r="C12" s="104" t="s">
        <v>385</v>
      </c>
      <c r="D12" s="169" t="s">
        <v>35</v>
      </c>
      <c r="E12" s="169" t="s">
        <v>216</v>
      </c>
      <c r="G12" s="108"/>
      <c r="H12" s="104"/>
    </row>
    <row r="13" spans="1:8" x14ac:dyDescent="0.25">
      <c r="B13" s="166">
        <v>3500</v>
      </c>
      <c r="C13" s="104" t="s">
        <v>290</v>
      </c>
      <c r="D13" s="169" t="s">
        <v>35</v>
      </c>
      <c r="E13" s="169" t="s">
        <v>386</v>
      </c>
      <c r="G13" s="108"/>
      <c r="H13" s="104"/>
    </row>
    <row r="14" spans="1:8" x14ac:dyDescent="0.25">
      <c r="B14" s="166">
        <v>22000</v>
      </c>
      <c r="C14" s="104" t="s">
        <v>362</v>
      </c>
      <c r="D14" s="15" t="s">
        <v>35</v>
      </c>
      <c r="E14" s="15" t="s">
        <v>388</v>
      </c>
      <c r="F14" s="84">
        <f>6330+7115+4968+5216+5484+5719+5983</f>
        <v>40815</v>
      </c>
      <c r="G14" s="232">
        <f>5223+5295+5312+5552+470</f>
        <v>21852</v>
      </c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F16" s="209">
        <f>F14+G14</f>
        <v>62667</v>
      </c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23" spans="2:8" ht="30" x14ac:dyDescent="0.25">
      <c r="B23" s="82">
        <f>SUM(B4:B21)</f>
        <v>80700</v>
      </c>
      <c r="C23" s="104" t="s">
        <v>31</v>
      </c>
      <c r="D23" s="172" t="s">
        <v>221</v>
      </c>
      <c r="E23" s="158">
        <f>SUM(B4:B7)</f>
        <v>46700</v>
      </c>
      <c r="F23" s="84">
        <f>E23*12</f>
        <v>560400</v>
      </c>
    </row>
    <row r="24" spans="2:8" ht="30" x14ac:dyDescent="0.25">
      <c r="B24" s="82">
        <v>85000</v>
      </c>
      <c r="C24" s="104" t="s">
        <v>66</v>
      </c>
      <c r="D24" s="172" t="s">
        <v>222</v>
      </c>
      <c r="E24" s="84">
        <f>SUM(B12:B21)</f>
        <v>29000</v>
      </c>
      <c r="F24" s="84">
        <f>E24*12</f>
        <v>348000</v>
      </c>
    </row>
    <row r="25" spans="2:8" x14ac:dyDescent="0.25">
      <c r="B25" s="83">
        <f>B24-B23</f>
        <v>4300</v>
      </c>
      <c r="C25" s="104" t="s">
        <v>108</v>
      </c>
      <c r="D25" s="15"/>
      <c r="E25" s="168">
        <f>SUM(E23:E24)</f>
        <v>75700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tabSelected="1" workbookViewId="0">
      <selection activeCell="B15" sqref="B15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21" t="s">
        <v>389</v>
      </c>
      <c r="C1" s="221"/>
      <c r="D1" s="221"/>
    </row>
    <row r="2" spans="1:7" ht="30" x14ac:dyDescent="0.25">
      <c r="A2" s="151" t="s">
        <v>391</v>
      </c>
      <c r="B2" s="151" t="s">
        <v>236</v>
      </c>
      <c r="C2" s="151" t="s">
        <v>393</v>
      </c>
      <c r="D2" s="192" t="s">
        <v>394</v>
      </c>
      <c r="E2" s="151" t="s">
        <v>392</v>
      </c>
    </row>
    <row r="3" spans="1:7" x14ac:dyDescent="0.25">
      <c r="A3" s="35" t="s">
        <v>390</v>
      </c>
      <c r="B3" s="95">
        <v>903569252</v>
      </c>
      <c r="C3" s="236">
        <v>44319</v>
      </c>
      <c r="D3" t="s">
        <v>35</v>
      </c>
      <c r="E3" s="237">
        <v>6330</v>
      </c>
    </row>
    <row r="4" spans="1:7" x14ac:dyDescent="0.25">
      <c r="B4" s="95">
        <v>903569259</v>
      </c>
      <c r="C4" s="236">
        <v>44319</v>
      </c>
      <c r="D4" t="s">
        <v>35</v>
      </c>
      <c r="E4" s="238">
        <v>7115</v>
      </c>
    </row>
    <row r="5" spans="1:7" x14ac:dyDescent="0.25">
      <c r="B5" s="95">
        <v>903569258</v>
      </c>
      <c r="C5" s="236">
        <v>44319</v>
      </c>
      <c r="D5" t="s">
        <v>35</v>
      </c>
      <c r="E5" s="238">
        <v>4968</v>
      </c>
    </row>
    <row r="6" spans="1:7" x14ac:dyDescent="0.25">
      <c r="B6" s="95">
        <v>903569256</v>
      </c>
      <c r="C6" s="236">
        <v>44319</v>
      </c>
      <c r="D6" t="s">
        <v>35</v>
      </c>
      <c r="E6" s="237">
        <v>5216</v>
      </c>
    </row>
    <row r="7" spans="1:7" x14ac:dyDescent="0.25">
      <c r="B7" s="95">
        <v>903569255</v>
      </c>
      <c r="C7" s="236">
        <v>44319</v>
      </c>
      <c r="D7" t="s">
        <v>35</v>
      </c>
      <c r="E7" s="237">
        <v>5484</v>
      </c>
    </row>
    <row r="8" spans="1:7" x14ac:dyDescent="0.25">
      <c r="B8" s="95">
        <v>903569254</v>
      </c>
      <c r="C8" s="236">
        <v>44319</v>
      </c>
      <c r="D8" t="s">
        <v>35</v>
      </c>
      <c r="E8" s="237">
        <v>5719</v>
      </c>
    </row>
    <row r="9" spans="1:7" x14ac:dyDescent="0.25">
      <c r="B9" s="95">
        <v>903569253</v>
      </c>
      <c r="C9" s="236">
        <v>44319</v>
      </c>
      <c r="D9" t="s">
        <v>35</v>
      </c>
      <c r="E9" s="237">
        <v>5983</v>
      </c>
      <c r="G9" s="48"/>
    </row>
    <row r="10" spans="1:7" s="31" customFormat="1" x14ac:dyDescent="0.25">
      <c r="D10" s="234" t="s">
        <v>239</v>
      </c>
      <c r="E10" s="235">
        <f>SUM(E3:E9)</f>
        <v>40815</v>
      </c>
    </row>
    <row r="11" spans="1:7" x14ac:dyDescent="0.25">
      <c r="A11" s="35" t="s">
        <v>395</v>
      </c>
      <c r="B11">
        <v>903569519</v>
      </c>
      <c r="E11" s="48">
        <v>5223</v>
      </c>
    </row>
    <row r="12" spans="1:7" x14ac:dyDescent="0.25">
      <c r="B12">
        <v>903569518</v>
      </c>
      <c r="E12" s="48">
        <v>5295</v>
      </c>
    </row>
    <row r="13" spans="1:7" x14ac:dyDescent="0.25">
      <c r="B13">
        <v>903569517</v>
      </c>
      <c r="E13" s="233">
        <v>5312</v>
      </c>
    </row>
    <row r="14" spans="1:7" x14ac:dyDescent="0.25">
      <c r="B14">
        <v>903569516</v>
      </c>
      <c r="E14" s="48">
        <v>5552</v>
      </c>
    </row>
    <row r="15" spans="1:7" x14ac:dyDescent="0.25">
      <c r="B15">
        <v>890979784</v>
      </c>
      <c r="E15" s="48">
        <v>470</v>
      </c>
    </row>
    <row r="16" spans="1:7" x14ac:dyDescent="0.25">
      <c r="D16" s="234" t="s">
        <v>239</v>
      </c>
      <c r="E16" s="235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2021-05-03T14:41:03Z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