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8_{BF1778CB-5AB5-4018-96F2-14A493A50904}" xr6:coauthVersionLast="45" xr6:coauthVersionMax="45" xr10:uidLastSave="{00000000-0000-0000-0000-000000000000}"/>
  <bookViews>
    <workbookView xWindow="-120" yWindow="-120" windowWidth="20730" windowHeight="11160" tabRatio="820" firstSheet="13" activeTab="15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LIC Loan_NEW" sheetId="27" r:id="rId18"/>
    <sheet name="Sheet1" sheetId="7" r:id="rId19"/>
    <sheet name="LIC_Policies_dues" sheetId="10" r:id="rId20"/>
    <sheet name="LOAN_Records" sheetId="14" r:id="rId21"/>
    <sheet name="Yearly Fixed Expenses" sheetId="15" r:id="rId22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28" l="1"/>
  <c r="F40" i="28"/>
  <c r="E40" i="28"/>
  <c r="E39" i="28"/>
  <c r="B39" i="28"/>
  <c r="J7" i="28"/>
  <c r="B40" i="28" s="1"/>
  <c r="D16" i="27"/>
  <c r="D15" i="27"/>
  <c r="B41" i="28" l="1"/>
  <c r="J16" i="27"/>
  <c r="E41" i="28" l="1"/>
  <c r="F7" i="27"/>
  <c r="F4" i="27"/>
  <c r="F10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G5" i="15" l="1"/>
  <c r="H5" i="15"/>
  <c r="H4" i="15"/>
  <c r="H3" i="15"/>
  <c r="G4" i="15"/>
  <c r="G3" i="15"/>
  <c r="B22" i="15"/>
  <c r="B17" i="15"/>
  <c r="D17" i="15" s="1"/>
  <c r="B16" i="15"/>
  <c r="D16" i="15" s="1"/>
  <c r="B14" i="15"/>
  <c r="B3" i="15"/>
  <c r="B4" i="15"/>
  <c r="E7" i="19" l="1"/>
  <c r="A6" i="19"/>
  <c r="D12" i="15"/>
  <c r="D11" i="15" l="1"/>
  <c r="D10" i="15"/>
  <c r="E31" i="14" l="1"/>
  <c r="B5" i="15"/>
  <c r="C31" i="14"/>
  <c r="C16" i="14"/>
  <c r="E9" i="14"/>
  <c r="E16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<sst xmlns="http://schemas.openxmlformats.org/spreadsheetml/2006/main" count="1468" uniqueCount="336">
  <si>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</si>
  <si>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</si>
  <si>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</si>
  <si>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</si>
  <si>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</si>
  <si>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</si>
  <si>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</si>
  <si>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</si>
  <si>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</si>
  <si>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</si>
  <si>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</si>
  <si>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</si>
  <si>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</si>
  <si>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</si>
  <si>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</si>
  <si>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</si>
  <si>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</si>
  <si>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</si>
  <si>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</si>
  <si>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</si>
  <si>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</si>
  <si>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</si>
  <si>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</si>
  <si>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</si>
  <si>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</si>
  <si>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</si>
  <si>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</si>
  <si>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</si>
  <si>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</si>
  <si>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</si>
  <si>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</si>
  <si>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</si>
  <si>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</si>
  <si>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</si>
  <si>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</si>
  <si>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</si>
  <si>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</si>
  <si>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</si>
  <si>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</si>
  <si>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</si>
  <si>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</si>
  <si>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</si>
  <si>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</si>
  <si>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</si>
  <si>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</si>
  <si>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</si>
  <si>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</si>
  <si>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</si>
  <si>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</si>
  <si>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</si>
  <si>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</si>
  <si>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</si>
  <si>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</si>
  <si>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</si>
  <si>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</si>
  <si>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</si>
  <si>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</si>
  <si>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</si>
  <si>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</si>
  <si>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</si>
  <si>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</si>
  <si>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</si>
  <si>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</si>
  <si>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</si>
  <si>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</si>
  <si>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</si>
  <si>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</si>
  <si>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</si>
  <si>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</si>
  <si>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</si>
  <si>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</si>
  <si>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</si>
  <si>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</si>
  <si>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</si>
  <si>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</si>
  <si>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</si>
  <si>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</si>
  <si>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</si>
  <si>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</si>
  <si>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</si>
  <si>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</si>
  <si>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</si>
  <si>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</si>
  <si>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</si>
  <si>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</si>
  <si>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</si>
  <si>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</si>
  <si>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</si>
  <si>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</si>
  <si>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</si>
  <si>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</si>
  <si>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</si>
  <si>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</si>
  <si>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</si>
  <si>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</si>
  <si>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</si>
  <si>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</si>
  <si>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</si>
  <si>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</si>
  <si>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</si>
  <si>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</si>
  <si>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</si>
  <si>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</si>
  <si>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</si>
  <si>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</si>
  <si>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</si>
  <si>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</si>
  <si>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</si>
  <si>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</si>
  <si>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</si>
  <si>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</si>
  <si>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</si>
  <si>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</si>
  <si>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</si>
  <si>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</si>
  <si>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</si>
  <si>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</si>
  <si>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</si>
  <si>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</si>
  <si>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</si>
  <si>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</si>
  <si>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</si>
  <si>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</si>
  <si>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</si>
  <si>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</si>
  <si>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</si>
  <si>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</si>
  <si>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</si>
  <si>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</si>
  <si>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</si>
  <si>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</si>
  <si>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</si>
  <si>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</si>
  <si>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</si>
  <si>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</si>
  <si>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</si>
  <si>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</si>
  <si>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</si>
  <si>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</si>
  <si>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</si>
  <si>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</si>
  <si>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</si>
  <si>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</si>
  <si>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</si>
  <si>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</si>
  <si>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</si>
  <si>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</si>
  <si>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</si>
  <si>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</si>
  <si>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</si>
  <si>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</si>
  <si>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</si>
  <si>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</si>
  <si>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</si>
  <si>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</si>
  <si>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</si>
  <si>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</si>
  <si>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</si>
  <si>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</si>
  <si>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</si>
  <si>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</si>
  <si>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</si>
  <si>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</si>
  <si>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</si>
  <si>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</si>
  <si>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</si>
  <si>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</si>
  <si>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</si>
  <si>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</si>
  <si>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</si>
  <si>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</si>
  <si>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</si>
  <si>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</si>
  <si>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</si>
  <si>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</si>
  <si>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</si>
  <si>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</si>
  <si>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</si>
  <si>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</si>
  <si>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</si>
  <si>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</si>
  <si>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</si>
  <si>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</si>
  <si>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</si>
  <si>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</si>
  <si>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</si>
  <si>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</si>
  <si>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</si>
  <si>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</si>
  <si>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</si>
  <si>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</si>
  <si>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</si>
  <si>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</si>
  <si>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</si>
  <si>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</si>
  <si>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</si>
  <si>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</si>
  <si>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</si>
  <si>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</si>
  <si>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</si>
  <si>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</si>
  <si>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</si>
  <si>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</si>
  <si>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</si>
  <si>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</si>
  <si>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</si>
  <si>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</si>
  <si>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</si>
  <si>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</si>
  <si>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</si>
  <si>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</si>
  <si>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</si>
  <si>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</si>
  <si>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</si>
  <si>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</si>
  <si>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</si>
  <si>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</si>
  <si>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</si>
  <si>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</si>
  <si>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</si>
  <si>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</si>
  <si>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</si>
  <si>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</si>
  <si>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</si>
  <si>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</si>
  <si>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</si>
  <si>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</si>
  <si>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</si>
  <si>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</si>
  <si>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</si>
  <si>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</si>
  <si>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</si>
  <si>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</si>
  <si>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</si>
  <si>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</si>
  <si>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</si>
  <si>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</si>
  <si>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</si>
  <si>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</si>
  <si>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</si>
  <si>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</si>
  <si>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</si>
  <si>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</si>
  <si>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</si>
  <si>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</si>
  <si>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</si>
  <si>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</si>
  <si>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</si>
  <si>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</si>
  <si>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</si>
  <si>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</si>
  <si>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</si>
  <si>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</si>
  <si>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</si>
  <si>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</si>
  <si>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</si>
  <si>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</si>
  <si>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</si>
  <si>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</si>
  <si>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</si>
  <si>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</si>
  <si>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</si>
  <si>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</si>
  <si>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</si>
  <si>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</si>
  <si>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</si>
  <si>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</si>
  <si>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</si>
  <si>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</si>
  <si>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</si>
  <si>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</si>
  <si>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</si>
  <si>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</si>
  <si>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</si>
  <si>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</si>
  <si>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</si>
  <si>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</si>
  <si>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</si>
  <si>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</si>
  <si>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</si>
  <si>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</si>
  <si>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Masi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</si>
  <si>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</si>
  <si>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</si>
  <si>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</si>
  <si>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</si>
  <si>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</si>
  <si>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</si>
  <si>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</si>
  <si>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</si>
  <si>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</si>
  <si>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</si>
  <si>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</si>
  <si>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</si>
  <si>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</si>
  <si>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</si>
  <si>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</si>
  <si>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</si>
  <si>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</si>
  <si>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</si>
  <si>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</si>
  <si>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</si>
  <si>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</si>
  <si>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</si>
  <si>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</si>
  <si>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</si>
  <si>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</si>
  <si>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</si>
  <si>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</si>
  <si>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</si>
  <si>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</si>
  <si>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</si>
  <si>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</si>
  <si>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</si>
  <si>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</si>
  <si>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</si>
  <si>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</si>
  <si>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</si>
  <si>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</si>
  <si>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</si>
  <si>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</si>
  <si>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</si>
  <si>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</si>
  <si>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</si>
  <si>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</si>
  <si>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</si>
  <si>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</si>
  <si>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</si>
  <si>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</si>
  <si>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</si>
  <si>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</si>
  <si>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</si>
  <si>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</si>
  <si>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Salary + Variable + LTA</t>
  </si>
  <si>
    <t>Disbursement in Bank</t>
  </si>
  <si>
    <t>RD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</si>
</sst>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14" fontId="3" fillId="0" borderId="0" xfId="0" applyNumberFormat="1" applyFont="1"/>
    <xf numFmtId="0" fontId="10" fillId="8" borderId="0" xfId="0" applyFont="1" applyFill="1" applyAlignment="1">
      <alignment horizontal="center" vertical="center"/>
    </xf>
    <xf numFmtId="4" fontId="21" fillId="2" borderId="0" xfId="0" applyNumberFormat="1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10" fontId="0" fillId="0" borderId="0" xfId="0" applyNumberFormat="1" applyAlignment="1">
      <alignment horizontal="left" vertic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38</xdr:row>
      <xdr:rowOff>323850</xdr:rowOff>
    </xdr:from>
    <xdr:to>
      <xdr:col>3</xdr:col>
      <xdr:colOff>914400</xdr:colOff>
      <xdr:row>40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196">
        <v>3</v>
      </c>
      <c r="B9" s="198" t="s">
        <v>6</v>
      </c>
      <c r="C9" s="198" t="s">
        <v>6</v>
      </c>
      <c r="D9" s="200"/>
      <c r="E9" s="12" t="s">
        <v>7</v>
      </c>
      <c r="F9" s="202">
        <v>5800</v>
      </c>
    </row>
    <row r="10" spans="1:8" ht="15.75" thickBot="1" x14ac:dyDescent="0.3">
      <c r="A10" s="197"/>
      <c r="B10" s="199"/>
      <c r="C10" s="199"/>
      <c r="D10" s="201"/>
      <c r="E10" s="13" t="s">
        <v>8</v>
      </c>
      <c r="F10" s="203"/>
    </row>
    <row r="11" spans="1:8" x14ac:dyDescent="0.25">
      <c r="A11" s="196">
        <v>15</v>
      </c>
      <c r="B11" s="198" t="s">
        <v>9</v>
      </c>
      <c r="C11" s="198" t="s">
        <v>9</v>
      </c>
      <c r="D11" s="200"/>
      <c r="E11" s="12" t="s">
        <v>10</v>
      </c>
      <c r="F11" s="202">
        <v>5800</v>
      </c>
      <c r="G11" s="204"/>
      <c r="H11" s="202"/>
    </row>
    <row r="12" spans="1:8" ht="15.75" thickBot="1" x14ac:dyDescent="0.3">
      <c r="A12" s="197"/>
      <c r="B12" s="199"/>
      <c r="C12" s="199"/>
      <c r="D12" s="201"/>
      <c r="E12" s="13" t="s">
        <v>11</v>
      </c>
      <c r="F12" s="203"/>
      <c r="G12" s="205"/>
      <c r="H12" s="203"/>
    </row>
    <row r="13" spans="1:8" x14ac:dyDescent="0.25">
      <c r="A13" s="196">
        <v>16</v>
      </c>
      <c r="B13" s="198" t="s">
        <v>9</v>
      </c>
      <c r="C13" s="198" t="s">
        <v>9</v>
      </c>
      <c r="D13" s="200"/>
      <c r="E13" s="12" t="s">
        <v>12</v>
      </c>
      <c r="F13" s="202">
        <v>5800</v>
      </c>
      <c r="G13" s="204"/>
      <c r="H13" s="202"/>
    </row>
    <row r="14" spans="1:8" ht="15.75" thickBot="1" x14ac:dyDescent="0.3">
      <c r="A14" s="197"/>
      <c r="B14" s="199"/>
      <c r="C14" s="199"/>
      <c r="D14" s="201"/>
      <c r="E14" s="13" t="s">
        <v>13</v>
      </c>
      <c r="F14" s="203"/>
      <c r="G14" s="205"/>
      <c r="H14" s="203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12">
        <v>44075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</row>
    <row r="2" spans="1:14" ht="23.25" x14ac:dyDescent="0.25">
      <c r="A2" s="210" t="s">
        <v>132</v>
      </c>
      <c r="B2" s="210"/>
      <c r="C2" s="210"/>
      <c r="D2" s="210"/>
      <c r="E2" s="210"/>
      <c r="F2" s="210"/>
      <c r="G2" s="114"/>
      <c r="H2" s="211" t="s">
        <v>166</v>
      </c>
      <c r="I2" s="211"/>
      <c r="J2" s="211"/>
      <c r="K2" s="211"/>
      <c r="L2" s="211"/>
      <c r="M2" s="211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12">
        <v>44105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</row>
    <row r="2" spans="1:13" ht="23.25" x14ac:dyDescent="0.25">
      <c r="A2" s="210" t="s">
        <v>132</v>
      </c>
      <c r="B2" s="210"/>
      <c r="C2" s="210"/>
      <c r="D2" s="210"/>
      <c r="E2" s="210"/>
      <c r="F2" s="114"/>
      <c r="G2" s="211" t="s">
        <v>166</v>
      </c>
      <c r="H2" s="211"/>
      <c r="I2" s="211"/>
      <c r="J2" s="211"/>
      <c r="K2" s="211"/>
      <c r="L2" s="211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12">
        <v>44136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</row>
    <row r="2" spans="1:13" ht="23.25" x14ac:dyDescent="0.25">
      <c r="A2" s="210" t="s">
        <v>132</v>
      </c>
      <c r="B2" s="210"/>
      <c r="C2" s="210"/>
      <c r="D2" s="210"/>
      <c r="E2" s="210"/>
      <c r="F2" s="114"/>
      <c r="G2" s="211" t="s">
        <v>166</v>
      </c>
      <c r="H2" s="211"/>
      <c r="I2" s="211"/>
      <c r="J2" s="211"/>
      <c r="K2" s="211"/>
      <c r="L2" s="211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12">
        <v>44166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</row>
    <row r="2" spans="1:13" ht="23.25" x14ac:dyDescent="0.25">
      <c r="A2" s="210" t="s">
        <v>132</v>
      </c>
      <c r="B2" s="210"/>
      <c r="C2" s="210"/>
      <c r="D2" s="210"/>
      <c r="E2" s="210"/>
      <c r="F2" s="114"/>
      <c r="G2" s="211" t="s">
        <v>166</v>
      </c>
      <c r="H2" s="211"/>
      <c r="I2" s="211"/>
      <c r="J2" s="211"/>
      <c r="K2" s="211"/>
      <c r="L2" s="211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286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287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1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12" t="s">
        <v>218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</row>
    <row r="2" spans="1:13" ht="23.25" x14ac:dyDescent="0.25">
      <c r="A2" s="210" t="s">
        <v>132</v>
      </c>
      <c r="B2" s="210"/>
      <c r="C2" s="210"/>
      <c r="D2" s="210"/>
      <c r="E2" s="210"/>
      <c r="F2" s="114"/>
      <c r="G2" s="211" t="s">
        <v>166</v>
      </c>
      <c r="H2" s="211"/>
      <c r="I2" s="211"/>
      <c r="J2" s="211"/>
      <c r="K2" s="211"/>
      <c r="L2" s="211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12">
        <v>44228</v>
      </c>
      <c r="B1" s="212"/>
      <c r="C1" s="212"/>
      <c r="D1" s="212"/>
      <c r="E1" s="212"/>
      <c r="F1" s="212"/>
      <c r="G1" s="212"/>
    </row>
    <row r="2" spans="1:8" ht="23.25" x14ac:dyDescent="0.25">
      <c r="A2" s="114"/>
      <c r="B2" s="211" t="s">
        <v>166</v>
      </c>
      <c r="C2" s="211"/>
      <c r="D2" s="211"/>
      <c r="E2" s="211"/>
      <c r="F2" s="211"/>
      <c r="G2" s="211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288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293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289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290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291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296</v>
      </c>
      <c r="D12" s="143" t="s">
        <v>38</v>
      </c>
      <c r="E12" s="143" t="s">
        <v>292</v>
      </c>
      <c r="G12" s="108"/>
      <c r="H12" s="104"/>
    </row>
    <row r="13" spans="1:8" x14ac:dyDescent="0.25">
      <c r="B13" s="145">
        <v>500</v>
      </c>
      <c r="C13" s="118" t="s">
        <v>294</v>
      </c>
      <c r="D13" s="15" t="s">
        <v>35</v>
      </c>
      <c r="E13" s="15" t="s">
        <v>295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tabSelected="1" workbookViewId="0">
      <selection activeCell="F12" sqref="F12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12">
        <v>44256</v>
      </c>
      <c r="B1" s="212"/>
      <c r="C1" s="212"/>
      <c r="D1" s="212"/>
      <c r="E1" s="212"/>
      <c r="F1" s="212"/>
      <c r="G1" s="212"/>
    </row>
    <row r="2" spans="1:8" ht="23.25" x14ac:dyDescent="0.25">
      <c r="A2" s="114"/>
      <c r="B2" s="211" t="s">
        <v>166</v>
      </c>
      <c r="C2" s="211"/>
      <c r="D2" s="211"/>
      <c r="E2" s="211"/>
      <c r="F2" s="211"/>
      <c r="G2" s="211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288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289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290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291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299</v>
      </c>
      <c r="D11" s="143" t="s">
        <v>38</v>
      </c>
      <c r="E11" s="143" t="s">
        <v>292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295</v>
      </c>
      <c r="G12" s="108"/>
      <c r="H12" s="104"/>
    </row>
    <row r="13" spans="1:8" x14ac:dyDescent="0.25">
      <c r="B13" s="162">
        <v>18000</v>
      </c>
      <c r="C13" s="118" t="s">
        <v>297</v>
      </c>
      <c r="D13" s="15" t="s">
        <v>38</v>
      </c>
      <c r="E13" s="15" t="s">
        <v>298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41"/>
  <sheetViews>
    <sheetView topLeftCell="A6" workbookViewId="0">
      <selection activeCell="D30" sqref="D30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22.7109375" style="57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9.140625" style="113"/>
    <col min="11" max="11" width="20.5703125" style="113" bestFit="1" customWidth="1"/>
  </cols>
  <sheetData>
    <row r="1" spans="1:11" ht="23.25" x14ac:dyDescent="0.35">
      <c r="A1" s="212">
        <v>44287</v>
      </c>
      <c r="B1" s="212"/>
      <c r="C1" s="212"/>
      <c r="D1" s="212"/>
      <c r="E1" s="212"/>
      <c r="F1" s="212"/>
      <c r="G1" s="212"/>
    </row>
    <row r="2" spans="1:11" ht="23.25" x14ac:dyDescent="0.25">
      <c r="A2" s="114"/>
      <c r="B2" s="211" t="s">
        <v>166</v>
      </c>
      <c r="C2" s="211"/>
      <c r="D2" s="211"/>
      <c r="E2" s="211"/>
      <c r="F2" s="211"/>
      <c r="G2" s="211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17" t="s">
        <v>66</v>
      </c>
      <c r="J3" s="217"/>
      <c r="K3" s="218" t="s">
        <v>334</v>
      </c>
    </row>
    <row r="4" spans="1:11" x14ac:dyDescent="0.25">
      <c r="B4" s="161">
        <v>10000</v>
      </c>
      <c r="C4" s="121" t="s">
        <v>288</v>
      </c>
      <c r="D4" s="107" t="s">
        <v>35</v>
      </c>
      <c r="E4" s="107" t="s">
        <v>36</v>
      </c>
      <c r="F4" s="56" t="s">
        <v>17</v>
      </c>
      <c r="G4" s="111" t="s">
        <v>326</v>
      </c>
      <c r="H4" s="215"/>
      <c r="I4" t="s">
        <v>332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326</v>
      </c>
      <c r="I5" t="s">
        <v>333</v>
      </c>
      <c r="J5" s="219">
        <v>132101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327</v>
      </c>
      <c r="I6" s="41" t="s">
        <v>335</v>
      </c>
      <c r="J6" s="219"/>
      <c r="K6" s="113" t="s">
        <v>38</v>
      </c>
    </row>
    <row r="7" spans="1:11" ht="30" x14ac:dyDescent="0.25">
      <c r="B7" s="161">
        <v>800</v>
      </c>
      <c r="C7" s="118" t="s">
        <v>319</v>
      </c>
      <c r="D7" s="169" t="s">
        <v>35</v>
      </c>
      <c r="E7" s="169" t="s">
        <v>199</v>
      </c>
      <c r="I7" s="83" t="s">
        <v>239</v>
      </c>
      <c r="J7" s="120">
        <f>SUM(J4:J6)</f>
        <v>431101</v>
      </c>
    </row>
    <row r="8" spans="1:11" ht="30" x14ac:dyDescent="0.25">
      <c r="B8" s="82">
        <v>2000</v>
      </c>
      <c r="C8" s="104" t="s">
        <v>320</v>
      </c>
      <c r="D8" s="15" t="s">
        <v>38</v>
      </c>
      <c r="E8" s="15"/>
      <c r="F8" s="84" t="s">
        <v>17</v>
      </c>
      <c r="G8" s="110" t="s">
        <v>328</v>
      </c>
    </row>
    <row r="9" spans="1:11" ht="30" x14ac:dyDescent="0.25">
      <c r="B9" s="82">
        <v>10000</v>
      </c>
      <c r="C9" s="104" t="s">
        <v>321</v>
      </c>
      <c r="G9" s="108"/>
      <c r="H9" s="104"/>
    </row>
    <row r="10" spans="1:11" x14ac:dyDescent="0.25">
      <c r="B10" s="162">
        <v>18000</v>
      </c>
      <c r="C10" s="118" t="s">
        <v>297</v>
      </c>
      <c r="D10" s="15" t="s">
        <v>38</v>
      </c>
      <c r="E10" s="15" t="s">
        <v>298</v>
      </c>
      <c r="F10" s="84" t="s">
        <v>17</v>
      </c>
      <c r="G10" s="108" t="s">
        <v>324</v>
      </c>
      <c r="H10" s="104"/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328</v>
      </c>
      <c r="H11" s="104"/>
    </row>
    <row r="12" spans="1:11" x14ac:dyDescent="0.25">
      <c r="B12" s="82">
        <v>200000</v>
      </c>
      <c r="C12" s="104" t="s">
        <v>322</v>
      </c>
      <c r="D12" s="143" t="s">
        <v>216</v>
      </c>
      <c r="E12" s="143" t="s">
        <v>323</v>
      </c>
      <c r="F12" s="84" t="s">
        <v>17</v>
      </c>
      <c r="G12" s="108" t="s">
        <v>324</v>
      </c>
      <c r="H12" s="104"/>
    </row>
    <row r="13" spans="1:11" x14ac:dyDescent="0.25">
      <c r="B13" s="82">
        <v>17400</v>
      </c>
      <c r="C13" s="104" t="s">
        <v>325</v>
      </c>
      <c r="D13" s="143" t="s">
        <v>216</v>
      </c>
      <c r="E13" s="143" t="s">
        <v>232</v>
      </c>
      <c r="F13" s="84" t="s">
        <v>17</v>
      </c>
      <c r="G13" s="108" t="s">
        <v>324</v>
      </c>
      <c r="H13" s="104"/>
    </row>
    <row r="14" spans="1:11" x14ac:dyDescent="0.25">
      <c r="B14" s="82">
        <v>25000</v>
      </c>
      <c r="C14" s="104" t="s">
        <v>329</v>
      </c>
      <c r="D14" s="143" t="s">
        <v>216</v>
      </c>
      <c r="E14" s="143" t="s">
        <v>330</v>
      </c>
      <c r="F14" s="84" t="s">
        <v>17</v>
      </c>
      <c r="G14" s="108" t="s">
        <v>324</v>
      </c>
      <c r="H14" s="104"/>
    </row>
    <row r="15" spans="1:11" x14ac:dyDescent="0.25">
      <c r="B15" s="162">
        <v>2500</v>
      </c>
      <c r="C15" s="104" t="s">
        <v>331</v>
      </c>
      <c r="D15" s="15" t="s">
        <v>35</v>
      </c>
      <c r="E15" s="15" t="s">
        <v>36</v>
      </c>
      <c r="F15" s="84" t="s">
        <v>17</v>
      </c>
      <c r="G15" s="108" t="s">
        <v>326</v>
      </c>
      <c r="H15" s="104"/>
    </row>
    <row r="16" spans="1:11" x14ac:dyDescent="0.25">
      <c r="B16" s="162"/>
      <c r="C16" s="104"/>
      <c r="D16" s="15"/>
      <c r="E16" s="15"/>
      <c r="G16" s="108"/>
      <c r="H16" s="104"/>
    </row>
    <row r="17" spans="2:8" x14ac:dyDescent="0.25">
      <c r="B17" s="162"/>
      <c r="C17" s="104"/>
      <c r="D17" s="15"/>
      <c r="E17" s="15"/>
      <c r="G17" s="108"/>
      <c r="H17" s="104"/>
    </row>
    <row r="18" spans="2:8" x14ac:dyDescent="0.25">
      <c r="B18" s="162"/>
      <c r="C18" s="104"/>
      <c r="D18" s="15"/>
      <c r="E18" s="15"/>
      <c r="G18" s="108"/>
      <c r="H18" s="104"/>
    </row>
    <row r="19" spans="2:8" x14ac:dyDescent="0.25">
      <c r="B19" s="162"/>
      <c r="C19" s="104"/>
      <c r="D19" s="15"/>
      <c r="E19" s="15"/>
      <c r="G19" s="108"/>
      <c r="H19" s="104"/>
    </row>
    <row r="20" spans="2:8" x14ac:dyDescent="0.25">
      <c r="B20" s="165">
        <v>10000</v>
      </c>
      <c r="C20" s="118" t="s">
        <v>289</v>
      </c>
      <c r="D20" s="107" t="s">
        <v>216</v>
      </c>
      <c r="E20" s="107" t="s">
        <v>144</v>
      </c>
      <c r="G20" s="108"/>
      <c r="H20" s="104"/>
    </row>
    <row r="21" spans="2:8" x14ac:dyDescent="0.25">
      <c r="B21" s="165">
        <v>10000</v>
      </c>
      <c r="C21" s="118" t="s">
        <v>290</v>
      </c>
      <c r="D21" s="169" t="s">
        <v>67</v>
      </c>
      <c r="E21" s="169" t="s">
        <v>149</v>
      </c>
      <c r="G21" s="108"/>
      <c r="H21" s="104"/>
    </row>
    <row r="22" spans="2:8" x14ac:dyDescent="0.25">
      <c r="B22" s="165">
        <v>3500</v>
      </c>
      <c r="C22" s="104" t="s">
        <v>291</v>
      </c>
      <c r="D22" s="169" t="s">
        <v>35</v>
      </c>
      <c r="E22" s="169" t="s">
        <v>216</v>
      </c>
      <c r="F22" s="84" t="s">
        <v>17</v>
      </c>
      <c r="G22" s="108"/>
      <c r="H22" s="104"/>
    </row>
    <row r="23" spans="2:8" ht="30" x14ac:dyDescent="0.25">
      <c r="B23" s="166">
        <v>15000</v>
      </c>
      <c r="C23" s="104" t="s">
        <v>299</v>
      </c>
      <c r="D23" s="143" t="s">
        <v>38</v>
      </c>
      <c r="E23" s="143" t="s">
        <v>292</v>
      </c>
      <c r="G23" s="108"/>
      <c r="H23" s="104"/>
    </row>
    <row r="24" spans="2:8" x14ac:dyDescent="0.25">
      <c r="B24" s="166">
        <v>3500</v>
      </c>
      <c r="C24" s="104" t="s">
        <v>191</v>
      </c>
      <c r="D24" s="143" t="s">
        <v>35</v>
      </c>
      <c r="E24" s="143" t="s">
        <v>191</v>
      </c>
      <c r="F24" s="84" t="s">
        <v>17</v>
      </c>
      <c r="G24" s="108" t="s">
        <v>326</v>
      </c>
      <c r="H24" s="104"/>
    </row>
    <row r="25" spans="2:8" x14ac:dyDescent="0.25">
      <c r="H25" s="104"/>
    </row>
    <row r="26" spans="2:8" x14ac:dyDescent="0.25">
      <c r="H26" s="104"/>
    </row>
    <row r="27" spans="2:8" x14ac:dyDescent="0.25">
      <c r="H27" s="104"/>
    </row>
    <row r="31" spans="2:8" x14ac:dyDescent="0.25">
      <c r="B31" s="83"/>
      <c r="C31" s="104"/>
      <c r="D31" s="143"/>
      <c r="E31" s="143"/>
      <c r="G31" s="108"/>
    </row>
    <row r="32" spans="2:8" x14ac:dyDescent="0.25">
      <c r="B32" s="83"/>
      <c r="C32" s="104"/>
      <c r="D32" s="143"/>
      <c r="E32" s="143"/>
      <c r="G32" s="108"/>
    </row>
    <row r="33" spans="2:8" x14ac:dyDescent="0.25">
      <c r="B33" s="83"/>
      <c r="C33" s="104"/>
      <c r="D33" s="143"/>
      <c r="E33" s="143"/>
      <c r="G33" s="108"/>
    </row>
    <row r="34" spans="2:8" x14ac:dyDescent="0.25">
      <c r="B34" s="83"/>
      <c r="C34" s="104"/>
      <c r="D34" s="143"/>
      <c r="E34" s="143"/>
      <c r="G34" s="108"/>
    </row>
    <row r="35" spans="2:8" x14ac:dyDescent="0.25">
      <c r="B35" s="83"/>
      <c r="C35" s="104"/>
      <c r="D35" s="143"/>
      <c r="E35" s="143"/>
      <c r="G35" s="108"/>
    </row>
    <row r="36" spans="2:8" x14ac:dyDescent="0.25">
      <c r="B36" s="83"/>
      <c r="C36" s="104"/>
      <c r="D36" s="143"/>
      <c r="E36" s="143"/>
      <c r="G36" s="108"/>
    </row>
    <row r="37" spans="2:8" x14ac:dyDescent="0.25">
      <c r="B37" s="145"/>
      <c r="C37" s="118"/>
      <c r="D37" s="15"/>
      <c r="E37" s="15"/>
      <c r="G37" s="108"/>
      <c r="H37" s="104"/>
    </row>
    <row r="38" spans="2:8" x14ac:dyDescent="0.25">
      <c r="B38" s="145"/>
      <c r="C38" s="118"/>
      <c r="D38" s="15"/>
      <c r="E38" s="15"/>
      <c r="G38" s="108"/>
      <c r="H38" s="104"/>
    </row>
    <row r="39" spans="2:8" ht="30" x14ac:dyDescent="0.25">
      <c r="B39" s="82">
        <f>SUM(B4:B37)</f>
        <v>358200</v>
      </c>
      <c r="C39" s="104" t="s">
        <v>31</v>
      </c>
      <c r="D39" s="172" t="s">
        <v>221</v>
      </c>
      <c r="E39" s="158">
        <f>SUM(B4:B19)</f>
        <v>316200</v>
      </c>
      <c r="F39" s="84">
        <f>E39*12</f>
        <v>3794400</v>
      </c>
      <c r="G39" s="108"/>
      <c r="H39" s="104"/>
    </row>
    <row r="40" spans="2:8" ht="30" x14ac:dyDescent="0.25">
      <c r="B40" s="82">
        <f>J7</f>
        <v>431101</v>
      </c>
      <c r="C40" s="104" t="s">
        <v>66</v>
      </c>
      <c r="D40" s="172" t="s">
        <v>222</v>
      </c>
      <c r="E40" s="84">
        <f>SUM(B20:B31)</f>
        <v>42000</v>
      </c>
      <c r="F40" s="84">
        <f>E40*12</f>
        <v>504000</v>
      </c>
      <c r="G40" s="108"/>
      <c r="H40" s="104"/>
    </row>
    <row r="41" spans="2:8" x14ac:dyDescent="0.25">
      <c r="B41" s="83">
        <f>B40-B39</f>
        <v>72901</v>
      </c>
      <c r="C41" s="104" t="s">
        <v>108</v>
      </c>
      <c r="D41" s="15"/>
      <c r="E41" s="168">
        <f>SUM(E39:E40)</f>
        <v>358200</v>
      </c>
      <c r="G41" s="108"/>
      <c r="H41" s="104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L17"/>
  <sheetViews>
    <sheetView topLeftCell="A2" workbookViewId="0">
      <selection activeCell="J10" sqref="J10:L11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1" max="11" width="25.5703125" bestFit="1" customWidth="1"/>
    <col min="12" max="12" width="40.28515625" bestFit="1" customWidth="1"/>
  </cols>
  <sheetData>
    <row r="2" spans="1:12" s="57" customFormat="1" ht="30" x14ac:dyDescent="0.25">
      <c r="A2" s="168" t="s">
        <v>303</v>
      </c>
      <c r="B2" s="151" t="s">
        <v>236</v>
      </c>
      <c r="C2" s="151" t="s">
        <v>300</v>
      </c>
      <c r="D2" s="151" t="s">
        <v>301</v>
      </c>
      <c r="E2" s="192" t="s">
        <v>304</v>
      </c>
      <c r="G2" s="151" t="s">
        <v>302</v>
      </c>
      <c r="H2" s="151" t="s">
        <v>109</v>
      </c>
    </row>
    <row r="3" spans="1:12" x14ac:dyDescent="0.25">
      <c r="A3" s="169">
        <v>1</v>
      </c>
      <c r="B3" s="188">
        <v>903569252</v>
      </c>
      <c r="C3" s="189">
        <v>44277</v>
      </c>
      <c r="D3" s="195">
        <v>65000</v>
      </c>
      <c r="E3">
        <v>2000</v>
      </c>
      <c r="G3" s="194" t="s">
        <v>305</v>
      </c>
      <c r="H3" s="193">
        <v>44277</v>
      </c>
      <c r="J3" s="38">
        <v>25000</v>
      </c>
      <c r="K3" s="38" t="s">
        <v>306</v>
      </c>
      <c r="L3" s="1" t="s">
        <v>313</v>
      </c>
    </row>
    <row r="4" spans="1:12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>
        <f>D3+D4</f>
        <v>125000</v>
      </c>
      <c r="G4" s="194"/>
      <c r="H4" s="57"/>
      <c r="J4" s="216">
        <v>18000</v>
      </c>
      <c r="K4" s="216" t="s">
        <v>297</v>
      </c>
      <c r="L4" s="216" t="s">
        <v>310</v>
      </c>
    </row>
    <row r="5" spans="1:12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194"/>
      <c r="H5" s="57"/>
      <c r="J5" s="38">
        <v>17400</v>
      </c>
      <c r="K5" s="38" t="s">
        <v>185</v>
      </c>
      <c r="L5" s="1" t="s">
        <v>311</v>
      </c>
    </row>
    <row r="6" spans="1:12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194"/>
      <c r="H6" s="57"/>
      <c r="J6" s="38">
        <v>67000</v>
      </c>
      <c r="K6" s="38" t="s">
        <v>307</v>
      </c>
      <c r="L6" s="1" t="s">
        <v>315</v>
      </c>
    </row>
    <row r="7" spans="1:12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194"/>
      <c r="H7" s="57"/>
      <c r="J7" s="38">
        <v>200000</v>
      </c>
      <c r="K7" s="38" t="s">
        <v>308</v>
      </c>
      <c r="L7" s="38" t="s">
        <v>316</v>
      </c>
    </row>
    <row r="8" spans="1:12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194"/>
      <c r="H8" s="57"/>
      <c r="J8">
        <v>10000</v>
      </c>
      <c r="K8" t="s">
        <v>309</v>
      </c>
    </row>
    <row r="9" spans="1:12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194"/>
      <c r="H9" s="57"/>
      <c r="J9">
        <v>25000</v>
      </c>
      <c r="K9" t="s">
        <v>278</v>
      </c>
    </row>
    <row r="10" spans="1:12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194"/>
      <c r="H10" s="57"/>
      <c r="J10" s="38">
        <v>1900</v>
      </c>
      <c r="K10" s="38" t="s">
        <v>312</v>
      </c>
      <c r="L10" s="38" t="s">
        <v>314</v>
      </c>
    </row>
    <row r="11" spans="1:12" x14ac:dyDescent="0.25">
      <c r="A11" s="169">
        <v>9</v>
      </c>
      <c r="J11" s="38">
        <v>2500</v>
      </c>
      <c r="K11" s="38" t="s">
        <v>317</v>
      </c>
      <c r="L11" s="38" t="s">
        <v>318</v>
      </c>
    </row>
    <row r="12" spans="1:12" x14ac:dyDescent="0.25">
      <c r="A12" s="169">
        <v>10</v>
      </c>
    </row>
    <row r="13" spans="1:12" x14ac:dyDescent="0.25">
      <c r="A13" s="169">
        <v>11</v>
      </c>
    </row>
    <row r="15" spans="1:12" x14ac:dyDescent="0.25">
      <c r="D15" s="48">
        <f>SUM(D3:D13)</f>
        <v>366000</v>
      </c>
    </row>
    <row r="16" spans="1:12" x14ac:dyDescent="0.25">
      <c r="D16" s="48">
        <f>D15-67000</f>
        <v>299000</v>
      </c>
      <c r="J16">
        <f>SUM(J3:J11)</f>
        <v>366800</v>
      </c>
    </row>
    <row r="17" spans="4:4" x14ac:dyDescent="0.25">
      <c r="D17" s="4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06" t="s">
        <v>14</v>
      </c>
      <c r="C1" s="206"/>
      <c r="D1" s="206"/>
      <c r="E1" s="206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workbookViewId="0">
      <selection activeCell="C27" sqref="C27:C3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13" t="s">
        <v>245</v>
      </c>
      <c r="B1" s="213"/>
      <c r="C1" s="213"/>
      <c r="D1" s="213"/>
      <c r="E1" s="214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/>
    </row>
    <row r="15" spans="1:6" x14ac:dyDescent="0.25">
      <c r="B15" s="65" t="s">
        <v>258</v>
      </c>
      <c r="C15">
        <v>125000</v>
      </c>
      <c r="D15" s="84"/>
    </row>
    <row r="16" spans="1:6" x14ac:dyDescent="0.25">
      <c r="A16" s="31"/>
      <c r="B16" s="126" t="s">
        <v>239</v>
      </c>
      <c r="C16" s="127">
        <f>SUM(C13:C15)</f>
        <v>250100</v>
      </c>
      <c r="D16" s="125"/>
      <c r="E16" s="128">
        <f>C16-C13</f>
        <v>200000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</row>
    <row r="20" spans="1:6" x14ac:dyDescent="0.25">
      <c r="B20" s="65" t="s">
        <v>261</v>
      </c>
      <c r="C20">
        <v>1750</v>
      </c>
    </row>
    <row r="21" spans="1:6" x14ac:dyDescent="0.25">
      <c r="B21" s="65" t="s">
        <v>262</v>
      </c>
      <c r="C21">
        <v>1750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</row>
    <row r="28" spans="1:6" x14ac:dyDescent="0.25">
      <c r="B28" s="65" t="s">
        <v>267</v>
      </c>
      <c r="C28">
        <v>6666.67</v>
      </c>
    </row>
    <row r="29" spans="1:6" x14ac:dyDescent="0.25">
      <c r="B29" s="65" t="s">
        <v>268</v>
      </c>
      <c r="C29">
        <v>6666.66</v>
      </c>
    </row>
    <row r="30" spans="1:6" x14ac:dyDescent="0.25">
      <c r="B30" s="65" t="s">
        <v>269</v>
      </c>
      <c r="C30">
        <v>6666.66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f>C31-C25-C26</f>
        <v>26666.660000000003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271666.66000000003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3" sqref="F13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808000</v>
      </c>
      <c r="H3">
        <f>G3/12</f>
        <v>67333.333333333328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2" si="1">B5/12</f>
        <v>1250</v>
      </c>
      <c r="E5" s="22" t="s">
        <v>274</v>
      </c>
      <c r="F5" s="3" t="s">
        <v>239</v>
      </c>
      <c r="G5" s="35">
        <f>SUM(G3:G4)</f>
        <v>1184000</v>
      </c>
      <c r="H5" s="35">
        <f>SUM(H3:H4)</f>
        <v>98666.666666666657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B12">
        <v>20000</v>
      </c>
      <c r="C12" t="s">
        <v>281</v>
      </c>
      <c r="D12">
        <f t="shared" si="1"/>
        <v>1666.6666666666667</v>
      </c>
      <c r="E12" s="22" t="s">
        <v>274</v>
      </c>
    </row>
    <row r="14" spans="1:8" x14ac:dyDescent="0.25">
      <c r="A14" s="57">
        <v>11</v>
      </c>
      <c r="B14">
        <f>18000*12</f>
        <v>216000</v>
      </c>
      <c r="C14" t="s">
        <v>282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283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284</v>
      </c>
      <c r="D17">
        <f>B17/12</f>
        <v>1500</v>
      </c>
    </row>
    <row r="22" spans="1:5" x14ac:dyDescent="0.25">
      <c r="A22" s="143" t="s">
        <v>239</v>
      </c>
      <c r="B22">
        <f>SUM(B3:B17)</f>
        <v>1184000</v>
      </c>
      <c r="D22">
        <f>B22/12</f>
        <v>98666.666666666672</v>
      </c>
      <c r="E22" s="101" t="s">
        <v>285</v>
      </c>
    </row>
    <row r="26" spans="1:5" x14ac:dyDescent="0.25">
      <c r="B26">
        <f>B22-B14-B15</f>
        <v>868000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B7" sqref="B7:E7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06" t="s">
        <v>14</v>
      </c>
      <c r="C1" s="206"/>
      <c r="D1" s="206"/>
      <c r="E1" s="206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B3" sqref="B3:G3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06" t="s">
        <v>14</v>
      </c>
      <c r="C1" s="206"/>
      <c r="D1" s="206"/>
      <c r="E1" s="206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06" t="s">
        <v>14</v>
      </c>
      <c r="C1" s="206"/>
      <c r="D1" s="206"/>
      <c r="E1" s="206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07">
        <v>43952</v>
      </c>
      <c r="B1" s="207"/>
      <c r="C1" s="207"/>
      <c r="D1" s="207"/>
      <c r="E1" s="207"/>
      <c r="F1" s="207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07">
        <v>43983</v>
      </c>
      <c r="B1" s="207"/>
      <c r="C1" s="207"/>
      <c r="D1" s="207"/>
      <c r="E1" s="207"/>
      <c r="F1" s="207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07">
        <v>44013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4" x14ac:dyDescent="0.25">
      <c r="A2" s="208" t="s">
        <v>132</v>
      </c>
      <c r="B2" s="208"/>
      <c r="C2" s="208"/>
      <c r="D2" s="208"/>
      <c r="E2" s="208"/>
      <c r="F2" s="208"/>
      <c r="G2" s="88"/>
      <c r="H2" s="209" t="s">
        <v>133</v>
      </c>
      <c r="I2" s="209"/>
      <c r="J2" s="209"/>
      <c r="K2" s="209"/>
      <c r="L2" s="209"/>
      <c r="M2" s="209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07">
        <v>44044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</row>
    <row r="2" spans="1:13" ht="23.25" x14ac:dyDescent="0.25">
      <c r="A2" s="210" t="s">
        <v>132</v>
      </c>
      <c r="B2" s="210"/>
      <c r="C2" s="210"/>
      <c r="D2" s="210"/>
      <c r="E2" s="210"/>
      <c r="F2" s="88"/>
      <c r="G2" s="211" t="s">
        <v>166</v>
      </c>
      <c r="H2" s="211"/>
      <c r="I2" s="211"/>
      <c r="J2" s="211"/>
      <c r="K2" s="211"/>
      <c r="L2" s="211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2021-04-02T14:12:12Z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