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D:\DevWork\EEM\"/>
    </mc:Choice>
  </mc:AlternateContent>
  <xr:revisionPtr revIDLastSave="0" documentId="8_{696CC092-934A-4D81-8B55-D9C69F126E3F}" xr6:coauthVersionLast="47" xr6:coauthVersionMax="47" xr10:uidLastSave="{00000000-0000-0000-0000-000000000000}"/>
  <bookViews>
    <workbookView xWindow="-120" yWindow="-120" windowWidth="19725" windowHeight="11760" firstSheet="4" activeTab="3" xr2:uid="{00000000-000D-0000-FFFF-FFFF00000000}"/>
  </bookViews>
  <sheets>
    <sheet name="wind" sheetId="2" r:id="rId1"/>
    <sheet name="solar" sheetId="1" r:id="rId2"/>
    <sheet name="grid" sheetId="3" r:id="rId3"/>
    <sheet name="ppa" sheetId="10" r:id="rId4"/>
    <sheet name="thermal_sources" sheetId="5" r:id="rId5"/>
    <sheet name="site_load" sheetId="8" r:id="rId6"/>
    <sheet name="tariff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5" l="1"/>
  <c r="R17" i="5"/>
  <c r="R5" i="5"/>
  <c r="J5" i="5"/>
  <c r="B5" i="5"/>
  <c r="F5" i="5"/>
  <c r="B20" i="6"/>
  <c r="E2" i="3" l="1"/>
  <c r="D2" i="3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  <c r="B18" i="5"/>
  <c r="B17" i="5"/>
  <c r="F18" i="5"/>
  <c r="J18" i="5"/>
  <c r="J17" i="5"/>
  <c r="F17" i="5"/>
  <c r="N17" i="5"/>
  <c r="N12" i="5"/>
</calcChain>
</file>

<file path=xl/sharedStrings.xml><?xml version="1.0" encoding="utf-8"?>
<sst xmlns="http://schemas.openxmlformats.org/spreadsheetml/2006/main" count="409" uniqueCount="193">
  <si>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</si>
  <si>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</si>
  <si>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</si>
  <si>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</si>
  <si>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</si>
  <si>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</si>
  <si>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</si>
  <si>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</si>
  <si>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</si>
  <si>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</si>
  <si>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</si>
  <si>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</si>
  <si>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</si>
  <si>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</si>
  <si>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</si>
  <si>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</si>
  <si>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</si>
  <si>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</si>
  <si>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</si>
  <si>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</si>
  <si>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</si>
  <si>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</si>
  <si>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</si>
  <si>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</si>
  <si>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</si>
  <si>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</si>
  <si>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</si>
  <si>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</si>
  <si>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</si>
  <si>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</si>
  <si>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</si>
  <si>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</si>
  <si>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</si>
  <si>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</si>
  <si>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</si>
  <si>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</si>
  <si>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</si>
  <si>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years</t>
  </si>
  <si>
    <t>MWh per MW per year</t>
  </si>
  <si>
    <t>hrs</t>
  </si>
  <si>
    <t>%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</si>
  <si>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</si>
  <si>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</si>
  <si>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</si>
  <si>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</si>
  <si>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</si>
  <si>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</si>
  <si>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PKR per MWh</t>
  </si>
  <si>
    <t>OPEX baseline fixed</t>
  </si>
  <si>
    <t>PKR per MWh per month</t>
  </si>
  <si>
    <t>Depreciation rate</t>
  </si>
  <si>
    <t>KW PV Output per MW</t>
  </si>
  <si>
    <t>Tariff baseline fixed</t>
  </si>
  <si>
    <t>Tariff baseline variable- offpeak</t>
  </si>
  <si>
    <t>Tariff baseline variable- peak</t>
  </si>
  <si>
    <t>Inflation Rate</t>
  </si>
  <si>
    <t>Time to take load_primary</t>
  </si>
  <si>
    <t>CO2 emissions</t>
  </si>
  <si>
    <t>Rs. per MW for new connection</t>
  </si>
  <si>
    <t>PKR</t>
  </si>
  <si>
    <t>total Rs. per month</t>
  </si>
  <si>
    <t>Rs. Per MWh</t>
  </si>
  <si>
    <t>No. of Failures/Year</t>
  </si>
  <si>
    <t>hours/failure</t>
  </si>
  <si>
    <t>hr</t>
  </si>
  <si>
    <t>kg/MWh</t>
  </si>
  <si>
    <t>PPA based on Solar plant source</t>
  </si>
  <si>
    <t>PKR per MW</t>
  </si>
  <si>
    <t>Tariff Baseline Fixed</t>
  </si>
  <si>
    <t>PKR per month</t>
  </si>
  <si>
    <t>Tariff Baseline Variable</t>
  </si>
  <si>
    <t>No.</t>
  </si>
  <si>
    <t>hrs per downtime</t>
  </si>
  <si>
    <t>Trifuel engine generator (HFO+RLNG)</t>
  </si>
  <si>
    <t>Gas Generator</t>
  </si>
  <si>
    <t>HFO Generator</t>
  </si>
  <si>
    <t>Diesel Generator</t>
  </si>
  <si>
    <t>Existing Gas Generators</t>
  </si>
  <si>
    <t>Operating baseline</t>
  </si>
  <si>
    <t>KJ/Kg</t>
  </si>
  <si>
    <t>kWh/litre</t>
  </si>
  <si>
    <t xml:space="preserve"> 42,700.000 </t>
  </si>
  <si>
    <t>Column1</t>
  </si>
  <si>
    <t>Rs./MW</t>
  </si>
  <si>
    <t>Rs.MW/month</t>
  </si>
  <si>
    <t>Rs. Per month</t>
  </si>
  <si>
    <t>OPEX baseline var</t>
  </si>
  <si>
    <t>Rs./MWh</t>
  </si>
  <si>
    <t>Current Running Hours</t>
  </si>
  <si>
    <t xml:space="preserve">-   </t>
  </si>
  <si>
    <t>OPEX inflation rate</t>
  </si>
  <si>
    <t xml:space="preserve">Cooling Load Feeding Capability </t>
  </si>
  <si>
    <t>TR per MW</t>
  </si>
  <si>
    <t>Min Loading</t>
  </si>
  <si>
    <t>Max Loading</t>
  </si>
  <si>
    <t>Failures per year</t>
  </si>
  <si>
    <t>Downtime per failure</t>
  </si>
  <si>
    <t>hours</t>
  </si>
  <si>
    <t>Time to take load_backup</t>
  </si>
  <si>
    <t>CO2 Emissions on Diesel</t>
  </si>
  <si>
    <t>CO2 Emissions on RLNG</t>
  </si>
  <si>
    <t>CO2 Emissions on HFO</t>
  </si>
  <si>
    <t>Annual Degradation</t>
  </si>
  <si>
    <t>Gas-based operation proportion</t>
  </si>
  <si>
    <t>Existing/ Year 0 Cost</t>
  </si>
  <si>
    <t>Capital Cost to be considered</t>
  </si>
  <si>
    <t>to calculate depreciation</t>
  </si>
  <si>
    <t>Ingestion Cost</t>
  </si>
  <si>
    <t>Load Profile</t>
  </si>
  <si>
    <t>Maximum Demand Load Day</t>
  </si>
  <si>
    <t>Maximum Demand Load Night</t>
  </si>
  <si>
    <t>Running Load Proportion</t>
  </si>
  <si>
    <t>Cooling requirement in TR</t>
  </si>
  <si>
    <t>Cooling electrical load</t>
  </si>
  <si>
    <t>Critical Load proportion</t>
  </si>
  <si>
    <t>Site Details</t>
  </si>
  <si>
    <t>Year 1</t>
  </si>
  <si>
    <t>COP of Electric chiller</t>
  </si>
  <si>
    <t>Year 2</t>
  </si>
  <si>
    <t>cooling hours per day</t>
  </si>
  <si>
    <t>Year 3</t>
  </si>
  <si>
    <t>Critical Production load Prop</t>
  </si>
  <si>
    <t>Year 4</t>
  </si>
  <si>
    <t xml:space="preserve">Summer Day cooling Demand Prop </t>
  </si>
  <si>
    <t>Year 5</t>
  </si>
  <si>
    <t>Summer Night cooling demand Prop</t>
  </si>
  <si>
    <t>Year 6</t>
  </si>
  <si>
    <t>Winter Day cooling demand Prop</t>
  </si>
  <si>
    <t>Year 7</t>
  </si>
  <si>
    <t>Winter Night cooling demand Prop</t>
  </si>
  <si>
    <t>Year 8</t>
  </si>
  <si>
    <t>land area for renewables</t>
  </si>
  <si>
    <t>sqm</t>
  </si>
  <si>
    <t>Year 9</t>
  </si>
  <si>
    <t>rooftop area for solar</t>
  </si>
  <si>
    <t>Year 10</t>
  </si>
  <si>
    <t>capital inflation rate</t>
  </si>
  <si>
    <t>MW</t>
  </si>
  <si>
    <t>TR</t>
  </si>
  <si>
    <t>Immediate Loss from Power Failure</t>
  </si>
  <si>
    <t>Loss as Power remains suspended</t>
  </si>
  <si>
    <t>PKR/hr</t>
  </si>
  <si>
    <t>Energy Profile</t>
  </si>
  <si>
    <t>Grid Peak to Non Peak Energy</t>
  </si>
  <si>
    <t>Unit monthly energy consumption (MWh / MW)</t>
  </si>
  <si>
    <t>Length of day (hrs)</t>
  </si>
  <si>
    <t>Length of night (hrs)</t>
  </si>
  <si>
    <t>Season</t>
  </si>
  <si>
    <t>Days</t>
  </si>
  <si>
    <t>Existing Factory</t>
  </si>
  <si>
    <t>Winter</t>
  </si>
  <si>
    <t>Existing Factory Maximum Demand</t>
  </si>
  <si>
    <t>Summer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</si>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</sst>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_);_(* \(#,##0.000\);_(* &quot;-&quot;??_);_(@_)"/>
    <numFmt numFmtId="168" formatCode="_-* #,##0_-;\-* #,##0_-;_-* &quot;-&quot;??_-;_-@_-"/>
    <numFmt numFmtId="169" formatCode="_(* #,##0.0_);_(* \(#,##0.0\);_(* &quot;-&quot;??_);_(@_)"/>
    <numFmt numFmtId="170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167" fontId="0" fillId="0" borderId="0" xfId="4" applyNumberFormat="1" applyFont="1" applyFill="1"/>
    <xf numFmtId="168" fontId="0" fillId="0" borderId="0" xfId="4" applyNumberFormat="1" applyFont="1"/>
    <xf numFmtId="168" fontId="0" fillId="0" borderId="0" xfId="4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3" fontId="3" fillId="0" borderId="0" xfId="0" applyNumberFormat="1" applyFont="1"/>
    <xf numFmtId="3" fontId="5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165" fontId="5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2" fontId="6" fillId="0" borderId="0" xfId="1" applyNumberFormat="1" applyFont="1" applyAlignment="1">
      <alignment vertical="top" wrapText="1"/>
    </xf>
    <xf numFmtId="2" fontId="6" fillId="0" borderId="0" xfId="2" applyNumberFormat="1" applyFont="1" applyAlignment="1">
      <alignment vertical="top" wrapText="1"/>
    </xf>
    <xf numFmtId="0" fontId="6" fillId="0" borderId="0" xfId="0" applyFont="1" applyAlignment="1">
      <alignment horizontal="left"/>
    </xf>
    <xf numFmtId="166" fontId="1" fillId="0" borderId="0" xfId="1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70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0" fontId="0" fillId="0" borderId="0" xfId="2" applyNumberFormat="1" applyFont="1"/>
    <xf numFmtId="2" fontId="10" fillId="0" borderId="0" xfId="8" applyNumberFormat="1" applyAlignment="1"/>
    <xf numFmtId="2" fontId="9" fillId="0" borderId="0" xfId="7" applyNumberFormat="1" applyFill="1" applyAlignment="1">
      <alignment horizontal="center" vertical="center"/>
    </xf>
    <xf numFmtId="0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9" fillId="0" borderId="0" xfId="7" applyFill="1"/>
    <xf numFmtId="169" fontId="9" fillId="0" borderId="0" xfId="7" applyNumberFormat="1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12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left" indent="1"/>
    </xf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10" fillId="0" borderId="0" xfId="8" applyFill="1"/>
    <xf numFmtId="43" fontId="0" fillId="0" borderId="0" xfId="0" applyNumberFormat="1" applyFill="1"/>
    <xf numFmtId="0" fontId="5" fillId="0" borderId="0" xfId="0" applyFont="1" applyFill="1"/>
    <xf numFmtId="0" fontId="12" fillId="0" borderId="0" xfId="0" applyFont="1" applyFill="1"/>
    <xf numFmtId="166" fontId="12" fillId="0" borderId="0" xfId="7" applyNumberFormat="1" applyFont="1" applyFill="1"/>
    <xf numFmtId="0" fontId="12" fillId="0" borderId="0" xfId="0" applyFont="1" applyFill="1" applyAlignment="1">
      <alignment horizontal="left" indent="1"/>
    </xf>
    <xf numFmtId="43" fontId="5" fillId="0" borderId="0" xfId="7" applyNumberFormat="1" applyFont="1" applyFill="1"/>
    <xf numFmtId="0" fontId="5" fillId="0" borderId="0" xfId="0" applyFont="1" applyFill="1" applyAlignment="1">
      <alignment horizontal="left" indent="1"/>
    </xf>
    <xf numFmtId="2" fontId="5" fillId="0" borderId="0" xfId="2" applyNumberFormat="1" applyFont="1" applyFill="1"/>
    <xf numFmtId="166" fontId="5" fillId="0" borderId="0" xfId="1" applyNumberFormat="1" applyFont="1" applyFill="1"/>
    <xf numFmtId="169" fontId="5" fillId="0" borderId="0" xfId="7" applyNumberFormat="1" applyFont="1" applyFill="1"/>
    <xf numFmtId="169" fontId="12" fillId="0" borderId="0" xfId="7" applyNumberFormat="1" applyFont="1" applyFill="1"/>
    <xf numFmtId="2" fontId="12" fillId="0" borderId="0" xfId="2" applyNumberFormat="1" applyFont="1" applyFill="1"/>
    <xf numFmtId="166" fontId="12" fillId="0" borderId="0" xfId="7" applyNumberFormat="1" applyFont="1" applyFill="1" applyAlignment="1">
      <alignment vertical="top"/>
    </xf>
    <xf numFmtId="0" fontId="12" fillId="0" borderId="0" xfId="0" applyFont="1" applyFill="1" applyAlignment="1">
      <alignment horizontal="left" vertical="top" wrapText="1" indent="1"/>
    </xf>
    <xf numFmtId="166" fontId="12" fillId="0" borderId="0" xfId="7" applyNumberFormat="1" applyFont="1" applyFill="1" applyAlignment="1">
      <alignment vertical="top" wrapText="1"/>
    </xf>
    <xf numFmtId="166" fontId="5" fillId="0" borderId="0" xfId="7" applyNumberFormat="1" applyFont="1" applyFill="1"/>
    <xf numFmtId="0" fontId="12" fillId="0" borderId="0" xfId="7" applyFont="1" applyFill="1"/>
    <xf numFmtId="166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0" fillId="0" borderId="0" xfId="0" applyAlignment="1">
      <alignment horizontal="left" vertical="center" wrapText="1"/>
    </xf>
    <xf numFmtId="0" fontId="10" fillId="0" borderId="0" xfId="8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7" applyFont="1" applyFill="1" applyAlignment="1">
      <alignment wrapText="1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 cent" xfId="2" builtinId="5"/>
    <cellStyle name="Percent 2" xfId="5" xr:uid="{0F634CA9-310C-492D-92C5-B0307AB554B9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BD14-4908-4FA1-BCA9-EBC77C662305}" name="Table1" displayName="Table1" ref="Q4:T22" totalsRowShown="0">
  <autoFilter ref="Q4:T22" xr:uid="{1D41BD14-4908-4FA1-BCA9-EBC77C662305}"/>
  <tableColumns count="4">
    <tableColumn id="1" xr3:uid="{7B733714-081F-42D1-8E64-60953C62DD90}" name="Operating baseline" dataDxfId="0"/>
    <tableColumn id="2" xr3:uid="{E295ABF7-1B74-4EEE-AE16-93A7F249725D}" name=" 42,700.000 "/>
    <tableColumn id="3" xr3:uid="{E2CEAF50-971D-4E58-8F98-D5254E1B1A92}" name="KJ/Kg"/>
    <tableColumn id="4" xr3:uid="{F588689B-9B85-416F-A522-EBB02D4E21F8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B6" sqref="B6"/>
    </sheetView>
  </sheetViews>
  <sheetFormatPr defaultRowHeight="15"/>
  <cols>
    <col min="1" max="1" width="19.7109375" bestFit="1" customWidth="1"/>
    <col min="2" max="2" width="27.140625" customWidth="1"/>
    <col min="3" max="3" width="15.28515625" customWidth="1"/>
    <col min="4" max="4" width="23.85546875" customWidth="1"/>
    <col min="5" max="5" width="11.7109375" bestFit="1" customWidth="1"/>
    <col min="6" max="6" width="12" bestFit="1" customWidth="1"/>
    <col min="7" max="7" width="20.140625" bestFit="1" customWidth="1"/>
    <col min="8" max="8" width="35.42578125" bestFit="1" customWidth="1"/>
    <col min="9" max="9" width="31.42578125" bestFit="1" customWidth="1"/>
    <col min="10" max="10" width="11.140625" bestFit="1" customWidth="1"/>
    <col min="11" max="11" width="12.85546875" bestFit="1" customWidth="1"/>
    <col min="12" max="12" width="23.85546875" bestFit="1" customWidth="1"/>
    <col min="13" max="13" width="29.7109375" bestFit="1" customWidth="1"/>
    <col min="14" max="14" width="19.85546875" bestFit="1" customWidth="1"/>
    <col min="15" max="17" width="30.85546875" bestFit="1" customWidth="1"/>
    <col min="18" max="18" width="35.140625" bestFit="1" customWidth="1"/>
    <col min="19" max="19" width="13.140625" bestFit="1" customWidth="1"/>
    <col min="20" max="21" width="15.7109375" bestFit="1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t="s">
        <v>19</v>
      </c>
      <c r="U1" s="3" t="s">
        <v>20</v>
      </c>
    </row>
    <row r="2" spans="1:21">
      <c r="A2" s="37">
        <v>360000000</v>
      </c>
      <c r="B2" s="37">
        <v>700000</v>
      </c>
      <c r="C2" s="51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>
      <c r="A3" s="3" t="s">
        <v>21</v>
      </c>
      <c r="B3" s="3" t="s">
        <v>22</v>
      </c>
      <c r="C3" s="8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>
      <c r="A5" t="s">
        <v>23</v>
      </c>
      <c r="B5" t="s">
        <v>24</v>
      </c>
      <c r="C5" t="s">
        <v>25</v>
      </c>
    </row>
    <row r="6" spans="1:21">
      <c r="A6" s="38">
        <v>1</v>
      </c>
      <c r="B6" s="2">
        <v>0.84</v>
      </c>
      <c r="C6" s="8">
        <f>B6/12</f>
        <v>6.9999999999999993E-2</v>
      </c>
    </row>
    <row r="7" spans="1:21">
      <c r="A7" s="38">
        <v>2</v>
      </c>
      <c r="B7" s="2">
        <v>0.92</v>
      </c>
      <c r="C7" s="8">
        <f>B7/12</f>
        <v>7.6666666666666675E-2</v>
      </c>
    </row>
    <row r="8" spans="1:21">
      <c r="A8" s="38">
        <v>3</v>
      </c>
      <c r="B8" s="2">
        <v>0.93</v>
      </c>
      <c r="C8" s="8">
        <f t="shared" ref="C8:C17" si="0">B8/12</f>
        <v>7.7499999999999999E-2</v>
      </c>
    </row>
    <row r="9" spans="1:21">
      <c r="A9" s="38">
        <v>4</v>
      </c>
      <c r="B9" s="2">
        <v>1.08</v>
      </c>
      <c r="C9" s="8">
        <f t="shared" si="0"/>
        <v>9.0000000000000011E-2</v>
      </c>
    </row>
    <row r="10" spans="1:21">
      <c r="A10" s="38">
        <v>5</v>
      </c>
      <c r="B10" s="2">
        <v>1.28</v>
      </c>
      <c r="C10" s="8">
        <f t="shared" si="0"/>
        <v>0.10666666666666667</v>
      </c>
    </row>
    <row r="11" spans="1:21">
      <c r="A11" s="38">
        <v>6</v>
      </c>
      <c r="B11" s="2">
        <v>1.2</v>
      </c>
      <c r="C11" s="8">
        <f t="shared" si="0"/>
        <v>9.9999999999999992E-2</v>
      </c>
    </row>
    <row r="12" spans="1:21">
      <c r="A12" s="38">
        <v>7</v>
      </c>
      <c r="B12" s="2">
        <v>1.18</v>
      </c>
      <c r="C12" s="8">
        <f t="shared" si="0"/>
        <v>9.8333333333333328E-2</v>
      </c>
    </row>
    <row r="13" spans="1:21">
      <c r="A13" s="38">
        <v>8</v>
      </c>
      <c r="B13" s="2">
        <v>1.07</v>
      </c>
      <c r="C13" s="8">
        <f t="shared" si="0"/>
        <v>8.9166666666666672E-2</v>
      </c>
    </row>
    <row r="14" spans="1:21">
      <c r="A14" s="38">
        <v>9</v>
      </c>
      <c r="B14" s="2">
        <v>1.02</v>
      </c>
      <c r="C14" s="8">
        <f t="shared" si="0"/>
        <v>8.5000000000000006E-2</v>
      </c>
    </row>
    <row r="15" spans="1:21">
      <c r="A15" s="38">
        <v>10</v>
      </c>
      <c r="B15" s="2">
        <v>0.82</v>
      </c>
      <c r="C15" s="8">
        <f t="shared" si="0"/>
        <v>6.8333333333333329E-2</v>
      </c>
    </row>
    <row r="16" spans="1:21">
      <c r="A16" s="38">
        <v>11</v>
      </c>
      <c r="B16" s="2">
        <v>0.8</v>
      </c>
      <c r="C16" s="8">
        <f t="shared" si="0"/>
        <v>6.6666666666666666E-2</v>
      </c>
    </row>
    <row r="17" spans="1:3">
      <c r="A17" s="38">
        <v>12</v>
      </c>
      <c r="B17" s="2">
        <v>0.86</v>
      </c>
      <c r="C17" s="8">
        <f t="shared" si="0"/>
        <v>7.166666666666667E-2</v>
      </c>
    </row>
    <row r="20" spans="1:3" ht="30">
      <c r="A20" s="40" t="s">
        <v>23</v>
      </c>
      <c r="B20" s="40" t="s">
        <v>26</v>
      </c>
      <c r="C20" s="40" t="s">
        <v>27</v>
      </c>
    </row>
    <row r="21" spans="1:3">
      <c r="A21" s="41">
        <v>1</v>
      </c>
      <c r="B21" s="46">
        <v>1</v>
      </c>
      <c r="C21" s="43">
        <v>7.0064119192243659</v>
      </c>
    </row>
    <row r="22" spans="1:3">
      <c r="A22" s="41">
        <v>1</v>
      </c>
      <c r="B22" s="47">
        <v>2</v>
      </c>
      <c r="C22" s="43">
        <v>7.214523164349842</v>
      </c>
    </row>
    <row r="23" spans="1:3">
      <c r="A23" s="41">
        <v>1</v>
      </c>
      <c r="B23" s="47">
        <v>3</v>
      </c>
      <c r="C23" s="43">
        <v>7.353263994433493</v>
      </c>
    </row>
    <row r="24" spans="1:3">
      <c r="A24" s="41">
        <v>1</v>
      </c>
      <c r="B24" s="47">
        <v>4</v>
      </c>
      <c r="C24" s="43">
        <v>7.214523164349842</v>
      </c>
    </row>
    <row r="25" spans="1:3">
      <c r="A25" s="41">
        <v>1</v>
      </c>
      <c r="B25" s="47">
        <v>5</v>
      </c>
      <c r="C25" s="43">
        <v>6.4514485988897627</v>
      </c>
    </row>
    <row r="26" spans="1:3">
      <c r="A26" s="41">
        <v>1</v>
      </c>
      <c r="B26" s="47">
        <v>6</v>
      </c>
      <c r="C26" s="43">
        <v>5.5496332033460325</v>
      </c>
    </row>
    <row r="27" spans="1:3">
      <c r="A27" s="41">
        <v>1</v>
      </c>
      <c r="B27" s="48">
        <v>7</v>
      </c>
      <c r="C27" s="43">
        <v>5.2027811281369045</v>
      </c>
    </row>
    <row r="28" spans="1:3">
      <c r="A28" s="41">
        <v>1</v>
      </c>
      <c r="B28" s="48">
        <v>8</v>
      </c>
      <c r="C28" s="43">
        <v>4.9946698830114284</v>
      </c>
    </row>
    <row r="29" spans="1:3">
      <c r="A29" s="41">
        <v>1</v>
      </c>
      <c r="B29" s="48">
        <v>9</v>
      </c>
      <c r="C29" s="43">
        <v>4.7865586378859524</v>
      </c>
    </row>
    <row r="30" spans="1:3">
      <c r="A30" s="41">
        <v>1</v>
      </c>
      <c r="B30" s="48">
        <v>10</v>
      </c>
      <c r="C30" s="43">
        <v>4.6478178078023022</v>
      </c>
    </row>
    <row r="31" spans="1:3">
      <c r="A31" s="41">
        <v>1</v>
      </c>
      <c r="B31" s="48">
        <v>11</v>
      </c>
      <c r="C31" s="43">
        <v>4.5090769777186512</v>
      </c>
    </row>
    <row r="32" spans="1:3">
      <c r="A32" s="41">
        <v>1</v>
      </c>
      <c r="B32" s="48">
        <v>12</v>
      </c>
      <c r="C32" s="43">
        <v>4.5090769777186512</v>
      </c>
    </row>
    <row r="33" spans="1:3">
      <c r="A33" s="41">
        <v>1</v>
      </c>
      <c r="B33" s="48">
        <v>13</v>
      </c>
      <c r="C33" s="43">
        <v>4.7171882228441282</v>
      </c>
    </row>
    <row r="34" spans="1:3">
      <c r="A34" s="41">
        <v>1</v>
      </c>
      <c r="B34" s="48">
        <v>14</v>
      </c>
      <c r="C34" s="43">
        <v>5.3415219582205555</v>
      </c>
    </row>
    <row r="35" spans="1:3">
      <c r="A35" s="41">
        <v>1</v>
      </c>
      <c r="B35" s="48">
        <v>15</v>
      </c>
      <c r="C35" s="43">
        <v>5.6190036183878576</v>
      </c>
    </row>
    <row r="36" spans="1:3">
      <c r="A36" s="41">
        <v>1</v>
      </c>
      <c r="B36" s="48">
        <v>16</v>
      </c>
      <c r="C36" s="43">
        <v>5.6190036183878576</v>
      </c>
    </row>
    <row r="37" spans="1:3">
      <c r="A37" s="41">
        <v>1</v>
      </c>
      <c r="B37" s="48">
        <v>17</v>
      </c>
      <c r="C37" s="43">
        <v>5.4802627883042074</v>
      </c>
    </row>
    <row r="38" spans="1:3">
      <c r="A38" s="41">
        <v>1</v>
      </c>
      <c r="B38" s="48">
        <v>18</v>
      </c>
      <c r="C38" s="43">
        <v>5.5496332033460325</v>
      </c>
    </row>
    <row r="39" spans="1:3">
      <c r="A39" s="41">
        <v>1</v>
      </c>
      <c r="B39" s="47">
        <v>19</v>
      </c>
      <c r="C39" s="43">
        <v>5.6190036183878576</v>
      </c>
    </row>
    <row r="40" spans="1:3">
      <c r="A40" s="41">
        <v>1</v>
      </c>
      <c r="B40" s="47">
        <v>20</v>
      </c>
      <c r="C40" s="43">
        <v>5.8271148635133336</v>
      </c>
    </row>
    <row r="41" spans="1:3">
      <c r="A41" s="41">
        <v>1</v>
      </c>
      <c r="B41" s="47">
        <v>21</v>
      </c>
      <c r="C41" s="43">
        <v>6.1739669387224607</v>
      </c>
    </row>
    <row r="42" spans="1:3">
      <c r="A42" s="41">
        <v>1</v>
      </c>
      <c r="B42" s="47">
        <v>22</v>
      </c>
      <c r="C42" s="43">
        <v>6.5208190139315869</v>
      </c>
    </row>
    <row r="43" spans="1:3">
      <c r="A43" s="41">
        <v>1</v>
      </c>
      <c r="B43" s="47">
        <v>23</v>
      </c>
      <c r="C43" s="43">
        <v>6.7289302590570639</v>
      </c>
    </row>
    <row r="44" spans="1:3">
      <c r="A44" s="41">
        <v>1</v>
      </c>
      <c r="B44" s="47">
        <v>24</v>
      </c>
      <c r="C44" s="43">
        <v>6.867671089140714</v>
      </c>
    </row>
    <row r="45" spans="1:3">
      <c r="A45" s="41">
        <v>2</v>
      </c>
      <c r="B45" s="46">
        <v>1</v>
      </c>
      <c r="C45" s="43">
        <v>7.0163219785160527</v>
      </c>
    </row>
    <row r="46" spans="1:3">
      <c r="A46" s="41">
        <v>2</v>
      </c>
      <c r="B46" s="47">
        <v>2</v>
      </c>
      <c r="C46" s="43">
        <v>7.1352426900163248</v>
      </c>
    </row>
    <row r="47" spans="1:3">
      <c r="A47" s="41">
        <v>2</v>
      </c>
      <c r="B47" s="47">
        <v>3</v>
      </c>
      <c r="C47" s="43">
        <v>6.9568616227659161</v>
      </c>
    </row>
    <row r="48" spans="1:3">
      <c r="A48" s="41">
        <v>2</v>
      </c>
      <c r="B48" s="47">
        <v>4</v>
      </c>
      <c r="C48" s="43">
        <v>6.5406391325149658</v>
      </c>
    </row>
    <row r="49" spans="1:3">
      <c r="A49" s="41">
        <v>2</v>
      </c>
      <c r="B49" s="47">
        <v>5</v>
      </c>
      <c r="C49" s="43">
        <v>5.4703527290125162</v>
      </c>
    </row>
    <row r="50" spans="1:3">
      <c r="A50" s="41">
        <v>2</v>
      </c>
      <c r="B50" s="47">
        <v>6</v>
      </c>
      <c r="C50" s="43">
        <v>4.6973681042607476</v>
      </c>
    </row>
    <row r="51" spans="1:3">
      <c r="A51" s="41">
        <v>2</v>
      </c>
      <c r="B51" s="48">
        <v>7</v>
      </c>
      <c r="C51" s="43">
        <v>4.3406059697599311</v>
      </c>
    </row>
    <row r="52" spans="1:3">
      <c r="A52" s="41">
        <v>2</v>
      </c>
      <c r="B52" s="48">
        <v>8</v>
      </c>
      <c r="C52" s="43">
        <v>4.1622249025095224</v>
      </c>
    </row>
    <row r="53" spans="1:3">
      <c r="A53" s="41">
        <v>2</v>
      </c>
      <c r="B53" s="48">
        <v>9</v>
      </c>
      <c r="C53" s="43">
        <v>4.0433041910092511</v>
      </c>
    </row>
    <row r="54" spans="1:3">
      <c r="A54" s="41">
        <v>2</v>
      </c>
      <c r="B54" s="48">
        <v>10</v>
      </c>
      <c r="C54" s="43">
        <v>4.0433041910092511</v>
      </c>
    </row>
    <row r="55" spans="1:3">
      <c r="A55" s="41">
        <v>2</v>
      </c>
      <c r="B55" s="48">
        <v>11</v>
      </c>
      <c r="C55" s="43">
        <v>4.0433041910092511</v>
      </c>
    </row>
    <row r="56" spans="1:3">
      <c r="A56" s="41">
        <v>2</v>
      </c>
      <c r="B56" s="48">
        <v>12</v>
      </c>
      <c r="C56" s="43">
        <v>4.0433041910092511</v>
      </c>
    </row>
    <row r="57" spans="1:3">
      <c r="A57" s="41">
        <v>2</v>
      </c>
      <c r="B57" s="48">
        <v>13</v>
      </c>
      <c r="C57" s="43">
        <v>4.1622249025095224</v>
      </c>
    </row>
    <row r="58" spans="1:3">
      <c r="A58" s="41">
        <v>2</v>
      </c>
      <c r="B58" s="48">
        <v>14</v>
      </c>
      <c r="C58" s="43">
        <v>4.6973681042607476</v>
      </c>
    </row>
    <row r="59" spans="1:3">
      <c r="A59" s="41">
        <v>2</v>
      </c>
      <c r="B59" s="48">
        <v>15</v>
      </c>
      <c r="C59" s="43">
        <v>5.0541302387615632</v>
      </c>
    </row>
    <row r="60" spans="1:3">
      <c r="A60" s="41">
        <v>2</v>
      </c>
      <c r="B60" s="48">
        <v>16</v>
      </c>
      <c r="C60" s="43">
        <v>5.1730509502618363</v>
      </c>
    </row>
    <row r="61" spans="1:3">
      <c r="A61" s="41">
        <v>2</v>
      </c>
      <c r="B61" s="48">
        <v>17</v>
      </c>
      <c r="C61" s="43">
        <v>5.2325113060119719</v>
      </c>
    </row>
    <row r="62" spans="1:3">
      <c r="A62" s="41">
        <v>2</v>
      </c>
      <c r="B62" s="48">
        <v>18</v>
      </c>
      <c r="C62" s="43">
        <v>5.5298130847626519</v>
      </c>
    </row>
    <row r="63" spans="1:3">
      <c r="A63" s="41">
        <v>2</v>
      </c>
      <c r="B63" s="47">
        <v>19</v>
      </c>
      <c r="C63" s="43">
        <v>5.8271148635133327</v>
      </c>
    </row>
    <row r="64" spans="1:3">
      <c r="A64" s="41">
        <v>2</v>
      </c>
      <c r="B64" s="47">
        <v>20</v>
      </c>
      <c r="C64" s="43">
        <v>6.0649562865138771</v>
      </c>
    </row>
    <row r="65" spans="1:3">
      <c r="A65" s="41">
        <v>2</v>
      </c>
      <c r="B65" s="47">
        <v>21</v>
      </c>
      <c r="C65" s="43">
        <v>6.3622580652645571</v>
      </c>
    </row>
    <row r="66" spans="1:3">
      <c r="A66" s="41">
        <v>2</v>
      </c>
      <c r="B66" s="47">
        <v>22</v>
      </c>
      <c r="C66" s="43">
        <v>6.6000994882651014</v>
      </c>
    </row>
    <row r="67" spans="1:3">
      <c r="A67" s="41">
        <v>2</v>
      </c>
      <c r="B67" s="47">
        <v>23</v>
      </c>
      <c r="C67" s="43">
        <v>6.7784805555155092</v>
      </c>
    </row>
    <row r="68" spans="1:3">
      <c r="A68" s="41">
        <v>2</v>
      </c>
      <c r="B68" s="47">
        <v>24</v>
      </c>
      <c r="C68" s="43">
        <v>6.7784805555155092</v>
      </c>
    </row>
    <row r="69" spans="1:3">
      <c r="A69" s="41">
        <v>3</v>
      </c>
      <c r="B69" s="46">
        <v>1</v>
      </c>
      <c r="C69" s="43">
        <v>6.7912677287951082</v>
      </c>
    </row>
    <row r="70" spans="1:3">
      <c r="A70" s="41">
        <v>3</v>
      </c>
      <c r="B70" s="47">
        <v>2</v>
      </c>
      <c r="C70" s="43">
        <v>6.671068299966878</v>
      </c>
    </row>
    <row r="71" spans="1:3">
      <c r="A71" s="41">
        <v>3</v>
      </c>
      <c r="B71" s="47">
        <v>3</v>
      </c>
      <c r="C71" s="43">
        <v>6.4907691567245287</v>
      </c>
    </row>
    <row r="72" spans="1:3">
      <c r="A72" s="41">
        <v>3</v>
      </c>
      <c r="B72" s="47">
        <v>4</v>
      </c>
      <c r="C72" s="43">
        <v>6.1301708702398336</v>
      </c>
    </row>
    <row r="73" spans="1:3">
      <c r="A73" s="41">
        <v>3</v>
      </c>
      <c r="B73" s="47">
        <v>5</v>
      </c>
      <c r="C73" s="43">
        <v>5.2887748684422089</v>
      </c>
    </row>
    <row r="74" spans="1:3">
      <c r="A74" s="41">
        <v>3</v>
      </c>
      <c r="B74" s="47">
        <v>6</v>
      </c>
      <c r="C74" s="43">
        <v>4.6276780098869326</v>
      </c>
    </row>
    <row r="75" spans="1:3">
      <c r="A75" s="41">
        <v>3</v>
      </c>
      <c r="B75" s="48">
        <v>7</v>
      </c>
      <c r="C75" s="43">
        <v>4.2069800089881202</v>
      </c>
    </row>
    <row r="76" spans="1:3">
      <c r="A76" s="41">
        <v>3</v>
      </c>
      <c r="B76" s="48">
        <v>8</v>
      </c>
      <c r="C76" s="43">
        <v>3.9665811513316567</v>
      </c>
    </row>
    <row r="77" spans="1:3">
      <c r="A77" s="41">
        <v>3</v>
      </c>
      <c r="B77" s="48">
        <v>9</v>
      </c>
      <c r="C77" s="43">
        <v>3.7862820080893083</v>
      </c>
    </row>
    <row r="78" spans="1:3">
      <c r="A78" s="41">
        <v>3</v>
      </c>
      <c r="B78" s="48">
        <v>10</v>
      </c>
      <c r="C78" s="43">
        <v>3.7862820080893083</v>
      </c>
    </row>
    <row r="79" spans="1:3">
      <c r="A79" s="41">
        <v>3</v>
      </c>
      <c r="B79" s="48">
        <v>11</v>
      </c>
      <c r="C79" s="43">
        <v>3.8463817225034247</v>
      </c>
    </row>
    <row r="80" spans="1:3">
      <c r="A80" s="41">
        <v>3</v>
      </c>
      <c r="B80" s="48">
        <v>12</v>
      </c>
      <c r="C80" s="43">
        <v>3.9665811513316567</v>
      </c>
    </row>
    <row r="81" spans="1:3">
      <c r="A81" s="41">
        <v>3</v>
      </c>
      <c r="B81" s="48">
        <v>13</v>
      </c>
      <c r="C81" s="43">
        <v>4.2069800089881202</v>
      </c>
    </row>
    <row r="82" spans="1:3">
      <c r="A82" s="41">
        <v>3</v>
      </c>
      <c r="B82" s="48">
        <v>14</v>
      </c>
      <c r="C82" s="43">
        <v>4.6276780098869326</v>
      </c>
    </row>
    <row r="83" spans="1:3">
      <c r="A83" s="41">
        <v>3</v>
      </c>
      <c r="B83" s="48">
        <v>15</v>
      </c>
      <c r="C83" s="43">
        <v>5.2887748684422089</v>
      </c>
    </row>
    <row r="84" spans="1:3">
      <c r="A84" s="41">
        <v>3</v>
      </c>
      <c r="B84" s="48">
        <v>16</v>
      </c>
      <c r="C84" s="43">
        <v>5.7695725837551368</v>
      </c>
    </row>
    <row r="85" spans="1:3">
      <c r="A85" s="41">
        <v>3</v>
      </c>
      <c r="B85" s="48">
        <v>17</v>
      </c>
      <c r="C85" s="43">
        <v>6.1902705846539483</v>
      </c>
    </row>
    <row r="86" spans="1:3">
      <c r="A86" s="41">
        <v>3</v>
      </c>
      <c r="B86" s="48">
        <v>18</v>
      </c>
      <c r="C86" s="43">
        <v>6.2503702990680647</v>
      </c>
    </row>
    <row r="87" spans="1:3">
      <c r="A87" s="41">
        <v>3</v>
      </c>
      <c r="B87" s="47">
        <v>19</v>
      </c>
      <c r="C87" s="43">
        <v>6.430669442310414</v>
      </c>
    </row>
    <row r="88" spans="1:3">
      <c r="A88" s="41">
        <v>3</v>
      </c>
      <c r="B88" s="47">
        <v>20</v>
      </c>
      <c r="C88" s="43">
        <v>6.6109685855527616</v>
      </c>
    </row>
    <row r="89" spans="1:3">
      <c r="A89" s="41">
        <v>3</v>
      </c>
      <c r="B89" s="47">
        <v>21</v>
      </c>
      <c r="C89" s="43">
        <v>6.8513674432092246</v>
      </c>
    </row>
    <row r="90" spans="1:3">
      <c r="A90" s="41">
        <v>3</v>
      </c>
      <c r="B90" s="47">
        <v>22</v>
      </c>
      <c r="C90" s="43">
        <v>7.151866015279805</v>
      </c>
    </row>
    <row r="91" spans="1:3">
      <c r="A91" s="41">
        <v>3</v>
      </c>
      <c r="B91" s="47">
        <v>23</v>
      </c>
      <c r="C91" s="43">
        <v>7.392264872936269</v>
      </c>
    </row>
    <row r="92" spans="1:3">
      <c r="A92" s="41">
        <v>3</v>
      </c>
      <c r="B92" s="47">
        <v>24</v>
      </c>
      <c r="C92" s="43">
        <v>7.392264872936269</v>
      </c>
    </row>
    <row r="93" spans="1:3">
      <c r="A93" s="41">
        <v>4</v>
      </c>
      <c r="B93" s="46">
        <v>1</v>
      </c>
      <c r="C93" s="43">
        <v>12.420607645583972</v>
      </c>
    </row>
    <row r="94" spans="1:3">
      <c r="A94" s="41">
        <v>4</v>
      </c>
      <c r="B94" s="47">
        <v>2</v>
      </c>
      <c r="C94" s="43">
        <v>11.89207115002721</v>
      </c>
    </row>
    <row r="95" spans="1:3">
      <c r="A95" s="41">
        <v>4</v>
      </c>
      <c r="B95" s="47">
        <v>3</v>
      </c>
      <c r="C95" s="43">
        <v>11.011176990765936</v>
      </c>
    </row>
    <row r="96" spans="1:3">
      <c r="A96" s="41">
        <v>4</v>
      </c>
      <c r="B96" s="47">
        <v>4</v>
      </c>
      <c r="C96" s="43">
        <v>9.3374780881695134</v>
      </c>
    </row>
    <row r="97" spans="1:3">
      <c r="A97" s="41">
        <v>4</v>
      </c>
      <c r="B97" s="47">
        <v>5</v>
      </c>
      <c r="C97" s="43">
        <v>7.5756897696469636</v>
      </c>
    </row>
    <row r="98" spans="1:3">
      <c r="A98" s="41">
        <v>4</v>
      </c>
      <c r="B98" s="47">
        <v>6</v>
      </c>
      <c r="C98" s="43">
        <v>6.6067061944595613</v>
      </c>
    </row>
    <row r="99" spans="1:3">
      <c r="A99" s="41">
        <v>4</v>
      </c>
      <c r="B99" s="48">
        <v>7</v>
      </c>
      <c r="C99" s="43">
        <v>6.3424379466811773</v>
      </c>
    </row>
    <row r="100" spans="1:3">
      <c r="A100" s="41">
        <v>4</v>
      </c>
      <c r="B100" s="48">
        <v>8</v>
      </c>
      <c r="C100" s="43">
        <v>6.3424379466811773</v>
      </c>
    </row>
    <row r="101" spans="1:3">
      <c r="A101" s="41">
        <v>4</v>
      </c>
      <c r="B101" s="48">
        <v>9</v>
      </c>
      <c r="C101" s="43">
        <v>6.4305273626073056</v>
      </c>
    </row>
    <row r="102" spans="1:3">
      <c r="A102" s="41">
        <v>4</v>
      </c>
      <c r="B102" s="48">
        <v>10</v>
      </c>
      <c r="C102" s="43">
        <v>6.6067061944595613</v>
      </c>
    </row>
    <row r="103" spans="1:3">
      <c r="A103" s="41">
        <v>4</v>
      </c>
      <c r="B103" s="48">
        <v>11</v>
      </c>
      <c r="C103" s="43">
        <v>6.8709744422379435</v>
      </c>
    </row>
    <row r="104" spans="1:3">
      <c r="A104" s="41">
        <v>4</v>
      </c>
      <c r="B104" s="48">
        <v>12</v>
      </c>
      <c r="C104" s="43">
        <v>7.2233321059424531</v>
      </c>
    </row>
    <row r="105" spans="1:3">
      <c r="A105" s="41">
        <v>4</v>
      </c>
      <c r="B105" s="48">
        <v>13</v>
      </c>
      <c r="C105" s="43">
        <v>7.6637791855730901</v>
      </c>
    </row>
    <row r="106" spans="1:3">
      <c r="A106" s="41">
        <v>4</v>
      </c>
      <c r="B106" s="48">
        <v>14</v>
      </c>
      <c r="C106" s="43">
        <v>8.2804050970559828</v>
      </c>
    </row>
    <row r="107" spans="1:3">
      <c r="A107" s="41">
        <v>4</v>
      </c>
      <c r="B107" s="48">
        <v>15</v>
      </c>
      <c r="C107" s="43">
        <v>9.1612992563172586</v>
      </c>
    </row>
    <row r="108" spans="1:3">
      <c r="A108" s="41">
        <v>4</v>
      </c>
      <c r="B108" s="48">
        <v>16</v>
      </c>
      <c r="C108" s="43">
        <v>9.8660145837262778</v>
      </c>
    </row>
    <row r="109" spans="1:3">
      <c r="A109" s="41">
        <v>4</v>
      </c>
      <c r="B109" s="48">
        <v>17</v>
      </c>
      <c r="C109" s="43">
        <v>10.570729911135297</v>
      </c>
    </row>
    <row r="110" spans="1:3">
      <c r="A110" s="41">
        <v>4</v>
      </c>
      <c r="B110" s="48">
        <v>18</v>
      </c>
      <c r="C110" s="43">
        <v>11.363534654470445</v>
      </c>
    </row>
    <row r="111" spans="1:3">
      <c r="A111" s="41">
        <v>4</v>
      </c>
      <c r="B111" s="47">
        <v>19</v>
      </c>
      <c r="C111" s="43">
        <v>11.89207115002721</v>
      </c>
    </row>
    <row r="112" spans="1:3">
      <c r="A112" s="41">
        <v>4</v>
      </c>
      <c r="B112" s="47">
        <v>20</v>
      </c>
      <c r="C112" s="43">
        <v>12.244428813731718</v>
      </c>
    </row>
    <row r="113" spans="1:3">
      <c r="A113" s="41">
        <v>4</v>
      </c>
      <c r="B113" s="47">
        <v>21</v>
      </c>
      <c r="C113" s="43">
        <v>12.420607645583972</v>
      </c>
    </row>
    <row r="114" spans="1:3">
      <c r="A114" s="41">
        <v>4</v>
      </c>
      <c r="B114" s="47">
        <v>22</v>
      </c>
      <c r="C114" s="43">
        <v>12.508697061510102</v>
      </c>
    </row>
    <row r="115" spans="1:3">
      <c r="A115" s="41">
        <v>4</v>
      </c>
      <c r="B115" s="47">
        <v>23</v>
      </c>
      <c r="C115" s="43">
        <v>12.420607645583972</v>
      </c>
    </row>
    <row r="116" spans="1:3">
      <c r="A116" s="41">
        <v>4</v>
      </c>
      <c r="B116" s="47">
        <v>24</v>
      </c>
      <c r="C116" s="43">
        <v>12.156339397805592</v>
      </c>
    </row>
    <row r="117" spans="1:3">
      <c r="A117" s="41">
        <v>5</v>
      </c>
      <c r="B117" s="46">
        <v>1</v>
      </c>
      <c r="C117" s="43">
        <v>11.873489788855293</v>
      </c>
    </row>
    <row r="118" spans="1:3">
      <c r="A118" s="41">
        <v>5</v>
      </c>
      <c r="B118" s="47">
        <v>2</v>
      </c>
      <c r="C118" s="43">
        <v>11.706257538308035</v>
      </c>
    </row>
    <row r="119" spans="1:3">
      <c r="A119" s="41">
        <v>5</v>
      </c>
      <c r="B119" s="47">
        <v>3</v>
      </c>
      <c r="C119" s="43">
        <v>11.037328536119004</v>
      </c>
    </row>
    <row r="120" spans="1:3">
      <c r="A120" s="41">
        <v>5</v>
      </c>
      <c r="B120" s="47">
        <v>4</v>
      </c>
      <c r="C120" s="43">
        <v>9.9503189075618295</v>
      </c>
    </row>
    <row r="121" spans="1:3">
      <c r="A121" s="41">
        <v>5</v>
      </c>
      <c r="B121" s="47">
        <v>5</v>
      </c>
      <c r="C121" s="43">
        <v>9.2813899053727997</v>
      </c>
    </row>
    <row r="122" spans="1:3">
      <c r="A122" s="41">
        <v>5</v>
      </c>
      <c r="B122" s="47">
        <v>6</v>
      </c>
      <c r="C122" s="43">
        <v>8.946925404278284</v>
      </c>
    </row>
    <row r="123" spans="1:3">
      <c r="A123" s="41">
        <v>5</v>
      </c>
      <c r="B123" s="48">
        <v>7</v>
      </c>
      <c r="C123" s="43">
        <v>8.7796931537310261</v>
      </c>
    </row>
    <row r="124" spans="1:3">
      <c r="A124" s="41">
        <v>5</v>
      </c>
      <c r="B124" s="48">
        <v>8</v>
      </c>
      <c r="C124" s="43">
        <v>8.7796931537310261</v>
      </c>
    </row>
    <row r="125" spans="1:3">
      <c r="A125" s="41">
        <v>5</v>
      </c>
      <c r="B125" s="48">
        <v>9</v>
      </c>
      <c r="C125" s="43">
        <v>8.863309279004655</v>
      </c>
    </row>
    <row r="126" spans="1:3">
      <c r="A126" s="41">
        <v>5</v>
      </c>
      <c r="B126" s="48">
        <v>10</v>
      </c>
      <c r="C126" s="43">
        <v>9.1141576548255419</v>
      </c>
    </row>
    <row r="127" spans="1:3">
      <c r="A127" s="41">
        <v>5</v>
      </c>
      <c r="B127" s="48">
        <v>11</v>
      </c>
      <c r="C127" s="43">
        <v>9.4486221559200558</v>
      </c>
    </row>
    <row r="128" spans="1:3">
      <c r="A128" s="41">
        <v>5</v>
      </c>
      <c r="B128" s="48">
        <v>12</v>
      </c>
      <c r="C128" s="43">
        <v>9.6994705317409426</v>
      </c>
    </row>
    <row r="129" spans="1:3">
      <c r="A129" s="41">
        <v>5</v>
      </c>
      <c r="B129" s="48">
        <v>13</v>
      </c>
      <c r="C129" s="43">
        <v>9.7830866570145716</v>
      </c>
    </row>
    <row r="130" spans="1:3">
      <c r="A130" s="41">
        <v>5</v>
      </c>
      <c r="B130" s="48">
        <v>14</v>
      </c>
      <c r="C130" s="43">
        <v>10.033935032835458</v>
      </c>
    </row>
    <row r="131" spans="1:3">
      <c r="A131" s="41">
        <v>5</v>
      </c>
      <c r="B131" s="48">
        <v>15</v>
      </c>
      <c r="C131" s="43">
        <v>10.535631784477232</v>
      </c>
    </row>
    <row r="132" spans="1:3">
      <c r="A132" s="41">
        <v>5</v>
      </c>
      <c r="B132" s="48">
        <v>16</v>
      </c>
      <c r="C132" s="43">
        <v>11.120944661392633</v>
      </c>
    </row>
    <row r="133" spans="1:3">
      <c r="A133" s="41">
        <v>5</v>
      </c>
      <c r="B133" s="48">
        <v>17</v>
      </c>
      <c r="C133" s="43">
        <v>11.706257538308035</v>
      </c>
    </row>
    <row r="134" spans="1:3">
      <c r="A134" s="41">
        <v>5</v>
      </c>
      <c r="B134" s="48">
        <v>18</v>
      </c>
      <c r="C134" s="43">
        <v>12.12433816467618</v>
      </c>
    </row>
    <row r="135" spans="1:3">
      <c r="A135" s="41">
        <v>5</v>
      </c>
      <c r="B135" s="47">
        <v>19</v>
      </c>
      <c r="C135" s="43">
        <v>12.291570415223436</v>
      </c>
    </row>
    <row r="136" spans="1:3">
      <c r="A136" s="41">
        <v>5</v>
      </c>
      <c r="B136" s="47">
        <v>20</v>
      </c>
      <c r="C136" s="43">
        <v>12.458802665770694</v>
      </c>
    </row>
    <row r="137" spans="1:3">
      <c r="A137" s="41">
        <v>5</v>
      </c>
      <c r="B137" s="47">
        <v>21</v>
      </c>
      <c r="C137" s="43">
        <v>12.542418791044323</v>
      </c>
    </row>
    <row r="138" spans="1:3">
      <c r="A138" s="41">
        <v>5</v>
      </c>
      <c r="B138" s="47">
        <v>22</v>
      </c>
      <c r="C138" s="43">
        <v>12.375186540497065</v>
      </c>
    </row>
    <row r="139" spans="1:3">
      <c r="A139" s="41">
        <v>5</v>
      </c>
      <c r="B139" s="47">
        <v>23</v>
      </c>
      <c r="C139" s="43">
        <v>12.291570415223436</v>
      </c>
    </row>
    <row r="140" spans="1:3">
      <c r="A140" s="41">
        <v>5</v>
      </c>
      <c r="B140" s="47">
        <v>24</v>
      </c>
      <c r="C140" s="43">
        <v>12.375186540497065</v>
      </c>
    </row>
    <row r="141" spans="1:3">
      <c r="A141" s="41">
        <v>6</v>
      </c>
      <c r="B141" s="46">
        <v>1</v>
      </c>
      <c r="C141" s="43">
        <v>14.750132249750415</v>
      </c>
    </row>
    <row r="142" spans="1:3">
      <c r="A142" s="41">
        <v>6</v>
      </c>
      <c r="B142" s="47">
        <v>2</v>
      </c>
      <c r="C142" s="43">
        <v>14.508326803033196</v>
      </c>
    </row>
    <row r="143" spans="1:3">
      <c r="A143" s="41">
        <v>6</v>
      </c>
      <c r="B143" s="47">
        <v>3</v>
      </c>
      <c r="C143" s="43">
        <v>14.024715909598756</v>
      </c>
    </row>
    <row r="144" spans="1:3">
      <c r="A144" s="41">
        <v>6</v>
      </c>
      <c r="B144" s="47">
        <v>4</v>
      </c>
      <c r="C144" s="43">
        <v>13.420202292805707</v>
      </c>
    </row>
    <row r="145" spans="1:3">
      <c r="A145" s="41">
        <v>6</v>
      </c>
      <c r="B145" s="47">
        <v>5</v>
      </c>
      <c r="C145" s="43">
        <v>12.936591399371267</v>
      </c>
    </row>
    <row r="146" spans="1:3">
      <c r="A146" s="41">
        <v>6</v>
      </c>
      <c r="B146" s="47">
        <v>6</v>
      </c>
      <c r="C146" s="43">
        <v>12.452980505936829</v>
      </c>
    </row>
    <row r="147" spans="1:3">
      <c r="A147" s="41">
        <v>6</v>
      </c>
      <c r="B147" s="48">
        <v>7</v>
      </c>
      <c r="C147" s="43">
        <v>12.452980505936829</v>
      </c>
    </row>
    <row r="148" spans="1:3">
      <c r="A148" s="41">
        <v>6</v>
      </c>
      <c r="B148" s="48">
        <v>8</v>
      </c>
      <c r="C148" s="43">
        <v>12.573883229295438</v>
      </c>
    </row>
    <row r="149" spans="1:3">
      <c r="A149" s="41">
        <v>6</v>
      </c>
      <c r="B149" s="48">
        <v>9</v>
      </c>
      <c r="C149" s="43">
        <v>12.936591399371267</v>
      </c>
    </row>
    <row r="150" spans="1:3">
      <c r="A150" s="41">
        <v>6</v>
      </c>
      <c r="B150" s="48">
        <v>10</v>
      </c>
      <c r="C150" s="43">
        <v>13.299299569447097</v>
      </c>
    </row>
    <row r="151" spans="1:3">
      <c r="A151" s="41">
        <v>6</v>
      </c>
      <c r="B151" s="48">
        <v>11</v>
      </c>
      <c r="C151" s="43">
        <v>13.662007739522924</v>
      </c>
    </row>
    <row r="152" spans="1:3">
      <c r="A152" s="41">
        <v>6</v>
      </c>
      <c r="B152" s="48">
        <v>12</v>
      </c>
      <c r="C152" s="43">
        <v>14.024715909598756</v>
      </c>
    </row>
    <row r="153" spans="1:3">
      <c r="A153" s="41">
        <v>6</v>
      </c>
      <c r="B153" s="48">
        <v>13</v>
      </c>
      <c r="C153" s="43">
        <v>14.145618632957365</v>
      </c>
    </row>
    <row r="154" spans="1:3">
      <c r="A154" s="41">
        <v>6</v>
      </c>
      <c r="B154" s="48">
        <v>14</v>
      </c>
      <c r="C154" s="43">
        <v>14.750132249750415</v>
      </c>
    </row>
    <row r="155" spans="1:3">
      <c r="A155" s="41">
        <v>6</v>
      </c>
      <c r="B155" s="48">
        <v>15</v>
      </c>
      <c r="C155" s="43">
        <v>15.112840419826245</v>
      </c>
    </row>
    <row r="156" spans="1:3">
      <c r="A156" s="41">
        <v>6</v>
      </c>
      <c r="B156" s="48">
        <v>16</v>
      </c>
      <c r="C156" s="43">
        <v>15.233743143184856</v>
      </c>
    </row>
    <row r="157" spans="1:3">
      <c r="A157" s="41">
        <v>6</v>
      </c>
      <c r="B157" s="48">
        <v>17</v>
      </c>
      <c r="C157" s="43">
        <v>15.475548589902077</v>
      </c>
    </row>
    <row r="158" spans="1:3">
      <c r="A158" s="41">
        <v>6</v>
      </c>
      <c r="B158" s="48">
        <v>18</v>
      </c>
      <c r="C158" s="43">
        <v>15.717354036619296</v>
      </c>
    </row>
    <row r="159" spans="1:3">
      <c r="A159" s="41">
        <v>6</v>
      </c>
      <c r="B159" s="47">
        <v>19</v>
      </c>
      <c r="C159" s="43">
        <v>15.838256759977906</v>
      </c>
    </row>
    <row r="160" spans="1:3">
      <c r="A160" s="41">
        <v>6</v>
      </c>
      <c r="B160" s="47">
        <v>20</v>
      </c>
      <c r="C160" s="43">
        <v>15.838256759977906</v>
      </c>
    </row>
    <row r="161" spans="1:3">
      <c r="A161" s="41">
        <v>6</v>
      </c>
      <c r="B161" s="47">
        <v>21</v>
      </c>
      <c r="C161" s="43">
        <v>15.959159483336515</v>
      </c>
    </row>
    <row r="162" spans="1:3">
      <c r="A162" s="41">
        <v>6</v>
      </c>
      <c r="B162" s="47">
        <v>22</v>
      </c>
      <c r="C162" s="43">
        <v>16.080062206695125</v>
      </c>
    </row>
    <row r="163" spans="1:3">
      <c r="A163" s="41">
        <v>6</v>
      </c>
      <c r="B163" s="47">
        <v>23</v>
      </c>
      <c r="C163" s="43">
        <v>16.080062206695125</v>
      </c>
    </row>
    <row r="164" spans="1:3">
      <c r="A164" s="41">
        <v>6</v>
      </c>
      <c r="B164" s="47">
        <v>24</v>
      </c>
      <c r="C164" s="43">
        <v>15.959159483336515</v>
      </c>
    </row>
    <row r="165" spans="1:3">
      <c r="A165" s="41">
        <v>7</v>
      </c>
      <c r="B165" s="46">
        <v>1</v>
      </c>
      <c r="C165" s="43">
        <v>14.754230647152404</v>
      </c>
    </row>
    <row r="166" spans="1:3">
      <c r="A166" s="41">
        <v>7</v>
      </c>
      <c r="B166" s="47">
        <v>2</v>
      </c>
      <c r="C166" s="43">
        <v>14.633294330372467</v>
      </c>
    </row>
    <row r="167" spans="1:3">
      <c r="A167" s="41">
        <v>7</v>
      </c>
      <c r="B167" s="47">
        <v>3</v>
      </c>
      <c r="C167" s="43">
        <v>14.391421696812589</v>
      </c>
    </row>
    <row r="168" spans="1:3">
      <c r="A168" s="41">
        <v>7</v>
      </c>
      <c r="B168" s="47">
        <v>4</v>
      </c>
      <c r="C168" s="43">
        <v>13.907676429692838</v>
      </c>
    </row>
    <row r="169" spans="1:3">
      <c r="A169" s="41">
        <v>7</v>
      </c>
      <c r="B169" s="47">
        <v>5</v>
      </c>
      <c r="C169" s="43">
        <v>13.302994845793153</v>
      </c>
    </row>
    <row r="170" spans="1:3">
      <c r="A170" s="41">
        <v>7</v>
      </c>
      <c r="B170" s="47">
        <v>6</v>
      </c>
      <c r="C170" s="43">
        <v>12.819249578673402</v>
      </c>
    </row>
    <row r="171" spans="1:3">
      <c r="A171" s="41">
        <v>7</v>
      </c>
      <c r="B171" s="48">
        <v>7</v>
      </c>
      <c r="C171" s="43">
        <v>12.577376945113524</v>
      </c>
    </row>
    <row r="172" spans="1:3">
      <c r="A172" s="41">
        <v>7</v>
      </c>
      <c r="B172" s="48">
        <v>8</v>
      </c>
      <c r="C172" s="43">
        <v>12.577376945113524</v>
      </c>
    </row>
    <row r="173" spans="1:3">
      <c r="A173" s="41">
        <v>7</v>
      </c>
      <c r="B173" s="48">
        <v>9</v>
      </c>
      <c r="C173" s="43">
        <v>12.94018589545334</v>
      </c>
    </row>
    <row r="174" spans="1:3">
      <c r="A174" s="41">
        <v>7</v>
      </c>
      <c r="B174" s="48">
        <v>10</v>
      </c>
      <c r="C174" s="43">
        <v>13.302994845793153</v>
      </c>
    </row>
    <row r="175" spans="1:3">
      <c r="A175" s="41">
        <v>7</v>
      </c>
      <c r="B175" s="48">
        <v>11</v>
      </c>
      <c r="C175" s="43">
        <v>13.7867401129129</v>
      </c>
    </row>
    <row r="176" spans="1:3">
      <c r="A176" s="41">
        <v>7</v>
      </c>
      <c r="B176" s="48">
        <v>12</v>
      </c>
      <c r="C176" s="43">
        <v>14.270485380032653</v>
      </c>
    </row>
    <row r="177" spans="1:3">
      <c r="A177" s="41">
        <v>7</v>
      </c>
      <c r="B177" s="48">
        <v>13</v>
      </c>
      <c r="C177" s="43">
        <v>14.754230647152404</v>
      </c>
    </row>
    <row r="178" spans="1:3">
      <c r="A178" s="41">
        <v>7</v>
      </c>
      <c r="B178" s="48">
        <v>14</v>
      </c>
      <c r="C178" s="43">
        <v>15.117039597492216</v>
      </c>
    </row>
    <row r="179" spans="1:3">
      <c r="A179" s="41">
        <v>7</v>
      </c>
      <c r="B179" s="48">
        <v>15</v>
      </c>
      <c r="C179" s="43">
        <v>15.237975914272155</v>
      </c>
    </row>
    <row r="180" spans="1:3">
      <c r="A180" s="41">
        <v>7</v>
      </c>
      <c r="B180" s="48">
        <v>16</v>
      </c>
      <c r="C180" s="43">
        <v>14.996103280712278</v>
      </c>
    </row>
    <row r="181" spans="1:3">
      <c r="A181" s="41">
        <v>7</v>
      </c>
      <c r="B181" s="48">
        <v>17</v>
      </c>
      <c r="C181" s="43">
        <v>14.875166963932342</v>
      </c>
    </row>
    <row r="182" spans="1:3">
      <c r="A182" s="41">
        <v>7</v>
      </c>
      <c r="B182" s="48">
        <v>18</v>
      </c>
      <c r="C182" s="43">
        <v>14.754230647152404</v>
      </c>
    </row>
    <row r="183" spans="1:3">
      <c r="A183" s="41">
        <v>7</v>
      </c>
      <c r="B183" s="47">
        <v>19</v>
      </c>
      <c r="C183" s="43">
        <v>14.875166963932342</v>
      </c>
    </row>
    <row r="184" spans="1:3">
      <c r="A184" s="41">
        <v>7</v>
      </c>
      <c r="B184" s="47">
        <v>20</v>
      </c>
      <c r="C184" s="43">
        <v>14.996103280712278</v>
      </c>
    </row>
    <row r="185" spans="1:3">
      <c r="A185" s="41">
        <v>7</v>
      </c>
      <c r="B185" s="47">
        <v>21</v>
      </c>
      <c r="C185" s="43">
        <v>15.237975914272155</v>
      </c>
    </row>
    <row r="186" spans="1:3">
      <c r="A186" s="41">
        <v>7</v>
      </c>
      <c r="B186" s="47">
        <v>22</v>
      </c>
      <c r="C186" s="43">
        <v>15.237975914272155</v>
      </c>
    </row>
    <row r="187" spans="1:3">
      <c r="A187" s="41">
        <v>7</v>
      </c>
      <c r="B187" s="47">
        <v>23</v>
      </c>
      <c r="C187" s="43">
        <v>15.358912231052093</v>
      </c>
    </row>
    <row r="188" spans="1:3">
      <c r="A188" s="41">
        <v>7</v>
      </c>
      <c r="B188" s="47">
        <v>24</v>
      </c>
      <c r="C188" s="43">
        <v>15.237975914272155</v>
      </c>
    </row>
    <row r="189" spans="1:3">
      <c r="A189" s="41">
        <v>8</v>
      </c>
      <c r="B189" s="46">
        <v>1</v>
      </c>
      <c r="C189" s="43">
        <v>15.99427999252725</v>
      </c>
    </row>
    <row r="190" spans="1:3">
      <c r="A190" s="41">
        <v>8</v>
      </c>
      <c r="B190" s="47">
        <v>2</v>
      </c>
      <c r="C190" s="43">
        <v>15.857576744727872</v>
      </c>
    </row>
    <row r="191" spans="1:3">
      <c r="A191" s="41">
        <v>8</v>
      </c>
      <c r="B191" s="47">
        <v>3</v>
      </c>
      <c r="C191" s="43">
        <v>15.310763753530361</v>
      </c>
    </row>
    <row r="192" spans="1:3">
      <c r="A192" s="41">
        <v>8</v>
      </c>
      <c r="B192" s="47">
        <v>4</v>
      </c>
      <c r="C192" s="43">
        <v>14.627247514533469</v>
      </c>
    </row>
    <row r="193" spans="1:3">
      <c r="A193" s="41">
        <v>8</v>
      </c>
      <c r="B193" s="47">
        <v>5</v>
      </c>
      <c r="C193" s="43">
        <v>13.670324779937822</v>
      </c>
    </row>
    <row r="194" spans="1:3">
      <c r="A194" s="41">
        <v>8</v>
      </c>
      <c r="B194" s="47">
        <v>6</v>
      </c>
      <c r="C194" s="43">
        <v>12.986808540940929</v>
      </c>
    </row>
    <row r="195" spans="1:3">
      <c r="A195" s="41">
        <v>8</v>
      </c>
      <c r="B195" s="48">
        <v>7</v>
      </c>
      <c r="C195" s="43">
        <v>12.576698797542795</v>
      </c>
    </row>
    <row r="196" spans="1:3">
      <c r="A196" s="41">
        <v>8</v>
      </c>
      <c r="B196" s="48">
        <v>8</v>
      </c>
      <c r="C196" s="43">
        <v>12.576698797542795</v>
      </c>
    </row>
    <row r="197" spans="1:3">
      <c r="A197" s="41">
        <v>8</v>
      </c>
      <c r="B197" s="48">
        <v>9</v>
      </c>
      <c r="C197" s="43">
        <v>12.986808540940929</v>
      </c>
    </row>
    <row r="198" spans="1:3">
      <c r="A198" s="41">
        <v>8</v>
      </c>
      <c r="B198" s="48">
        <v>10</v>
      </c>
      <c r="C198" s="43">
        <v>13.260215036539686</v>
      </c>
    </row>
    <row r="199" spans="1:3">
      <c r="A199" s="41">
        <v>8</v>
      </c>
      <c r="B199" s="48">
        <v>11</v>
      </c>
      <c r="C199" s="43">
        <v>13.533621532138444</v>
      </c>
    </row>
    <row r="200" spans="1:3">
      <c r="A200" s="41">
        <v>8</v>
      </c>
      <c r="B200" s="48">
        <v>12</v>
      </c>
      <c r="C200" s="43">
        <v>14.217137771135336</v>
      </c>
    </row>
    <row r="201" spans="1:3">
      <c r="A201" s="41">
        <v>8</v>
      </c>
      <c r="B201" s="48">
        <v>13</v>
      </c>
      <c r="C201" s="43">
        <v>14.627247514533469</v>
      </c>
    </row>
    <row r="202" spans="1:3">
      <c r="A202" s="41">
        <v>8</v>
      </c>
      <c r="B202" s="48">
        <v>14</v>
      </c>
      <c r="C202" s="43">
        <v>15.037357257931603</v>
      </c>
    </row>
    <row r="203" spans="1:3">
      <c r="A203" s="41">
        <v>8</v>
      </c>
      <c r="B203" s="48">
        <v>15</v>
      </c>
      <c r="C203" s="43">
        <v>15.174060505730983</v>
      </c>
    </row>
    <row r="204" spans="1:3">
      <c r="A204" s="41">
        <v>8</v>
      </c>
      <c r="B204" s="48">
        <v>16</v>
      </c>
      <c r="C204" s="43">
        <v>15.174060505730983</v>
      </c>
    </row>
    <row r="205" spans="1:3">
      <c r="A205" s="41">
        <v>8</v>
      </c>
      <c r="B205" s="48">
        <v>17</v>
      </c>
      <c r="C205" s="43">
        <v>15.174060505730983</v>
      </c>
    </row>
    <row r="206" spans="1:3">
      <c r="A206" s="41">
        <v>8</v>
      </c>
      <c r="B206" s="48">
        <v>18</v>
      </c>
      <c r="C206" s="43">
        <v>15.310763753530361</v>
      </c>
    </row>
    <row r="207" spans="1:3">
      <c r="A207" s="41">
        <v>8</v>
      </c>
      <c r="B207" s="47">
        <v>19</v>
      </c>
      <c r="C207" s="43">
        <v>15.447467001329738</v>
      </c>
    </row>
    <row r="208" spans="1:3">
      <c r="A208" s="41">
        <v>8</v>
      </c>
      <c r="B208" s="47">
        <v>20</v>
      </c>
      <c r="C208" s="43">
        <v>15.584170249129116</v>
      </c>
    </row>
    <row r="209" spans="1:3">
      <c r="A209" s="41">
        <v>8</v>
      </c>
      <c r="B209" s="47">
        <v>21</v>
      </c>
      <c r="C209" s="43">
        <v>15.857576744727872</v>
      </c>
    </row>
    <row r="210" spans="1:3">
      <c r="A210" s="41">
        <v>8</v>
      </c>
      <c r="B210" s="47">
        <v>22</v>
      </c>
      <c r="C210" s="43">
        <v>15.99427999252725</v>
      </c>
    </row>
    <row r="211" spans="1:3">
      <c r="A211" s="41">
        <v>8</v>
      </c>
      <c r="B211" s="47">
        <v>23</v>
      </c>
      <c r="C211" s="43">
        <v>15.857576744727872</v>
      </c>
    </row>
    <row r="212" spans="1:3">
      <c r="A212" s="41">
        <v>8</v>
      </c>
      <c r="B212" s="47">
        <v>24</v>
      </c>
      <c r="C212" s="43">
        <v>15.584170249129116</v>
      </c>
    </row>
    <row r="213" spans="1:3">
      <c r="A213" s="41">
        <v>9</v>
      </c>
      <c r="B213" s="46">
        <v>1</v>
      </c>
      <c r="C213" s="43">
        <v>10.413723481572847</v>
      </c>
    </row>
    <row r="214" spans="1:3">
      <c r="A214" s="41">
        <v>9</v>
      </c>
      <c r="B214" s="47">
        <v>2</v>
      </c>
      <c r="C214" s="43">
        <v>10.234176524994005</v>
      </c>
    </row>
    <row r="215" spans="1:3">
      <c r="A215" s="41">
        <v>9</v>
      </c>
      <c r="B215" s="47">
        <v>3</v>
      </c>
      <c r="C215" s="43">
        <v>9.9648560901257426</v>
      </c>
    </row>
    <row r="216" spans="1:3">
      <c r="A216" s="41">
        <v>9</v>
      </c>
      <c r="B216" s="47">
        <v>4</v>
      </c>
      <c r="C216" s="43">
        <v>9.0671213072315311</v>
      </c>
    </row>
    <row r="217" spans="1:3">
      <c r="A217" s="41">
        <v>9</v>
      </c>
      <c r="B217" s="47">
        <v>5</v>
      </c>
      <c r="C217" s="43">
        <v>8.1693865243373196</v>
      </c>
    </row>
    <row r="218" spans="1:3">
      <c r="A218" s="41">
        <v>9</v>
      </c>
      <c r="B218" s="47">
        <v>6</v>
      </c>
      <c r="C218" s="43">
        <v>7.6307456546007923</v>
      </c>
    </row>
    <row r="219" spans="1:3">
      <c r="A219" s="41">
        <v>9</v>
      </c>
      <c r="B219" s="48">
        <v>7</v>
      </c>
      <c r="C219" s="43">
        <v>7.3614252197325287</v>
      </c>
    </row>
    <row r="220" spans="1:3">
      <c r="A220" s="41">
        <v>9</v>
      </c>
      <c r="B220" s="48">
        <v>8</v>
      </c>
      <c r="C220" s="43">
        <v>7.271651741443109</v>
      </c>
    </row>
    <row r="221" spans="1:3">
      <c r="A221" s="41">
        <v>9</v>
      </c>
      <c r="B221" s="48">
        <v>9</v>
      </c>
      <c r="C221" s="43">
        <v>7.271651741443109</v>
      </c>
    </row>
    <row r="222" spans="1:3">
      <c r="A222" s="41">
        <v>9</v>
      </c>
      <c r="B222" s="48">
        <v>10</v>
      </c>
      <c r="C222" s="43">
        <v>7.5409721763113717</v>
      </c>
    </row>
    <row r="223" spans="1:3">
      <c r="A223" s="41">
        <v>9</v>
      </c>
      <c r="B223" s="48">
        <v>11</v>
      </c>
      <c r="C223" s="43">
        <v>7.8102926111796354</v>
      </c>
    </row>
    <row r="224" spans="1:3">
      <c r="A224" s="41">
        <v>9</v>
      </c>
      <c r="B224" s="48">
        <v>12</v>
      </c>
      <c r="C224" s="43">
        <v>8.1693865243373196</v>
      </c>
    </row>
    <row r="225" spans="1:3">
      <c r="A225" s="41">
        <v>9</v>
      </c>
      <c r="B225" s="48">
        <v>13</v>
      </c>
      <c r="C225" s="43">
        <v>8.6182539157844253</v>
      </c>
    </row>
    <row r="226" spans="1:3">
      <c r="A226" s="41">
        <v>9</v>
      </c>
      <c r="B226" s="48">
        <v>14</v>
      </c>
      <c r="C226" s="43">
        <v>8.9773478289421096</v>
      </c>
    </row>
    <row r="227" spans="1:3">
      <c r="A227" s="41">
        <v>9</v>
      </c>
      <c r="B227" s="48">
        <v>15</v>
      </c>
      <c r="C227" s="43">
        <v>9.2466682638103723</v>
      </c>
    </row>
    <row r="228" spans="1:3">
      <c r="A228" s="41">
        <v>9</v>
      </c>
      <c r="B228" s="48">
        <v>16</v>
      </c>
      <c r="C228" s="43">
        <v>9.3364417420997956</v>
      </c>
    </row>
    <row r="229" spans="1:3">
      <c r="A229" s="41">
        <v>9</v>
      </c>
      <c r="B229" s="48">
        <v>17</v>
      </c>
      <c r="C229" s="43">
        <v>9.6955356552574798</v>
      </c>
    </row>
    <row r="230" spans="1:3">
      <c r="A230" s="41">
        <v>9</v>
      </c>
      <c r="B230" s="48">
        <v>18</v>
      </c>
      <c r="C230" s="43">
        <v>9.9648560901257426</v>
      </c>
    </row>
    <row r="231" spans="1:3">
      <c r="A231" s="41">
        <v>9</v>
      </c>
      <c r="B231" s="47">
        <v>19</v>
      </c>
      <c r="C231" s="43">
        <v>10.054629568415162</v>
      </c>
    </row>
    <row r="232" spans="1:3">
      <c r="A232" s="41">
        <v>9</v>
      </c>
      <c r="B232" s="47">
        <v>20</v>
      </c>
      <c r="C232" s="43">
        <v>10.234176524994005</v>
      </c>
    </row>
    <row r="233" spans="1:3">
      <c r="A233" s="41">
        <v>9</v>
      </c>
      <c r="B233" s="47">
        <v>21</v>
      </c>
      <c r="C233" s="43">
        <v>10.413723481572847</v>
      </c>
    </row>
    <row r="234" spans="1:3">
      <c r="A234" s="41">
        <v>9</v>
      </c>
      <c r="B234" s="47">
        <v>22</v>
      </c>
      <c r="C234" s="43">
        <v>10.503496959862268</v>
      </c>
    </row>
    <row r="235" spans="1:3">
      <c r="A235" s="41">
        <v>9</v>
      </c>
      <c r="B235" s="47">
        <v>23</v>
      </c>
      <c r="C235" s="43">
        <v>10.503496959862268</v>
      </c>
    </row>
    <row r="236" spans="1:3">
      <c r="A236" s="41">
        <v>9</v>
      </c>
      <c r="B236" s="47">
        <v>24</v>
      </c>
      <c r="C236" s="43">
        <v>10.503496959862268</v>
      </c>
    </row>
    <row r="237" spans="1:3">
      <c r="A237" s="41">
        <v>10</v>
      </c>
      <c r="B237" s="46">
        <v>1</v>
      </c>
      <c r="C237" s="43">
        <v>7.6863386701395395</v>
      </c>
    </row>
    <row r="238" spans="1:3">
      <c r="A238" s="41">
        <v>10</v>
      </c>
      <c r="B238" s="47">
        <v>2</v>
      </c>
      <c r="C238" s="43">
        <v>7.4688007832487973</v>
      </c>
    </row>
    <row r="239" spans="1:3">
      <c r="A239" s="41">
        <v>10</v>
      </c>
      <c r="B239" s="47">
        <v>3</v>
      </c>
      <c r="C239" s="43">
        <v>7.1062376384308941</v>
      </c>
    </row>
    <row r="240" spans="1:3">
      <c r="A240" s="41">
        <v>10</v>
      </c>
      <c r="B240" s="47">
        <v>4</v>
      </c>
      <c r="C240" s="43">
        <v>6.59864923568583</v>
      </c>
    </row>
    <row r="241" spans="1:3">
      <c r="A241" s="41">
        <v>10</v>
      </c>
      <c r="B241" s="47">
        <v>5</v>
      </c>
      <c r="C241" s="43">
        <v>5.5834724301957026</v>
      </c>
    </row>
    <row r="242" spans="1:3">
      <c r="A242" s="41">
        <v>10</v>
      </c>
      <c r="B242" s="47">
        <v>6</v>
      </c>
      <c r="C242" s="43">
        <v>4.5682956247055753</v>
      </c>
    </row>
    <row r="243" spans="1:3">
      <c r="A243" s="41">
        <v>10</v>
      </c>
      <c r="B243" s="48">
        <v>7</v>
      </c>
      <c r="C243" s="43">
        <v>4.0607072219605111</v>
      </c>
    </row>
    <row r="244" spans="1:3">
      <c r="A244" s="41">
        <v>10</v>
      </c>
      <c r="B244" s="48">
        <v>8</v>
      </c>
      <c r="C244" s="43">
        <v>3.9156819640333502</v>
      </c>
    </row>
    <row r="245" spans="1:3">
      <c r="A245" s="41">
        <v>10</v>
      </c>
      <c r="B245" s="48">
        <v>9</v>
      </c>
      <c r="C245" s="43">
        <v>3.9881945929969311</v>
      </c>
    </row>
    <row r="246" spans="1:3">
      <c r="A246" s="41">
        <v>10</v>
      </c>
      <c r="B246" s="48">
        <v>10</v>
      </c>
      <c r="C246" s="43">
        <v>3.9881945929969311</v>
      </c>
    </row>
    <row r="247" spans="1:3">
      <c r="A247" s="41">
        <v>10</v>
      </c>
      <c r="B247" s="48">
        <v>11</v>
      </c>
      <c r="C247" s="43">
        <v>4.1332198509240916</v>
      </c>
    </row>
    <row r="248" spans="1:3">
      <c r="A248" s="41">
        <v>10</v>
      </c>
      <c r="B248" s="48">
        <v>12</v>
      </c>
      <c r="C248" s="43">
        <v>4.2782451088512525</v>
      </c>
    </row>
    <row r="249" spans="1:3">
      <c r="A249" s="41">
        <v>10</v>
      </c>
      <c r="B249" s="48">
        <v>13</v>
      </c>
      <c r="C249" s="43">
        <v>4.5682956247055753</v>
      </c>
    </row>
    <row r="250" spans="1:3">
      <c r="A250" s="41">
        <v>10</v>
      </c>
      <c r="B250" s="48">
        <v>14</v>
      </c>
      <c r="C250" s="43">
        <v>5.3659345433049612</v>
      </c>
    </row>
    <row r="251" spans="1:3">
      <c r="A251" s="41">
        <v>10</v>
      </c>
      <c r="B251" s="48">
        <v>15</v>
      </c>
      <c r="C251" s="43">
        <v>5.8010103170864449</v>
      </c>
    </row>
    <row r="252" spans="1:3">
      <c r="A252" s="41">
        <v>10</v>
      </c>
      <c r="B252" s="48">
        <v>16</v>
      </c>
      <c r="C252" s="43">
        <v>6.0910608329407667</v>
      </c>
    </row>
    <row r="253" spans="1:3">
      <c r="A253" s="41">
        <v>10</v>
      </c>
      <c r="B253" s="48">
        <v>17</v>
      </c>
      <c r="C253" s="43">
        <v>6.1635734619043472</v>
      </c>
    </row>
    <row r="254" spans="1:3">
      <c r="A254" s="41">
        <v>10</v>
      </c>
      <c r="B254" s="48">
        <v>18</v>
      </c>
      <c r="C254" s="43">
        <v>6.4536239777586699</v>
      </c>
    </row>
    <row r="255" spans="1:3">
      <c r="A255" s="41">
        <v>10</v>
      </c>
      <c r="B255" s="47">
        <v>19</v>
      </c>
      <c r="C255" s="43">
        <v>6.8161871225765713</v>
      </c>
    </row>
    <row r="256" spans="1:3">
      <c r="A256" s="41">
        <v>10</v>
      </c>
      <c r="B256" s="47">
        <v>20</v>
      </c>
      <c r="C256" s="43">
        <v>7.251262896358055</v>
      </c>
    </row>
    <row r="257" spans="1:3">
      <c r="A257" s="41">
        <v>10</v>
      </c>
      <c r="B257" s="47">
        <v>21</v>
      </c>
      <c r="C257" s="43">
        <v>7.6138260411759591</v>
      </c>
    </row>
    <row r="258" spans="1:3">
      <c r="A258" s="41">
        <v>10</v>
      </c>
      <c r="B258" s="47">
        <v>22</v>
      </c>
      <c r="C258" s="43">
        <v>7.8313639280667005</v>
      </c>
    </row>
    <row r="259" spans="1:3">
      <c r="A259" s="41">
        <v>10</v>
      </c>
      <c r="B259" s="47">
        <v>23</v>
      </c>
      <c r="C259" s="43">
        <v>7.9038765570302809</v>
      </c>
    </row>
    <row r="260" spans="1:3">
      <c r="A260" s="41">
        <v>10</v>
      </c>
      <c r="B260" s="47">
        <v>24</v>
      </c>
      <c r="C260" s="43">
        <v>7.8313639280667005</v>
      </c>
    </row>
    <row r="261" spans="1:3">
      <c r="A261" s="41">
        <v>11</v>
      </c>
      <c r="B261" s="46">
        <v>1</v>
      </c>
      <c r="C261" s="43">
        <v>6.9330774804658635</v>
      </c>
    </row>
    <row r="262" spans="1:3">
      <c r="A262" s="41">
        <v>11</v>
      </c>
      <c r="B262" s="47">
        <v>2</v>
      </c>
      <c r="C262" s="43">
        <v>6.9984838717910138</v>
      </c>
    </row>
    <row r="263" spans="1:3">
      <c r="A263" s="41">
        <v>11</v>
      </c>
      <c r="B263" s="47">
        <v>3</v>
      </c>
      <c r="C263" s="43">
        <v>6.9984838717910138</v>
      </c>
    </row>
    <row r="264" spans="1:3">
      <c r="A264" s="41">
        <v>11</v>
      </c>
      <c r="B264" s="47">
        <v>4</v>
      </c>
      <c r="C264" s="43">
        <v>6.8022646978155654</v>
      </c>
    </row>
    <row r="265" spans="1:3">
      <c r="A265" s="41">
        <v>11</v>
      </c>
      <c r="B265" s="47">
        <v>5</v>
      </c>
      <c r="C265" s="43">
        <v>6.2136071758892166</v>
      </c>
    </row>
    <row r="266" spans="1:3">
      <c r="A266" s="41">
        <v>11</v>
      </c>
      <c r="B266" s="47">
        <v>6</v>
      </c>
      <c r="C266" s="43">
        <v>5.101698523361673</v>
      </c>
    </row>
    <row r="267" spans="1:3">
      <c r="A267" s="41">
        <v>11</v>
      </c>
      <c r="B267" s="48">
        <v>7</v>
      </c>
      <c r="C267" s="43">
        <v>4.4476346101101765</v>
      </c>
    </row>
    <row r="268" spans="1:3">
      <c r="A268" s="41">
        <v>11</v>
      </c>
      <c r="B268" s="48">
        <v>8</v>
      </c>
      <c r="C268" s="43">
        <v>4.0551962621592788</v>
      </c>
    </row>
    <row r="269" spans="1:3">
      <c r="A269" s="41">
        <v>11</v>
      </c>
      <c r="B269" s="48">
        <v>9</v>
      </c>
      <c r="C269" s="43">
        <v>3.8589770881838299</v>
      </c>
    </row>
    <row r="270" spans="1:3">
      <c r="A270" s="41">
        <v>11</v>
      </c>
      <c r="B270" s="48">
        <v>10</v>
      </c>
      <c r="C270" s="43">
        <v>3.79357069685868</v>
      </c>
    </row>
    <row r="271" spans="1:3">
      <c r="A271" s="41">
        <v>11</v>
      </c>
      <c r="B271" s="48">
        <v>11</v>
      </c>
      <c r="C271" s="43">
        <v>3.79357069685868</v>
      </c>
    </row>
    <row r="272" spans="1:3">
      <c r="A272" s="41">
        <v>11</v>
      </c>
      <c r="B272" s="48">
        <v>12</v>
      </c>
      <c r="C272" s="43">
        <v>3.79357069685868</v>
      </c>
    </row>
    <row r="273" spans="1:3">
      <c r="A273" s="41">
        <v>11</v>
      </c>
      <c r="B273" s="48">
        <v>13</v>
      </c>
      <c r="C273" s="43">
        <v>3.9897898708341288</v>
      </c>
    </row>
    <row r="274" spans="1:3">
      <c r="A274" s="41">
        <v>11</v>
      </c>
      <c r="B274" s="48">
        <v>14</v>
      </c>
      <c r="C274" s="43">
        <v>4.5784473927604754</v>
      </c>
    </row>
    <row r="275" spans="1:3">
      <c r="A275" s="41">
        <v>11</v>
      </c>
      <c r="B275" s="48">
        <v>15</v>
      </c>
      <c r="C275" s="43">
        <v>4.7746665667359247</v>
      </c>
    </row>
    <row r="276" spans="1:3">
      <c r="A276" s="41">
        <v>11</v>
      </c>
      <c r="B276" s="48">
        <v>16</v>
      </c>
      <c r="C276" s="43">
        <v>4.8400729580610751</v>
      </c>
    </row>
    <row r="277" spans="1:3">
      <c r="A277" s="41">
        <v>11</v>
      </c>
      <c r="B277" s="48">
        <v>17</v>
      </c>
      <c r="C277" s="43">
        <v>4.8400729580610751</v>
      </c>
    </row>
    <row r="278" spans="1:3">
      <c r="A278" s="41">
        <v>11</v>
      </c>
      <c r="B278" s="48">
        <v>18</v>
      </c>
      <c r="C278" s="43">
        <v>4.8400729580610751</v>
      </c>
    </row>
    <row r="279" spans="1:3">
      <c r="A279" s="41">
        <v>11</v>
      </c>
      <c r="B279" s="47">
        <v>19</v>
      </c>
      <c r="C279" s="43">
        <v>4.9708857407113731</v>
      </c>
    </row>
    <row r="280" spans="1:3">
      <c r="A280" s="41">
        <v>11</v>
      </c>
      <c r="B280" s="47">
        <v>20</v>
      </c>
      <c r="C280" s="43">
        <v>5.2979176973371223</v>
      </c>
    </row>
    <row r="281" spans="1:3">
      <c r="A281" s="41">
        <v>11</v>
      </c>
      <c r="B281" s="47">
        <v>21</v>
      </c>
      <c r="C281" s="43">
        <v>5.69035604528802</v>
      </c>
    </row>
    <row r="282" spans="1:3">
      <c r="A282" s="41">
        <v>11</v>
      </c>
      <c r="B282" s="47">
        <v>22</v>
      </c>
      <c r="C282" s="43">
        <v>6.0827943932389186</v>
      </c>
    </row>
    <row r="283" spans="1:3">
      <c r="A283" s="41">
        <v>11</v>
      </c>
      <c r="B283" s="47">
        <v>23</v>
      </c>
      <c r="C283" s="43">
        <v>6.4752327411898163</v>
      </c>
    </row>
    <row r="284" spans="1:3">
      <c r="A284" s="41">
        <v>11</v>
      </c>
      <c r="B284" s="47">
        <v>24</v>
      </c>
      <c r="C284" s="43">
        <v>6.7368583064904151</v>
      </c>
    </row>
    <row r="285" spans="1:3">
      <c r="A285" s="41">
        <v>12</v>
      </c>
      <c r="B285" s="46">
        <v>1</v>
      </c>
      <c r="C285" s="43">
        <v>7.5486995823254119</v>
      </c>
    </row>
    <row r="286" spans="1:3">
      <c r="A286" s="41">
        <v>12</v>
      </c>
      <c r="B286" s="47">
        <v>2</v>
      </c>
      <c r="C286" s="43">
        <v>7.6952762732443523</v>
      </c>
    </row>
    <row r="287" spans="1:3">
      <c r="A287" s="41">
        <v>12</v>
      </c>
      <c r="B287" s="47">
        <v>3</v>
      </c>
      <c r="C287" s="43">
        <v>7.6952762732443523</v>
      </c>
    </row>
    <row r="288" spans="1:3">
      <c r="A288" s="41">
        <v>12</v>
      </c>
      <c r="B288" s="47">
        <v>4</v>
      </c>
      <c r="C288" s="43">
        <v>7.5486995823254119</v>
      </c>
    </row>
    <row r="289" spans="1:3">
      <c r="A289" s="41">
        <v>12</v>
      </c>
      <c r="B289" s="47">
        <v>5</v>
      </c>
      <c r="C289" s="43">
        <v>7.0356811641091213</v>
      </c>
    </row>
    <row r="290" spans="1:3">
      <c r="A290" s="41">
        <v>12</v>
      </c>
      <c r="B290" s="47">
        <v>6</v>
      </c>
      <c r="C290" s="43">
        <v>5.9363559822170719</v>
      </c>
    </row>
    <row r="291" spans="1:3">
      <c r="A291" s="41">
        <v>12</v>
      </c>
      <c r="B291" s="48">
        <v>7</v>
      </c>
      <c r="C291" s="43">
        <v>5.4233375640007813</v>
      </c>
    </row>
    <row r="292" spans="1:3">
      <c r="A292" s="41">
        <v>12</v>
      </c>
      <c r="B292" s="48">
        <v>8</v>
      </c>
      <c r="C292" s="43">
        <v>5.0568958367034309</v>
      </c>
    </row>
    <row r="293" spans="1:3">
      <c r="A293" s="41">
        <v>12</v>
      </c>
      <c r="B293" s="48">
        <v>9</v>
      </c>
      <c r="C293" s="43">
        <v>4.8370308003250218</v>
      </c>
    </row>
    <row r="294" spans="1:3">
      <c r="A294" s="41">
        <v>12</v>
      </c>
      <c r="B294" s="48">
        <v>10</v>
      </c>
      <c r="C294" s="43">
        <v>4.763742454865552</v>
      </c>
    </row>
    <row r="295" spans="1:3">
      <c r="A295" s="41">
        <v>12</v>
      </c>
      <c r="B295" s="48">
        <v>11</v>
      </c>
      <c r="C295" s="43">
        <v>4.6904541094060814</v>
      </c>
    </row>
    <row r="296" spans="1:3">
      <c r="A296" s="41">
        <v>12</v>
      </c>
      <c r="B296" s="48">
        <v>12</v>
      </c>
      <c r="C296" s="43">
        <v>4.763742454865552</v>
      </c>
    </row>
    <row r="297" spans="1:3">
      <c r="A297" s="41">
        <v>12</v>
      </c>
      <c r="B297" s="48">
        <v>13</v>
      </c>
      <c r="C297" s="43">
        <v>5.0568958367034309</v>
      </c>
    </row>
    <row r="298" spans="1:3">
      <c r="A298" s="41">
        <v>12</v>
      </c>
      <c r="B298" s="48">
        <v>14</v>
      </c>
      <c r="C298" s="43">
        <v>5.6432026003791913</v>
      </c>
    </row>
    <row r="299" spans="1:3">
      <c r="A299" s="41">
        <v>12</v>
      </c>
      <c r="B299" s="48">
        <v>15</v>
      </c>
      <c r="C299" s="43">
        <v>5.9363559822170719</v>
      </c>
    </row>
    <row r="300" spans="1:3">
      <c r="A300" s="41">
        <v>12</v>
      </c>
      <c r="B300" s="48">
        <v>16</v>
      </c>
      <c r="C300" s="43">
        <v>6.0096443276765408</v>
      </c>
    </row>
    <row r="301" spans="1:3">
      <c r="A301" s="41">
        <v>12</v>
      </c>
      <c r="B301" s="48">
        <v>17</v>
      </c>
      <c r="C301" s="43">
        <v>6.0829326731360105</v>
      </c>
    </row>
    <row r="302" spans="1:3">
      <c r="A302" s="41">
        <v>12</v>
      </c>
      <c r="B302" s="48">
        <v>18</v>
      </c>
      <c r="C302" s="43">
        <v>6.156221018595482</v>
      </c>
    </row>
    <row r="303" spans="1:3">
      <c r="A303" s="41">
        <v>12</v>
      </c>
      <c r="B303" s="47">
        <v>19</v>
      </c>
      <c r="C303" s="43">
        <v>6.3760860549738911</v>
      </c>
    </row>
    <row r="304" spans="1:3">
      <c r="A304" s="41">
        <v>12</v>
      </c>
      <c r="B304" s="47">
        <v>20</v>
      </c>
      <c r="C304" s="43">
        <v>6.6692394368117718</v>
      </c>
    </row>
    <row r="305" spans="1:3">
      <c r="A305" s="41">
        <v>12</v>
      </c>
      <c r="B305" s="47">
        <v>21</v>
      </c>
      <c r="C305" s="43">
        <v>6.9623928186496506</v>
      </c>
    </row>
    <row r="306" spans="1:3">
      <c r="A306" s="41">
        <v>12</v>
      </c>
      <c r="B306" s="47">
        <v>22</v>
      </c>
      <c r="C306" s="43">
        <v>7.2555462004875313</v>
      </c>
    </row>
    <row r="307" spans="1:3">
      <c r="A307" s="41">
        <v>12</v>
      </c>
      <c r="B307" s="47">
        <v>23</v>
      </c>
      <c r="C307" s="43">
        <v>7.4754112368659413</v>
      </c>
    </row>
    <row r="308" spans="1:3">
      <c r="A308" s="41">
        <v>12</v>
      </c>
      <c r="B308" s="47">
        <v>24</v>
      </c>
      <c r="C308" s="43">
        <v>7.768564618703822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zoomScaleNormal="100" workbookViewId="0">
      <selection activeCell="I11" sqref="I11"/>
    </sheetView>
  </sheetViews>
  <sheetFormatPr defaultRowHeight="15"/>
  <cols>
    <col min="1" max="1" width="22.7109375" bestFit="1" customWidth="1"/>
    <col min="2" max="2" width="23.85546875" bestFit="1" customWidth="1"/>
    <col min="3" max="3" width="13.42578125" bestFit="1" customWidth="1"/>
    <col min="4" max="4" width="38.140625" bestFit="1" customWidth="1"/>
    <col min="5" max="5" width="40.42578125" bestFit="1" customWidth="1"/>
    <col min="6" max="6" width="23" bestFit="1" customWidth="1"/>
    <col min="7" max="7" width="15.140625" bestFit="1" customWidth="1"/>
    <col min="8" max="8" width="42.7109375" bestFit="1" customWidth="1"/>
    <col min="9" max="9" width="12.5703125" bestFit="1" customWidth="1"/>
    <col min="10" max="21" width="23.5703125" customWidth="1"/>
  </cols>
  <sheetData>
    <row r="1" spans="1:11">
      <c r="A1" t="s">
        <v>28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18</v>
      </c>
      <c r="I1" t="s">
        <v>19</v>
      </c>
      <c r="J1" t="s">
        <v>34</v>
      </c>
      <c r="K1" t="s">
        <v>35</v>
      </c>
    </row>
    <row r="2" spans="1:11">
      <c r="A2" s="37">
        <v>150000000</v>
      </c>
      <c r="B2" s="87">
        <v>175000</v>
      </c>
      <c r="C2" s="2">
        <v>20</v>
      </c>
      <c r="D2" s="2">
        <v>0.1</v>
      </c>
      <c r="E2" s="2" t="s">
        <v>36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37">
        <v>80000000</v>
      </c>
    </row>
    <row r="3" spans="1:11">
      <c r="A3" t="s">
        <v>21</v>
      </c>
      <c r="B3" t="s">
        <v>22</v>
      </c>
      <c r="C3" t="s">
        <v>37</v>
      </c>
      <c r="G3" t="s">
        <v>38</v>
      </c>
      <c r="I3" t="s">
        <v>39</v>
      </c>
      <c r="J3" t="s">
        <v>40</v>
      </c>
    </row>
    <row r="5" spans="1:11">
      <c r="A5" t="s">
        <v>41</v>
      </c>
      <c r="B5" t="s">
        <v>42</v>
      </c>
      <c r="C5" t="s">
        <v>43</v>
      </c>
      <c r="D5" t="s">
        <v>44</v>
      </c>
      <c r="E5" t="s">
        <v>45</v>
      </c>
      <c r="H5" s="23" t="s">
        <v>46</v>
      </c>
    </row>
    <row r="6" spans="1:11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23"/>
    </row>
    <row r="7" spans="1:11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9" t="s">
        <v>0</v>
      </c>
      <c r="I7" s="84">
        <v>110000000</v>
      </c>
      <c r="J7" t="s">
        <v>47</v>
      </c>
    </row>
    <row r="8" spans="1:11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9" t="s">
        <v>48</v>
      </c>
      <c r="I8" s="84">
        <f>400000</f>
        <v>400000</v>
      </c>
      <c r="J8" t="s">
        <v>49</v>
      </c>
      <c r="K8" s="55"/>
    </row>
    <row r="9" spans="1:11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9" t="s">
        <v>2</v>
      </c>
      <c r="I9" s="88">
        <v>10</v>
      </c>
    </row>
    <row r="10" spans="1:11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9" t="s">
        <v>50</v>
      </c>
      <c r="I10" s="67">
        <v>5</v>
      </c>
      <c r="J10" t="s">
        <v>40</v>
      </c>
    </row>
    <row r="11" spans="1:11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9" t="s">
        <v>3</v>
      </c>
      <c r="I11" s="67">
        <v>0.1</v>
      </c>
    </row>
    <row r="12" spans="1:11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9"/>
    </row>
    <row r="13" spans="1:11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9"/>
    </row>
    <row r="14" spans="1:11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45">
      <c r="A21" s="40" t="s">
        <v>23</v>
      </c>
      <c r="B21" s="40" t="s">
        <v>26</v>
      </c>
      <c r="C21" s="40" t="s">
        <v>51</v>
      </c>
      <c r="D21" s="40"/>
    </row>
    <row r="22" spans="1:5">
      <c r="A22" s="41">
        <v>1</v>
      </c>
      <c r="B22" s="46">
        <v>1</v>
      </c>
      <c r="C22" s="42">
        <v>0</v>
      </c>
      <c r="D22" s="43"/>
    </row>
    <row r="23" spans="1:5">
      <c r="A23" s="41">
        <v>1</v>
      </c>
      <c r="B23" s="47">
        <v>2</v>
      </c>
      <c r="C23" s="44">
        <v>0</v>
      </c>
      <c r="D23" s="43"/>
    </row>
    <row r="24" spans="1:5">
      <c r="A24" s="41">
        <v>1</v>
      </c>
      <c r="B24" s="47">
        <v>3</v>
      </c>
      <c r="C24" s="44">
        <v>0</v>
      </c>
      <c r="D24" s="43"/>
    </row>
    <row r="25" spans="1:5">
      <c r="A25" s="41">
        <v>1</v>
      </c>
      <c r="B25" s="47">
        <v>4</v>
      </c>
      <c r="C25" s="44">
        <v>0</v>
      </c>
      <c r="D25" s="43"/>
    </row>
    <row r="26" spans="1:5">
      <c r="A26" s="41">
        <v>1</v>
      </c>
      <c r="B26" s="47">
        <v>5</v>
      </c>
      <c r="C26" s="44">
        <v>0</v>
      </c>
      <c r="D26" s="43"/>
    </row>
    <row r="27" spans="1:5">
      <c r="A27" s="41">
        <v>1</v>
      </c>
      <c r="B27" s="47">
        <v>6</v>
      </c>
      <c r="C27" s="44">
        <v>0</v>
      </c>
      <c r="D27" s="43"/>
    </row>
    <row r="28" spans="1:5">
      <c r="A28" s="41">
        <v>1</v>
      </c>
      <c r="B28" s="48">
        <v>7</v>
      </c>
      <c r="C28" s="44">
        <v>0</v>
      </c>
      <c r="D28" s="43"/>
    </row>
    <row r="29" spans="1:5">
      <c r="A29" s="41">
        <v>1</v>
      </c>
      <c r="B29" s="48">
        <v>8</v>
      </c>
      <c r="C29" s="44">
        <v>22</v>
      </c>
      <c r="D29" s="43"/>
    </row>
    <row r="30" spans="1:5">
      <c r="A30" s="41">
        <v>1</v>
      </c>
      <c r="B30" s="48">
        <v>9</v>
      </c>
      <c r="C30" s="44">
        <v>240</v>
      </c>
      <c r="D30" s="43"/>
    </row>
    <row r="31" spans="1:5">
      <c r="A31" s="41">
        <v>1</v>
      </c>
      <c r="B31" s="48">
        <v>10</v>
      </c>
      <c r="C31" s="44">
        <v>443</v>
      </c>
      <c r="D31" s="43"/>
    </row>
    <row r="32" spans="1:5">
      <c r="A32" s="41">
        <v>1</v>
      </c>
      <c r="B32" s="48">
        <v>11</v>
      </c>
      <c r="C32" s="44">
        <v>596</v>
      </c>
      <c r="D32" s="43"/>
    </row>
    <row r="33" spans="1:4">
      <c r="A33" s="41">
        <v>1</v>
      </c>
      <c r="B33" s="48">
        <v>12</v>
      </c>
      <c r="C33" s="44">
        <v>695</v>
      </c>
      <c r="D33" s="43"/>
    </row>
    <row r="34" spans="1:4">
      <c r="A34" s="41">
        <v>1</v>
      </c>
      <c r="B34" s="48">
        <v>13</v>
      </c>
      <c r="C34" s="44">
        <v>732</v>
      </c>
      <c r="D34" s="43"/>
    </row>
    <row r="35" spans="1:4">
      <c r="A35" s="41">
        <v>1</v>
      </c>
      <c r="B35" s="48">
        <v>14</v>
      </c>
      <c r="C35" s="44">
        <v>704</v>
      </c>
      <c r="D35" s="43"/>
    </row>
    <row r="36" spans="1:4">
      <c r="A36" s="41">
        <v>1</v>
      </c>
      <c r="B36" s="48">
        <v>15</v>
      </c>
      <c r="C36" s="44">
        <v>617</v>
      </c>
      <c r="D36" s="43"/>
    </row>
    <row r="37" spans="1:4">
      <c r="A37" s="41">
        <v>1</v>
      </c>
      <c r="B37" s="48">
        <v>16</v>
      </c>
      <c r="C37" s="44">
        <v>471</v>
      </c>
      <c r="D37" s="43"/>
    </row>
    <row r="38" spans="1:4">
      <c r="A38" s="41">
        <v>1</v>
      </c>
      <c r="B38" s="48">
        <v>17</v>
      </c>
      <c r="C38" s="44">
        <v>284</v>
      </c>
      <c r="D38" s="43"/>
    </row>
    <row r="39" spans="1:4">
      <c r="A39" s="41">
        <v>1</v>
      </c>
      <c r="B39" s="48">
        <v>18</v>
      </c>
      <c r="C39" s="44">
        <v>40</v>
      </c>
      <c r="D39" s="43"/>
    </row>
    <row r="40" spans="1:4">
      <c r="A40" s="41">
        <v>1</v>
      </c>
      <c r="B40" s="47">
        <v>19</v>
      </c>
      <c r="C40" s="44">
        <v>0</v>
      </c>
      <c r="D40" s="43"/>
    </row>
    <row r="41" spans="1:4">
      <c r="A41" s="41">
        <v>1</v>
      </c>
      <c r="B41" s="47">
        <v>20</v>
      </c>
      <c r="C41" s="44">
        <v>0</v>
      </c>
      <c r="D41" s="43"/>
    </row>
    <row r="42" spans="1:4">
      <c r="A42" s="41">
        <v>1</v>
      </c>
      <c r="B42" s="47">
        <v>21</v>
      </c>
      <c r="C42" s="44">
        <v>0</v>
      </c>
      <c r="D42" s="43"/>
    </row>
    <row r="43" spans="1:4">
      <c r="A43" s="41">
        <v>1</v>
      </c>
      <c r="B43" s="47">
        <v>22</v>
      </c>
      <c r="C43" s="44">
        <v>0</v>
      </c>
      <c r="D43" s="43"/>
    </row>
    <row r="44" spans="1:4">
      <c r="A44" s="41">
        <v>1</v>
      </c>
      <c r="B44" s="47">
        <v>23</v>
      </c>
      <c r="C44" s="44">
        <v>0</v>
      </c>
      <c r="D44" s="43"/>
    </row>
    <row r="45" spans="1:4">
      <c r="A45" s="41">
        <v>1</v>
      </c>
      <c r="B45" s="47">
        <v>24</v>
      </c>
      <c r="C45" s="44">
        <v>0</v>
      </c>
      <c r="D45" s="43"/>
    </row>
    <row r="46" spans="1:4">
      <c r="A46" s="41">
        <v>2</v>
      </c>
      <c r="B46" s="46">
        <v>1</v>
      </c>
      <c r="C46" s="44">
        <v>0</v>
      </c>
      <c r="D46" s="43"/>
    </row>
    <row r="47" spans="1:4">
      <c r="A47" s="41">
        <v>2</v>
      </c>
      <c r="B47" s="47">
        <v>2</v>
      </c>
      <c r="C47" s="44">
        <v>0</v>
      </c>
      <c r="D47" s="43"/>
    </row>
    <row r="48" spans="1:4">
      <c r="A48" s="41">
        <v>2</v>
      </c>
      <c r="B48" s="47">
        <v>3</v>
      </c>
      <c r="C48" s="44">
        <v>0</v>
      </c>
      <c r="D48" s="43"/>
    </row>
    <row r="49" spans="1:4">
      <c r="A49" s="41">
        <v>2</v>
      </c>
      <c r="B49" s="47">
        <v>4</v>
      </c>
      <c r="C49" s="44">
        <v>0</v>
      </c>
      <c r="D49" s="43"/>
    </row>
    <row r="50" spans="1:4">
      <c r="A50" s="41">
        <v>2</v>
      </c>
      <c r="B50" s="47">
        <v>5</v>
      </c>
      <c r="C50" s="44">
        <v>0</v>
      </c>
      <c r="D50" s="43"/>
    </row>
    <row r="51" spans="1:4">
      <c r="A51" s="41">
        <v>2</v>
      </c>
      <c r="B51" s="47">
        <v>6</v>
      </c>
      <c r="C51" s="44">
        <v>0</v>
      </c>
      <c r="D51" s="43"/>
    </row>
    <row r="52" spans="1:4">
      <c r="A52" s="41">
        <v>2</v>
      </c>
      <c r="B52" s="48">
        <v>7</v>
      </c>
      <c r="C52" s="44">
        <v>0</v>
      </c>
      <c r="D52" s="43"/>
    </row>
    <row r="53" spans="1:4">
      <c r="A53" s="41">
        <v>2</v>
      </c>
      <c r="B53" s="48">
        <v>8</v>
      </c>
      <c r="C53" s="44">
        <v>36</v>
      </c>
      <c r="D53" s="43"/>
    </row>
    <row r="54" spans="1:4">
      <c r="A54" s="41">
        <v>2</v>
      </c>
      <c r="B54" s="48">
        <v>9</v>
      </c>
      <c r="C54" s="44">
        <v>262</v>
      </c>
      <c r="D54" s="43"/>
    </row>
    <row r="55" spans="1:4">
      <c r="A55" s="41">
        <v>2</v>
      </c>
      <c r="B55" s="48">
        <v>10</v>
      </c>
      <c r="C55" s="44">
        <v>465</v>
      </c>
      <c r="D55" s="43"/>
    </row>
    <row r="56" spans="1:4">
      <c r="A56" s="41">
        <v>2</v>
      </c>
      <c r="B56" s="48">
        <v>11</v>
      </c>
      <c r="C56" s="44">
        <v>624</v>
      </c>
      <c r="D56" s="43"/>
    </row>
    <row r="57" spans="1:4">
      <c r="A57" s="41">
        <v>2</v>
      </c>
      <c r="B57" s="48">
        <v>12</v>
      </c>
      <c r="C57" s="44">
        <v>731</v>
      </c>
      <c r="D57" s="43"/>
    </row>
    <row r="58" spans="1:4">
      <c r="A58" s="41">
        <v>2</v>
      </c>
      <c r="B58" s="48">
        <v>13</v>
      </c>
      <c r="C58" s="44">
        <v>773</v>
      </c>
      <c r="D58" s="43"/>
    </row>
    <row r="59" spans="1:4">
      <c r="A59" s="41">
        <v>2</v>
      </c>
      <c r="B59" s="48">
        <v>14</v>
      </c>
      <c r="C59" s="44">
        <v>753</v>
      </c>
      <c r="D59" s="43"/>
    </row>
    <row r="60" spans="1:4">
      <c r="A60" s="41">
        <v>2</v>
      </c>
      <c r="B60" s="48">
        <v>15</v>
      </c>
      <c r="C60" s="44">
        <v>670</v>
      </c>
      <c r="D60" s="43"/>
    </row>
    <row r="61" spans="1:4">
      <c r="A61" s="41">
        <v>2</v>
      </c>
      <c r="B61" s="48">
        <v>16</v>
      </c>
      <c r="C61" s="44">
        <v>532</v>
      </c>
      <c r="D61" s="43"/>
    </row>
    <row r="62" spans="1:4">
      <c r="A62" s="41">
        <v>2</v>
      </c>
      <c r="B62" s="48">
        <v>17</v>
      </c>
      <c r="C62" s="44">
        <v>347</v>
      </c>
      <c r="D62" s="43"/>
    </row>
    <row r="63" spans="1:4">
      <c r="A63" s="41">
        <v>2</v>
      </c>
      <c r="B63" s="48">
        <v>18</v>
      </c>
      <c r="C63" s="44">
        <v>91</v>
      </c>
      <c r="D63" s="43"/>
    </row>
    <row r="64" spans="1:4">
      <c r="A64" s="41">
        <v>2</v>
      </c>
      <c r="B64" s="47">
        <v>19</v>
      </c>
      <c r="C64" s="44">
        <v>0</v>
      </c>
      <c r="D64" s="43"/>
    </row>
    <row r="65" spans="1:4">
      <c r="A65" s="41">
        <v>2</v>
      </c>
      <c r="B65" s="47">
        <v>20</v>
      </c>
      <c r="C65" s="44">
        <v>0</v>
      </c>
      <c r="D65" s="43"/>
    </row>
    <row r="66" spans="1:4">
      <c r="A66" s="41">
        <v>2</v>
      </c>
      <c r="B66" s="47">
        <v>21</v>
      </c>
      <c r="C66" s="44">
        <v>0</v>
      </c>
      <c r="D66" s="43"/>
    </row>
    <row r="67" spans="1:4">
      <c r="A67" s="41">
        <v>2</v>
      </c>
      <c r="B67" s="47">
        <v>22</v>
      </c>
      <c r="C67" s="44">
        <v>0</v>
      </c>
      <c r="D67" s="43"/>
    </row>
    <row r="68" spans="1:4">
      <c r="A68" s="41">
        <v>2</v>
      </c>
      <c r="B68" s="47">
        <v>23</v>
      </c>
      <c r="C68" s="44">
        <v>0</v>
      </c>
      <c r="D68" s="43"/>
    </row>
    <row r="69" spans="1:4">
      <c r="A69" s="41">
        <v>2</v>
      </c>
      <c r="B69" s="47">
        <v>24</v>
      </c>
      <c r="C69" s="44">
        <v>0</v>
      </c>
      <c r="D69" s="43"/>
    </row>
    <row r="70" spans="1:4">
      <c r="A70" s="41">
        <v>3</v>
      </c>
      <c r="B70" s="46">
        <v>1</v>
      </c>
      <c r="C70" s="44">
        <v>0</v>
      </c>
      <c r="D70" s="43"/>
    </row>
    <row r="71" spans="1:4">
      <c r="A71" s="41">
        <v>3</v>
      </c>
      <c r="B71" s="47">
        <v>2</v>
      </c>
      <c r="C71" s="44">
        <v>0</v>
      </c>
      <c r="D71" s="43"/>
    </row>
    <row r="72" spans="1:4">
      <c r="A72" s="41">
        <v>3</v>
      </c>
      <c r="B72" s="47">
        <v>3</v>
      </c>
      <c r="C72" s="44">
        <v>0</v>
      </c>
      <c r="D72" s="43"/>
    </row>
    <row r="73" spans="1:4">
      <c r="A73" s="41">
        <v>3</v>
      </c>
      <c r="B73" s="47">
        <v>4</v>
      </c>
      <c r="C73" s="44">
        <v>0</v>
      </c>
      <c r="D73" s="43"/>
    </row>
    <row r="74" spans="1:4">
      <c r="A74" s="41">
        <v>3</v>
      </c>
      <c r="B74" s="47">
        <v>5</v>
      </c>
      <c r="C74" s="44">
        <v>0</v>
      </c>
      <c r="D74" s="43"/>
    </row>
    <row r="75" spans="1:4">
      <c r="A75" s="41">
        <v>3</v>
      </c>
      <c r="B75" s="47">
        <v>6</v>
      </c>
      <c r="C75" s="44">
        <v>0</v>
      </c>
      <c r="D75" s="43"/>
    </row>
    <row r="76" spans="1:4">
      <c r="A76" s="41">
        <v>3</v>
      </c>
      <c r="B76" s="48">
        <v>7</v>
      </c>
      <c r="C76" s="44">
        <v>1</v>
      </c>
      <c r="D76" s="43"/>
    </row>
    <row r="77" spans="1:4">
      <c r="A77" s="41">
        <v>3</v>
      </c>
      <c r="B77" s="48">
        <v>8</v>
      </c>
      <c r="C77" s="44">
        <v>83</v>
      </c>
      <c r="D77" s="43"/>
    </row>
    <row r="78" spans="1:4">
      <c r="A78" s="41">
        <v>3</v>
      </c>
      <c r="B78" s="48">
        <v>9</v>
      </c>
      <c r="C78" s="44">
        <v>301</v>
      </c>
      <c r="D78" s="43"/>
    </row>
    <row r="79" spans="1:4">
      <c r="A79" s="41">
        <v>3</v>
      </c>
      <c r="B79" s="48">
        <v>10</v>
      </c>
      <c r="C79" s="44">
        <v>496</v>
      </c>
      <c r="D79" s="43"/>
    </row>
    <row r="80" spans="1:4">
      <c r="A80" s="41">
        <v>3</v>
      </c>
      <c r="B80" s="48">
        <v>11</v>
      </c>
      <c r="C80" s="44">
        <v>642</v>
      </c>
      <c r="D80" s="43"/>
    </row>
    <row r="81" spans="1:4">
      <c r="A81" s="41">
        <v>3</v>
      </c>
      <c r="B81" s="48">
        <v>12</v>
      </c>
      <c r="C81" s="44">
        <v>743</v>
      </c>
      <c r="D81" s="43"/>
    </row>
    <row r="82" spans="1:4">
      <c r="A82" s="41">
        <v>3</v>
      </c>
      <c r="B82" s="48">
        <v>13</v>
      </c>
      <c r="C82" s="44">
        <v>781</v>
      </c>
      <c r="D82" s="43"/>
    </row>
    <row r="83" spans="1:4">
      <c r="A83" s="41">
        <v>3</v>
      </c>
      <c r="B83" s="48">
        <v>14</v>
      </c>
      <c r="C83" s="44">
        <v>763</v>
      </c>
      <c r="D83" s="43"/>
    </row>
    <row r="84" spans="1:4">
      <c r="A84" s="41">
        <v>3</v>
      </c>
      <c r="B84" s="48">
        <v>15</v>
      </c>
      <c r="C84" s="44">
        <v>661</v>
      </c>
      <c r="D84" s="43"/>
    </row>
    <row r="85" spans="1:4">
      <c r="A85" s="41">
        <v>3</v>
      </c>
      <c r="B85" s="48">
        <v>16</v>
      </c>
      <c r="C85" s="44">
        <v>524</v>
      </c>
      <c r="D85" s="43"/>
    </row>
    <row r="86" spans="1:4">
      <c r="A86" s="41">
        <v>3</v>
      </c>
      <c r="B86" s="48">
        <v>17</v>
      </c>
      <c r="C86" s="44">
        <v>343</v>
      </c>
      <c r="D86" s="43"/>
    </row>
    <row r="87" spans="1:4">
      <c r="A87" s="41">
        <v>3</v>
      </c>
      <c r="B87" s="48">
        <v>18</v>
      </c>
      <c r="C87" s="44">
        <v>129</v>
      </c>
      <c r="D87" s="43"/>
    </row>
    <row r="88" spans="1:4">
      <c r="A88" s="41">
        <v>3</v>
      </c>
      <c r="B88" s="47">
        <v>19</v>
      </c>
      <c r="C88" s="44">
        <v>1</v>
      </c>
      <c r="D88" s="43"/>
    </row>
    <row r="89" spans="1:4">
      <c r="A89" s="41">
        <v>3</v>
      </c>
      <c r="B89" s="47">
        <v>20</v>
      </c>
      <c r="C89" s="44">
        <v>0</v>
      </c>
      <c r="D89" s="43"/>
    </row>
    <row r="90" spans="1:4">
      <c r="A90" s="41">
        <v>3</v>
      </c>
      <c r="B90" s="47">
        <v>21</v>
      </c>
      <c r="C90" s="44">
        <v>0</v>
      </c>
      <c r="D90" s="43"/>
    </row>
    <row r="91" spans="1:4">
      <c r="A91" s="41">
        <v>3</v>
      </c>
      <c r="B91" s="47">
        <v>22</v>
      </c>
      <c r="C91" s="44">
        <v>0</v>
      </c>
      <c r="D91" s="43"/>
    </row>
    <row r="92" spans="1:4">
      <c r="A92" s="41">
        <v>3</v>
      </c>
      <c r="B92" s="47">
        <v>23</v>
      </c>
      <c r="C92" s="44">
        <v>0</v>
      </c>
      <c r="D92" s="43"/>
    </row>
    <row r="93" spans="1:4">
      <c r="A93" s="41">
        <v>3</v>
      </c>
      <c r="B93" s="47">
        <v>24</v>
      </c>
      <c r="C93" s="44">
        <v>0</v>
      </c>
      <c r="D93" s="43"/>
    </row>
    <row r="94" spans="1:4">
      <c r="A94" s="41">
        <v>4</v>
      </c>
      <c r="B94" s="46">
        <v>1</v>
      </c>
      <c r="C94" s="44">
        <v>0</v>
      </c>
      <c r="D94" s="43"/>
    </row>
    <row r="95" spans="1:4">
      <c r="A95" s="41">
        <v>4</v>
      </c>
      <c r="B95" s="47">
        <v>2</v>
      </c>
      <c r="C95" s="44">
        <v>0</v>
      </c>
      <c r="D95" s="43"/>
    </row>
    <row r="96" spans="1:4">
      <c r="A96" s="41">
        <v>4</v>
      </c>
      <c r="B96" s="47">
        <v>3</v>
      </c>
      <c r="C96" s="44">
        <v>0</v>
      </c>
      <c r="D96" s="43"/>
    </row>
    <row r="97" spans="1:4">
      <c r="A97" s="41">
        <v>4</v>
      </c>
      <c r="B97" s="47">
        <v>4</v>
      </c>
      <c r="C97" s="44">
        <v>0</v>
      </c>
      <c r="D97" s="43"/>
    </row>
    <row r="98" spans="1:4">
      <c r="A98" s="41">
        <v>4</v>
      </c>
      <c r="B98" s="47">
        <v>5</v>
      </c>
      <c r="C98" s="44">
        <v>0</v>
      </c>
      <c r="D98" s="43"/>
    </row>
    <row r="99" spans="1:4">
      <c r="A99" s="41">
        <v>4</v>
      </c>
      <c r="B99" s="47">
        <v>6</v>
      </c>
      <c r="C99" s="44">
        <v>0</v>
      </c>
      <c r="D99" s="43"/>
    </row>
    <row r="100" spans="1:4">
      <c r="A100" s="41">
        <v>4</v>
      </c>
      <c r="B100" s="48">
        <v>7</v>
      </c>
      <c r="C100" s="44">
        <v>15</v>
      </c>
      <c r="D100" s="43"/>
    </row>
    <row r="101" spans="1:4">
      <c r="A101" s="41">
        <v>4</v>
      </c>
      <c r="B101" s="48">
        <v>8</v>
      </c>
      <c r="C101" s="44">
        <v>145</v>
      </c>
      <c r="D101" s="43"/>
    </row>
    <row r="102" spans="1:4">
      <c r="A102" s="41">
        <v>4</v>
      </c>
      <c r="B102" s="48">
        <v>9</v>
      </c>
      <c r="C102" s="44">
        <v>334</v>
      </c>
      <c r="D102" s="43"/>
    </row>
    <row r="103" spans="1:4">
      <c r="A103" s="41">
        <v>4</v>
      </c>
      <c r="B103" s="48">
        <v>10</v>
      </c>
      <c r="C103" s="44">
        <v>508</v>
      </c>
      <c r="D103" s="43"/>
    </row>
    <row r="104" spans="1:4">
      <c r="A104" s="41">
        <v>4</v>
      </c>
      <c r="B104" s="48">
        <v>11</v>
      </c>
      <c r="C104" s="44">
        <v>639</v>
      </c>
      <c r="D104" s="43"/>
    </row>
    <row r="105" spans="1:4">
      <c r="A105" s="41">
        <v>4</v>
      </c>
      <c r="B105" s="48">
        <v>12</v>
      </c>
      <c r="C105" s="44">
        <v>719</v>
      </c>
      <c r="D105" s="43"/>
    </row>
    <row r="106" spans="1:4">
      <c r="A106" s="41">
        <v>4</v>
      </c>
      <c r="B106" s="48">
        <v>13</v>
      </c>
      <c r="C106" s="44">
        <v>744</v>
      </c>
      <c r="D106" s="43"/>
    </row>
    <row r="107" spans="1:4">
      <c r="A107" s="41">
        <v>4</v>
      </c>
      <c r="B107" s="48">
        <v>14</v>
      </c>
      <c r="C107" s="44">
        <v>707</v>
      </c>
      <c r="D107" s="43"/>
    </row>
    <row r="108" spans="1:4">
      <c r="A108" s="41">
        <v>4</v>
      </c>
      <c r="B108" s="48">
        <v>15</v>
      </c>
      <c r="C108" s="44">
        <v>618</v>
      </c>
      <c r="D108" s="43"/>
    </row>
    <row r="109" spans="1:4">
      <c r="A109" s="41">
        <v>4</v>
      </c>
      <c r="B109" s="48">
        <v>16</v>
      </c>
      <c r="C109" s="44">
        <v>480</v>
      </c>
      <c r="D109" s="43"/>
    </row>
    <row r="110" spans="1:4">
      <c r="A110" s="41">
        <v>4</v>
      </c>
      <c r="B110" s="48">
        <v>17</v>
      </c>
      <c r="C110" s="44">
        <v>314</v>
      </c>
      <c r="D110" s="43"/>
    </row>
    <row r="111" spans="1:4">
      <c r="A111" s="41">
        <v>4</v>
      </c>
      <c r="B111" s="48">
        <v>18</v>
      </c>
      <c r="C111" s="44">
        <v>132</v>
      </c>
      <c r="D111" s="43"/>
    </row>
    <row r="112" spans="1:4">
      <c r="A112" s="41">
        <v>4</v>
      </c>
      <c r="B112" s="47">
        <v>19</v>
      </c>
      <c r="C112" s="44">
        <v>10</v>
      </c>
      <c r="D112" s="43"/>
    </row>
    <row r="113" spans="1:4">
      <c r="A113" s="41">
        <v>4</v>
      </c>
      <c r="B113" s="47">
        <v>20</v>
      </c>
      <c r="C113" s="44">
        <v>0</v>
      </c>
      <c r="D113" s="43"/>
    </row>
    <row r="114" spans="1:4">
      <c r="A114" s="41">
        <v>4</v>
      </c>
      <c r="B114" s="47">
        <v>21</v>
      </c>
      <c r="C114" s="44">
        <v>0</v>
      </c>
      <c r="D114" s="43"/>
    </row>
    <row r="115" spans="1:4">
      <c r="A115" s="41">
        <v>4</v>
      </c>
      <c r="B115" s="47">
        <v>22</v>
      </c>
      <c r="C115" s="44">
        <v>0</v>
      </c>
      <c r="D115" s="43"/>
    </row>
    <row r="116" spans="1:4">
      <c r="A116" s="41">
        <v>4</v>
      </c>
      <c r="B116" s="47">
        <v>23</v>
      </c>
      <c r="C116" s="44">
        <v>0</v>
      </c>
      <c r="D116" s="43"/>
    </row>
    <row r="117" spans="1:4">
      <c r="A117" s="41">
        <v>4</v>
      </c>
      <c r="B117" s="47">
        <v>24</v>
      </c>
      <c r="C117" s="44">
        <v>0</v>
      </c>
      <c r="D117" s="43"/>
    </row>
    <row r="118" spans="1:4">
      <c r="A118" s="41">
        <v>5</v>
      </c>
      <c r="B118" s="46">
        <v>1</v>
      </c>
      <c r="C118" s="44">
        <v>0</v>
      </c>
      <c r="D118" s="43"/>
    </row>
    <row r="119" spans="1:4">
      <c r="A119" s="41">
        <v>5</v>
      </c>
      <c r="B119" s="47">
        <v>2</v>
      </c>
      <c r="C119" s="44">
        <v>0</v>
      </c>
      <c r="D119" s="43"/>
    </row>
    <row r="120" spans="1:4">
      <c r="A120" s="41">
        <v>5</v>
      </c>
      <c r="B120" s="47">
        <v>3</v>
      </c>
      <c r="C120" s="44">
        <v>0</v>
      </c>
      <c r="D120" s="43"/>
    </row>
    <row r="121" spans="1:4">
      <c r="A121" s="41">
        <v>5</v>
      </c>
      <c r="B121" s="47">
        <v>4</v>
      </c>
      <c r="C121" s="44">
        <v>0</v>
      </c>
      <c r="D121" s="43"/>
    </row>
    <row r="122" spans="1:4">
      <c r="A122" s="41">
        <v>5</v>
      </c>
      <c r="B122" s="47">
        <v>5</v>
      </c>
      <c r="C122" s="44">
        <v>0</v>
      </c>
      <c r="D122" s="43"/>
    </row>
    <row r="123" spans="1:4">
      <c r="A123" s="41">
        <v>5</v>
      </c>
      <c r="B123" s="47">
        <v>6</v>
      </c>
      <c r="C123" s="44">
        <v>0</v>
      </c>
      <c r="D123" s="43"/>
    </row>
    <row r="124" spans="1:4">
      <c r="A124" s="41">
        <v>5</v>
      </c>
      <c r="B124" s="48">
        <v>7</v>
      </c>
      <c r="C124" s="44">
        <v>36</v>
      </c>
      <c r="D124" s="43"/>
    </row>
    <row r="125" spans="1:4">
      <c r="A125" s="41">
        <v>5</v>
      </c>
      <c r="B125" s="48">
        <v>8</v>
      </c>
      <c r="C125" s="44">
        <v>160</v>
      </c>
      <c r="D125" s="43"/>
    </row>
    <row r="126" spans="1:4">
      <c r="A126" s="41">
        <v>5</v>
      </c>
      <c r="B126" s="48">
        <v>9</v>
      </c>
      <c r="C126" s="44">
        <v>326</v>
      </c>
      <c r="D126" s="43"/>
    </row>
    <row r="127" spans="1:4">
      <c r="A127" s="41">
        <v>5</v>
      </c>
      <c r="B127" s="48">
        <v>10</v>
      </c>
      <c r="C127" s="44">
        <v>482</v>
      </c>
      <c r="D127" s="43"/>
    </row>
    <row r="128" spans="1:4">
      <c r="A128" s="41">
        <v>5</v>
      </c>
      <c r="B128" s="48">
        <v>11</v>
      </c>
      <c r="C128" s="44">
        <v>600</v>
      </c>
      <c r="D128" s="43"/>
    </row>
    <row r="129" spans="1:4">
      <c r="A129" s="41">
        <v>5</v>
      </c>
      <c r="B129" s="48">
        <v>12</v>
      </c>
      <c r="C129" s="44">
        <v>673</v>
      </c>
      <c r="D129" s="43"/>
    </row>
    <row r="130" spans="1:4">
      <c r="A130" s="41">
        <v>5</v>
      </c>
      <c r="B130" s="48">
        <v>13</v>
      </c>
      <c r="C130" s="44">
        <v>693</v>
      </c>
      <c r="D130" s="43"/>
    </row>
    <row r="131" spans="1:4">
      <c r="A131" s="41">
        <v>5</v>
      </c>
      <c r="B131" s="48">
        <v>14</v>
      </c>
      <c r="C131" s="44">
        <v>658</v>
      </c>
      <c r="D131" s="43"/>
    </row>
    <row r="132" spans="1:4">
      <c r="A132" s="41">
        <v>5</v>
      </c>
      <c r="B132" s="48">
        <v>15</v>
      </c>
      <c r="C132" s="44">
        <v>574</v>
      </c>
      <c r="D132" s="43"/>
    </row>
    <row r="133" spans="1:4">
      <c r="A133" s="41">
        <v>5</v>
      </c>
      <c r="B133" s="48">
        <v>16</v>
      </c>
      <c r="C133" s="44">
        <v>447</v>
      </c>
      <c r="D133" s="43"/>
    </row>
    <row r="134" spans="1:4">
      <c r="A134" s="41">
        <v>5</v>
      </c>
      <c r="B134" s="48">
        <v>17</v>
      </c>
      <c r="C134" s="44">
        <v>290</v>
      </c>
      <c r="D134" s="43"/>
    </row>
    <row r="135" spans="1:4">
      <c r="A135" s="41">
        <v>5</v>
      </c>
      <c r="B135" s="48">
        <v>18</v>
      </c>
      <c r="C135" s="44">
        <v>134</v>
      </c>
      <c r="D135" s="43"/>
    </row>
    <row r="136" spans="1:4">
      <c r="A136" s="41">
        <v>5</v>
      </c>
      <c r="B136" s="47">
        <v>19</v>
      </c>
      <c r="C136" s="44">
        <v>19</v>
      </c>
      <c r="D136" s="43"/>
    </row>
    <row r="137" spans="1:4">
      <c r="A137" s="41">
        <v>5</v>
      </c>
      <c r="B137" s="47">
        <v>20</v>
      </c>
      <c r="C137" s="44">
        <v>0</v>
      </c>
      <c r="D137" s="43"/>
    </row>
    <row r="138" spans="1:4">
      <c r="A138" s="41">
        <v>5</v>
      </c>
      <c r="B138" s="47">
        <v>21</v>
      </c>
      <c r="C138" s="44">
        <v>0</v>
      </c>
      <c r="D138" s="43"/>
    </row>
    <row r="139" spans="1:4">
      <c r="A139" s="41">
        <v>5</v>
      </c>
      <c r="B139" s="47">
        <v>22</v>
      </c>
      <c r="C139" s="44">
        <v>0</v>
      </c>
      <c r="D139" s="43"/>
    </row>
    <row r="140" spans="1:4">
      <c r="A140" s="41">
        <v>5</v>
      </c>
      <c r="B140" s="47">
        <v>23</v>
      </c>
      <c r="C140" s="44">
        <v>0</v>
      </c>
      <c r="D140" s="43"/>
    </row>
    <row r="141" spans="1:4">
      <c r="A141" s="41">
        <v>5</v>
      </c>
      <c r="B141" s="47">
        <v>24</v>
      </c>
      <c r="C141" s="44">
        <v>0</v>
      </c>
      <c r="D141" s="43"/>
    </row>
    <row r="142" spans="1:4">
      <c r="A142" s="41">
        <v>6</v>
      </c>
      <c r="B142" s="46">
        <v>1</v>
      </c>
      <c r="C142" s="44">
        <v>0</v>
      </c>
      <c r="D142" s="43"/>
    </row>
    <row r="143" spans="1:4">
      <c r="A143" s="41">
        <v>6</v>
      </c>
      <c r="B143" s="47">
        <v>2</v>
      </c>
      <c r="C143" s="44">
        <v>0</v>
      </c>
      <c r="D143" s="43"/>
    </row>
    <row r="144" spans="1:4">
      <c r="A144" s="41">
        <v>6</v>
      </c>
      <c r="B144" s="47">
        <v>3</v>
      </c>
      <c r="C144" s="44">
        <v>0</v>
      </c>
      <c r="D144" s="43"/>
    </row>
    <row r="145" spans="1:4">
      <c r="A145" s="41">
        <v>6</v>
      </c>
      <c r="B145" s="47">
        <v>4</v>
      </c>
      <c r="C145" s="44">
        <v>0</v>
      </c>
      <c r="D145" s="43"/>
    </row>
    <row r="146" spans="1:4">
      <c r="A146" s="41">
        <v>6</v>
      </c>
      <c r="B146" s="47">
        <v>5</v>
      </c>
      <c r="C146" s="44">
        <v>0</v>
      </c>
      <c r="D146" s="43"/>
    </row>
    <row r="147" spans="1:4">
      <c r="A147" s="41">
        <v>6</v>
      </c>
      <c r="B147" s="47">
        <v>6</v>
      </c>
      <c r="C147" s="44">
        <v>0</v>
      </c>
      <c r="D147" s="43"/>
    </row>
    <row r="148" spans="1:4">
      <c r="A148" s="41">
        <v>6</v>
      </c>
      <c r="B148" s="48">
        <v>7</v>
      </c>
      <c r="C148" s="44">
        <v>35</v>
      </c>
      <c r="D148" s="43"/>
    </row>
    <row r="149" spans="1:4">
      <c r="A149" s="41">
        <v>6</v>
      </c>
      <c r="B149" s="48">
        <v>8</v>
      </c>
      <c r="C149" s="44">
        <v>132</v>
      </c>
      <c r="D149" s="43"/>
    </row>
    <row r="150" spans="1:4">
      <c r="A150" s="41">
        <v>6</v>
      </c>
      <c r="B150" s="48">
        <v>9</v>
      </c>
      <c r="C150" s="44">
        <v>271</v>
      </c>
      <c r="D150" s="43"/>
    </row>
    <row r="151" spans="1:4">
      <c r="A151" s="41">
        <v>6</v>
      </c>
      <c r="B151" s="48">
        <v>10</v>
      </c>
      <c r="C151" s="44">
        <v>414</v>
      </c>
      <c r="D151" s="43"/>
    </row>
    <row r="152" spans="1:4">
      <c r="A152" s="41">
        <v>6</v>
      </c>
      <c r="B152" s="48">
        <v>11</v>
      </c>
      <c r="C152" s="44">
        <v>527</v>
      </c>
      <c r="D152" s="43"/>
    </row>
    <row r="153" spans="1:4">
      <c r="A153" s="41">
        <v>6</v>
      </c>
      <c r="B153" s="48">
        <v>12</v>
      </c>
      <c r="C153" s="44">
        <v>595</v>
      </c>
      <c r="D153" s="43"/>
    </row>
    <row r="154" spans="1:4">
      <c r="A154" s="41">
        <v>6</v>
      </c>
      <c r="B154" s="48">
        <v>13</v>
      </c>
      <c r="C154" s="44">
        <v>623</v>
      </c>
      <c r="D154" s="43"/>
    </row>
    <row r="155" spans="1:4">
      <c r="A155" s="41">
        <v>6</v>
      </c>
      <c r="B155" s="48">
        <v>14</v>
      </c>
      <c r="C155" s="44">
        <v>594</v>
      </c>
      <c r="D155" s="43"/>
    </row>
    <row r="156" spans="1:4">
      <c r="A156" s="41">
        <v>6</v>
      </c>
      <c r="B156" s="48">
        <v>15</v>
      </c>
      <c r="C156" s="44">
        <v>518</v>
      </c>
      <c r="D156" s="43"/>
    </row>
    <row r="157" spans="1:4">
      <c r="A157" s="41">
        <v>6</v>
      </c>
      <c r="B157" s="48">
        <v>16</v>
      </c>
      <c r="C157" s="44">
        <v>410</v>
      </c>
      <c r="D157" s="43"/>
    </row>
    <row r="158" spans="1:4">
      <c r="A158" s="41">
        <v>6</v>
      </c>
      <c r="B158" s="48">
        <v>17</v>
      </c>
      <c r="C158" s="44">
        <v>274</v>
      </c>
      <c r="D158" s="43"/>
    </row>
    <row r="159" spans="1:4">
      <c r="A159" s="41">
        <v>6</v>
      </c>
      <c r="B159" s="48">
        <v>18</v>
      </c>
      <c r="C159" s="44">
        <v>135</v>
      </c>
      <c r="D159" s="43"/>
    </row>
    <row r="160" spans="1:4">
      <c r="A160" s="41">
        <v>6</v>
      </c>
      <c r="B160" s="47">
        <v>19</v>
      </c>
      <c r="C160" s="44">
        <v>28</v>
      </c>
      <c r="D160" s="43"/>
    </row>
    <row r="161" spans="1:4">
      <c r="A161" s="41">
        <v>6</v>
      </c>
      <c r="B161" s="47">
        <v>20</v>
      </c>
      <c r="C161" s="44">
        <v>0</v>
      </c>
      <c r="D161" s="43"/>
    </row>
    <row r="162" spans="1:4">
      <c r="A162" s="41">
        <v>6</v>
      </c>
      <c r="B162" s="47">
        <v>21</v>
      </c>
      <c r="C162" s="44">
        <v>0</v>
      </c>
      <c r="D162" s="43"/>
    </row>
    <row r="163" spans="1:4">
      <c r="A163" s="41">
        <v>6</v>
      </c>
      <c r="B163" s="47">
        <v>22</v>
      </c>
      <c r="C163" s="44">
        <v>0</v>
      </c>
      <c r="D163" s="43"/>
    </row>
    <row r="164" spans="1:4">
      <c r="A164" s="41">
        <v>6</v>
      </c>
      <c r="B164" s="47">
        <v>23</v>
      </c>
      <c r="C164" s="44">
        <v>0</v>
      </c>
      <c r="D164" s="43"/>
    </row>
    <row r="165" spans="1:4">
      <c r="A165" s="41">
        <v>6</v>
      </c>
      <c r="B165" s="47">
        <v>24</v>
      </c>
      <c r="C165" s="44">
        <v>0</v>
      </c>
      <c r="D165" s="43"/>
    </row>
    <row r="166" spans="1:4">
      <c r="A166" s="41">
        <v>7</v>
      </c>
      <c r="B166" s="46">
        <v>1</v>
      </c>
      <c r="C166" s="44">
        <v>0</v>
      </c>
      <c r="D166" s="43"/>
    </row>
    <row r="167" spans="1:4">
      <c r="A167" s="41">
        <v>7</v>
      </c>
      <c r="B167" s="47">
        <v>2</v>
      </c>
      <c r="C167" s="44">
        <v>0</v>
      </c>
      <c r="D167" s="43"/>
    </row>
    <row r="168" spans="1:4">
      <c r="A168" s="41">
        <v>7</v>
      </c>
      <c r="B168" s="47">
        <v>3</v>
      </c>
      <c r="C168" s="44">
        <v>0</v>
      </c>
      <c r="D168" s="43"/>
    </row>
    <row r="169" spans="1:4">
      <c r="A169" s="41">
        <v>7</v>
      </c>
      <c r="B169" s="47">
        <v>4</v>
      </c>
      <c r="C169" s="44">
        <v>0</v>
      </c>
      <c r="D169" s="43"/>
    </row>
    <row r="170" spans="1:4">
      <c r="A170" s="41">
        <v>7</v>
      </c>
      <c r="B170" s="47">
        <v>5</v>
      </c>
      <c r="C170" s="44">
        <v>0</v>
      </c>
      <c r="D170" s="43"/>
    </row>
    <row r="171" spans="1:4">
      <c r="A171" s="41">
        <v>7</v>
      </c>
      <c r="B171" s="47">
        <v>6</v>
      </c>
      <c r="C171" s="44">
        <v>0</v>
      </c>
      <c r="D171" s="43"/>
    </row>
    <row r="172" spans="1:4">
      <c r="A172" s="41">
        <v>7</v>
      </c>
      <c r="B172" s="48">
        <v>7</v>
      </c>
      <c r="C172" s="44">
        <v>19</v>
      </c>
      <c r="D172" s="43"/>
    </row>
    <row r="173" spans="1:4">
      <c r="A173" s="41">
        <v>7</v>
      </c>
      <c r="B173" s="48">
        <v>8</v>
      </c>
      <c r="C173" s="44">
        <v>98</v>
      </c>
      <c r="D173" s="43"/>
    </row>
    <row r="174" spans="1:4">
      <c r="A174" s="41">
        <v>7</v>
      </c>
      <c r="B174" s="48">
        <v>9</v>
      </c>
      <c r="C174" s="44">
        <v>213</v>
      </c>
      <c r="D174" s="43"/>
    </row>
    <row r="175" spans="1:4">
      <c r="A175" s="41">
        <v>7</v>
      </c>
      <c r="B175" s="48">
        <v>10</v>
      </c>
      <c r="C175" s="44">
        <v>337</v>
      </c>
      <c r="D175" s="43"/>
    </row>
    <row r="176" spans="1:4">
      <c r="A176" s="41">
        <v>7</v>
      </c>
      <c r="B176" s="48">
        <v>11</v>
      </c>
      <c r="C176" s="44">
        <v>441</v>
      </c>
      <c r="D176" s="43"/>
    </row>
    <row r="177" spans="1:4">
      <c r="A177" s="41">
        <v>7</v>
      </c>
      <c r="B177" s="48">
        <v>12</v>
      </c>
      <c r="C177" s="44">
        <v>515</v>
      </c>
      <c r="D177" s="43"/>
    </row>
    <row r="178" spans="1:4">
      <c r="A178" s="41">
        <v>7</v>
      </c>
      <c r="B178" s="48">
        <v>13</v>
      </c>
      <c r="C178" s="44">
        <v>542</v>
      </c>
      <c r="D178" s="43"/>
    </row>
    <row r="179" spans="1:4">
      <c r="A179" s="41">
        <v>7</v>
      </c>
      <c r="B179" s="48">
        <v>14</v>
      </c>
      <c r="C179" s="44">
        <v>525</v>
      </c>
      <c r="D179" s="43"/>
    </row>
    <row r="180" spans="1:4">
      <c r="A180" s="41">
        <v>7</v>
      </c>
      <c r="B180" s="48">
        <v>15</v>
      </c>
      <c r="C180" s="44">
        <v>465</v>
      </c>
      <c r="D180" s="43"/>
    </row>
    <row r="181" spans="1:4">
      <c r="A181" s="41">
        <v>7</v>
      </c>
      <c r="B181" s="48">
        <v>16</v>
      </c>
      <c r="C181" s="44">
        <v>362</v>
      </c>
      <c r="D181" s="43"/>
    </row>
    <row r="182" spans="1:4">
      <c r="A182" s="41">
        <v>7</v>
      </c>
      <c r="B182" s="48">
        <v>17</v>
      </c>
      <c r="C182" s="44">
        <v>243</v>
      </c>
      <c r="D182" s="43"/>
    </row>
    <row r="183" spans="1:4">
      <c r="A183" s="41">
        <v>7</v>
      </c>
      <c r="B183" s="48">
        <v>18</v>
      </c>
      <c r="C183" s="44">
        <v>124</v>
      </c>
      <c r="D183" s="43"/>
    </row>
    <row r="184" spans="1:4">
      <c r="A184" s="41">
        <v>7</v>
      </c>
      <c r="B184" s="47">
        <v>19</v>
      </c>
      <c r="C184" s="44">
        <v>29</v>
      </c>
      <c r="D184" s="43"/>
    </row>
    <row r="185" spans="1:4">
      <c r="A185" s="41">
        <v>7</v>
      </c>
      <c r="B185" s="47">
        <v>20</v>
      </c>
      <c r="C185" s="44">
        <v>0</v>
      </c>
      <c r="D185" s="43"/>
    </row>
    <row r="186" spans="1:4">
      <c r="A186" s="41">
        <v>7</v>
      </c>
      <c r="B186" s="47">
        <v>21</v>
      </c>
      <c r="C186" s="44">
        <v>0</v>
      </c>
      <c r="D186" s="43"/>
    </row>
    <row r="187" spans="1:4">
      <c r="A187" s="41">
        <v>7</v>
      </c>
      <c r="B187" s="47">
        <v>22</v>
      </c>
      <c r="C187" s="44">
        <v>0</v>
      </c>
      <c r="D187" s="43"/>
    </row>
    <row r="188" spans="1:4">
      <c r="A188" s="41">
        <v>7</v>
      </c>
      <c r="B188" s="47">
        <v>23</v>
      </c>
      <c r="C188" s="44">
        <v>0</v>
      </c>
      <c r="D188" s="43"/>
    </row>
    <row r="189" spans="1:4">
      <c r="A189" s="41">
        <v>7</v>
      </c>
      <c r="B189" s="47">
        <v>24</v>
      </c>
      <c r="C189" s="44">
        <v>0</v>
      </c>
      <c r="D189" s="43"/>
    </row>
    <row r="190" spans="1:4">
      <c r="A190" s="41">
        <v>8</v>
      </c>
      <c r="B190" s="46">
        <v>1</v>
      </c>
      <c r="C190" s="44">
        <v>0</v>
      </c>
      <c r="D190" s="43"/>
    </row>
    <row r="191" spans="1:4">
      <c r="A191" s="41">
        <v>8</v>
      </c>
      <c r="B191" s="47">
        <v>2</v>
      </c>
      <c r="C191" s="44">
        <v>0</v>
      </c>
      <c r="D191" s="43"/>
    </row>
    <row r="192" spans="1:4">
      <c r="A192" s="41">
        <v>8</v>
      </c>
      <c r="B192" s="47">
        <v>3</v>
      </c>
      <c r="C192" s="44">
        <v>0</v>
      </c>
      <c r="D192" s="43"/>
    </row>
    <row r="193" spans="1:4">
      <c r="A193" s="41">
        <v>8</v>
      </c>
      <c r="B193" s="47">
        <v>4</v>
      </c>
      <c r="C193" s="44">
        <v>0</v>
      </c>
      <c r="D193" s="43"/>
    </row>
    <row r="194" spans="1:4">
      <c r="A194" s="41">
        <v>8</v>
      </c>
      <c r="B194" s="47">
        <v>5</v>
      </c>
      <c r="C194" s="44">
        <v>0</v>
      </c>
      <c r="D194" s="43"/>
    </row>
    <row r="195" spans="1:4">
      <c r="A195" s="41">
        <v>8</v>
      </c>
      <c r="B195" s="47">
        <v>6</v>
      </c>
      <c r="C195" s="44">
        <v>0</v>
      </c>
      <c r="D195" s="43"/>
    </row>
    <row r="196" spans="1:4">
      <c r="A196" s="41">
        <v>8</v>
      </c>
      <c r="B196" s="48">
        <v>7</v>
      </c>
      <c r="C196" s="44">
        <v>11</v>
      </c>
      <c r="D196" s="43"/>
    </row>
    <row r="197" spans="1:4">
      <c r="A197" s="41">
        <v>8</v>
      </c>
      <c r="B197" s="48">
        <v>8</v>
      </c>
      <c r="C197" s="44">
        <v>101</v>
      </c>
      <c r="D197" s="43"/>
    </row>
    <row r="198" spans="1:4">
      <c r="A198" s="41">
        <v>8</v>
      </c>
      <c r="B198" s="48">
        <v>9</v>
      </c>
      <c r="C198" s="44">
        <v>232</v>
      </c>
      <c r="D198" s="43"/>
    </row>
    <row r="199" spans="1:4">
      <c r="A199" s="41">
        <v>8</v>
      </c>
      <c r="B199" s="48">
        <v>10</v>
      </c>
      <c r="C199" s="44">
        <v>367</v>
      </c>
      <c r="D199" s="43"/>
    </row>
    <row r="200" spans="1:4">
      <c r="A200" s="41">
        <v>8</v>
      </c>
      <c r="B200" s="48">
        <v>11</v>
      </c>
      <c r="C200" s="44">
        <v>480</v>
      </c>
      <c r="D200" s="43"/>
    </row>
    <row r="201" spans="1:4">
      <c r="A201" s="41">
        <v>8</v>
      </c>
      <c r="B201" s="48">
        <v>12</v>
      </c>
      <c r="C201" s="44">
        <v>557</v>
      </c>
      <c r="D201" s="43"/>
    </row>
    <row r="202" spans="1:4">
      <c r="A202" s="41">
        <v>8</v>
      </c>
      <c r="B202" s="48">
        <v>13</v>
      </c>
      <c r="C202" s="44">
        <v>589</v>
      </c>
      <c r="D202" s="43"/>
    </row>
    <row r="203" spans="1:4">
      <c r="A203" s="41">
        <v>8</v>
      </c>
      <c r="B203" s="48">
        <v>14</v>
      </c>
      <c r="C203" s="44">
        <v>561</v>
      </c>
      <c r="D203" s="43"/>
    </row>
    <row r="204" spans="1:4">
      <c r="A204" s="41">
        <v>8</v>
      </c>
      <c r="B204" s="48">
        <v>15</v>
      </c>
      <c r="C204" s="44">
        <v>495</v>
      </c>
      <c r="D204" s="43"/>
    </row>
    <row r="205" spans="1:4">
      <c r="A205" s="41">
        <v>8</v>
      </c>
      <c r="B205" s="48">
        <v>16</v>
      </c>
      <c r="C205" s="44">
        <v>383</v>
      </c>
      <c r="D205" s="43"/>
    </row>
    <row r="206" spans="1:4">
      <c r="A206" s="41">
        <v>8</v>
      </c>
      <c r="B206" s="48">
        <v>17</v>
      </c>
      <c r="C206" s="44">
        <v>250</v>
      </c>
      <c r="D206" s="43"/>
    </row>
    <row r="207" spans="1:4">
      <c r="A207" s="41">
        <v>8</v>
      </c>
      <c r="B207" s="48">
        <v>18</v>
      </c>
      <c r="C207" s="44">
        <v>115</v>
      </c>
      <c r="D207" s="43"/>
    </row>
    <row r="208" spans="1:4">
      <c r="A208" s="41">
        <v>8</v>
      </c>
      <c r="B208" s="47">
        <v>19</v>
      </c>
      <c r="C208" s="44">
        <v>14</v>
      </c>
      <c r="D208" s="43"/>
    </row>
    <row r="209" spans="1:4">
      <c r="A209" s="41">
        <v>8</v>
      </c>
      <c r="B209" s="47">
        <v>20</v>
      </c>
      <c r="C209" s="44">
        <v>0</v>
      </c>
      <c r="D209" s="43"/>
    </row>
    <row r="210" spans="1:4">
      <c r="A210" s="41">
        <v>8</v>
      </c>
      <c r="B210" s="47">
        <v>21</v>
      </c>
      <c r="C210" s="44">
        <v>0</v>
      </c>
      <c r="D210" s="43"/>
    </row>
    <row r="211" spans="1:4">
      <c r="A211" s="41">
        <v>8</v>
      </c>
      <c r="B211" s="47">
        <v>22</v>
      </c>
      <c r="C211" s="44">
        <v>0</v>
      </c>
      <c r="D211" s="43"/>
    </row>
    <row r="212" spans="1:4">
      <c r="A212" s="41">
        <v>8</v>
      </c>
      <c r="B212" s="47">
        <v>23</v>
      </c>
      <c r="C212" s="44">
        <v>0</v>
      </c>
      <c r="D212" s="43"/>
    </row>
    <row r="213" spans="1:4">
      <c r="A213" s="41">
        <v>8</v>
      </c>
      <c r="B213" s="47">
        <v>24</v>
      </c>
      <c r="C213" s="44">
        <v>0</v>
      </c>
      <c r="D213" s="43"/>
    </row>
    <row r="214" spans="1:4">
      <c r="A214" s="41">
        <v>9</v>
      </c>
      <c r="B214" s="46">
        <v>1</v>
      </c>
      <c r="C214" s="44">
        <v>0</v>
      </c>
      <c r="D214" s="43"/>
    </row>
    <row r="215" spans="1:4">
      <c r="A215" s="41">
        <v>9</v>
      </c>
      <c r="B215" s="47">
        <v>2</v>
      </c>
      <c r="C215" s="44">
        <v>0</v>
      </c>
      <c r="D215" s="43"/>
    </row>
    <row r="216" spans="1:4">
      <c r="A216" s="41">
        <v>9</v>
      </c>
      <c r="B216" s="47">
        <v>3</v>
      </c>
      <c r="C216" s="44">
        <v>0</v>
      </c>
      <c r="D216" s="43"/>
    </row>
    <row r="217" spans="1:4">
      <c r="A217" s="41">
        <v>9</v>
      </c>
      <c r="B217" s="47">
        <v>4</v>
      </c>
      <c r="C217" s="44">
        <v>0</v>
      </c>
      <c r="D217" s="43"/>
    </row>
    <row r="218" spans="1:4">
      <c r="A218" s="41">
        <v>9</v>
      </c>
      <c r="B218" s="47">
        <v>5</v>
      </c>
      <c r="C218" s="44">
        <v>0</v>
      </c>
      <c r="D218" s="43"/>
    </row>
    <row r="219" spans="1:4">
      <c r="A219" s="41">
        <v>9</v>
      </c>
      <c r="B219" s="47">
        <v>6</v>
      </c>
      <c r="C219" s="44">
        <v>0</v>
      </c>
      <c r="D219" s="43"/>
    </row>
    <row r="220" spans="1:4">
      <c r="A220" s="41">
        <v>9</v>
      </c>
      <c r="B220" s="48">
        <v>7</v>
      </c>
      <c r="C220" s="44">
        <v>9</v>
      </c>
      <c r="D220" s="43"/>
    </row>
    <row r="221" spans="1:4">
      <c r="A221" s="41">
        <v>9</v>
      </c>
      <c r="B221" s="48">
        <v>8</v>
      </c>
      <c r="C221" s="44">
        <v>130</v>
      </c>
      <c r="D221" s="43"/>
    </row>
    <row r="222" spans="1:4">
      <c r="A222" s="41">
        <v>9</v>
      </c>
      <c r="B222" s="48">
        <v>9</v>
      </c>
      <c r="C222" s="44">
        <v>310</v>
      </c>
      <c r="D222" s="43"/>
    </row>
    <row r="223" spans="1:4">
      <c r="A223" s="41">
        <v>9</v>
      </c>
      <c r="B223" s="48">
        <v>10</v>
      </c>
      <c r="C223" s="44">
        <v>475</v>
      </c>
      <c r="D223" s="43"/>
    </row>
    <row r="224" spans="1:4">
      <c r="A224" s="41">
        <v>9</v>
      </c>
      <c r="B224" s="48">
        <v>11</v>
      </c>
      <c r="C224" s="44">
        <v>600</v>
      </c>
      <c r="D224" s="43"/>
    </row>
    <row r="225" spans="1:4">
      <c r="A225" s="41">
        <v>9</v>
      </c>
      <c r="B225" s="48">
        <v>12</v>
      </c>
      <c r="C225" s="44">
        <v>678</v>
      </c>
      <c r="D225" s="43"/>
    </row>
    <row r="226" spans="1:4">
      <c r="A226" s="41">
        <v>9</v>
      </c>
      <c r="B226" s="48">
        <v>13</v>
      </c>
      <c r="C226" s="44">
        <v>701</v>
      </c>
      <c r="D226" s="43"/>
    </row>
    <row r="227" spans="1:4">
      <c r="A227" s="41">
        <v>9</v>
      </c>
      <c r="B227" s="48">
        <v>14</v>
      </c>
      <c r="C227" s="44">
        <v>661</v>
      </c>
      <c r="D227" s="43"/>
    </row>
    <row r="228" spans="1:4">
      <c r="A228" s="41">
        <v>9</v>
      </c>
      <c r="B228" s="48">
        <v>15</v>
      </c>
      <c r="C228" s="44">
        <v>563</v>
      </c>
      <c r="D228" s="43"/>
    </row>
    <row r="229" spans="1:4">
      <c r="A229" s="41">
        <v>9</v>
      </c>
      <c r="B229" s="48">
        <v>16</v>
      </c>
      <c r="C229" s="44">
        <v>432</v>
      </c>
      <c r="D229" s="43"/>
    </row>
    <row r="230" spans="1:4">
      <c r="A230" s="41">
        <v>9</v>
      </c>
      <c r="B230" s="48">
        <v>17</v>
      </c>
      <c r="C230" s="44">
        <v>264</v>
      </c>
      <c r="D230" s="43"/>
    </row>
    <row r="231" spans="1:4">
      <c r="A231" s="41">
        <v>9</v>
      </c>
      <c r="B231" s="48">
        <v>18</v>
      </c>
      <c r="C231" s="44">
        <v>86</v>
      </c>
      <c r="D231" s="43"/>
    </row>
    <row r="232" spans="1:4">
      <c r="A232" s="41">
        <v>9</v>
      </c>
      <c r="B232" s="47">
        <v>19</v>
      </c>
      <c r="C232" s="44">
        <v>1</v>
      </c>
      <c r="D232" s="43"/>
    </row>
    <row r="233" spans="1:4">
      <c r="A233" s="41">
        <v>9</v>
      </c>
      <c r="B233" s="47">
        <v>20</v>
      </c>
      <c r="C233" s="44">
        <v>0</v>
      </c>
      <c r="D233" s="43"/>
    </row>
    <row r="234" spans="1:4">
      <c r="A234" s="41">
        <v>9</v>
      </c>
      <c r="B234" s="47">
        <v>21</v>
      </c>
      <c r="C234" s="44">
        <v>0</v>
      </c>
      <c r="D234" s="43"/>
    </row>
    <row r="235" spans="1:4">
      <c r="A235" s="41">
        <v>9</v>
      </c>
      <c r="B235" s="47">
        <v>22</v>
      </c>
      <c r="C235" s="44">
        <v>0</v>
      </c>
      <c r="D235" s="43"/>
    </row>
    <row r="236" spans="1:4">
      <c r="A236" s="41">
        <v>9</v>
      </c>
      <c r="B236" s="47">
        <v>23</v>
      </c>
      <c r="C236" s="44">
        <v>0</v>
      </c>
      <c r="D236" s="43"/>
    </row>
    <row r="237" spans="1:4">
      <c r="A237" s="41">
        <v>9</v>
      </c>
      <c r="B237" s="47">
        <v>24</v>
      </c>
      <c r="C237" s="44">
        <v>0</v>
      </c>
      <c r="D237" s="43"/>
    </row>
    <row r="238" spans="1:4">
      <c r="A238" s="41">
        <v>10</v>
      </c>
      <c r="B238" s="46">
        <v>1</v>
      </c>
      <c r="C238" s="44">
        <v>0</v>
      </c>
      <c r="D238" s="43"/>
    </row>
    <row r="239" spans="1:4">
      <c r="A239" s="41">
        <v>10</v>
      </c>
      <c r="B239" s="47">
        <v>2</v>
      </c>
      <c r="C239" s="44">
        <v>0</v>
      </c>
      <c r="D239" s="43"/>
    </row>
    <row r="240" spans="1:4">
      <c r="A240" s="41">
        <v>10</v>
      </c>
      <c r="B240" s="47">
        <v>3</v>
      </c>
      <c r="C240" s="44">
        <v>0</v>
      </c>
      <c r="D240" s="43"/>
    </row>
    <row r="241" spans="1:4">
      <c r="A241" s="41">
        <v>10</v>
      </c>
      <c r="B241" s="47">
        <v>4</v>
      </c>
      <c r="C241" s="44">
        <v>0</v>
      </c>
      <c r="D241" s="43"/>
    </row>
    <row r="242" spans="1:4">
      <c r="A242" s="41">
        <v>10</v>
      </c>
      <c r="B242" s="47">
        <v>5</v>
      </c>
      <c r="C242" s="44">
        <v>0</v>
      </c>
      <c r="D242" s="43"/>
    </row>
    <row r="243" spans="1:4">
      <c r="A243" s="41">
        <v>10</v>
      </c>
      <c r="B243" s="47">
        <v>6</v>
      </c>
      <c r="C243" s="44">
        <v>0</v>
      </c>
      <c r="D243" s="43"/>
    </row>
    <row r="244" spans="1:4">
      <c r="A244" s="41">
        <v>10</v>
      </c>
      <c r="B244" s="48">
        <v>7</v>
      </c>
      <c r="C244" s="44">
        <v>0</v>
      </c>
      <c r="D244" s="43"/>
    </row>
    <row r="245" spans="1:4">
      <c r="A245" s="41">
        <v>10</v>
      </c>
      <c r="B245" s="48">
        <v>8</v>
      </c>
      <c r="C245" s="44">
        <v>137</v>
      </c>
      <c r="D245" s="43"/>
    </row>
    <row r="246" spans="1:4">
      <c r="A246" s="41">
        <v>10</v>
      </c>
      <c r="B246" s="48">
        <v>9</v>
      </c>
      <c r="C246" s="44">
        <v>366</v>
      </c>
      <c r="D246" s="43"/>
    </row>
    <row r="247" spans="1:4">
      <c r="A247" s="41">
        <v>10</v>
      </c>
      <c r="B247" s="48">
        <v>10</v>
      </c>
      <c r="C247" s="44">
        <v>542</v>
      </c>
      <c r="D247" s="43"/>
    </row>
    <row r="248" spans="1:4">
      <c r="A248" s="41">
        <v>10</v>
      </c>
      <c r="B248" s="48">
        <v>11</v>
      </c>
      <c r="C248" s="44">
        <v>669</v>
      </c>
      <c r="D248" s="43"/>
    </row>
    <row r="249" spans="1:4">
      <c r="A249" s="41">
        <v>10</v>
      </c>
      <c r="B249" s="48">
        <v>12</v>
      </c>
      <c r="C249" s="44">
        <v>742</v>
      </c>
      <c r="D249" s="43"/>
    </row>
    <row r="250" spans="1:4">
      <c r="A250" s="41">
        <v>10</v>
      </c>
      <c r="B250" s="48">
        <v>13</v>
      </c>
      <c r="C250" s="44">
        <v>754</v>
      </c>
      <c r="D250" s="43"/>
    </row>
    <row r="251" spans="1:4">
      <c r="A251" s="41">
        <v>10</v>
      </c>
      <c r="B251" s="48">
        <v>14</v>
      </c>
      <c r="C251" s="44">
        <v>695</v>
      </c>
      <c r="D251" s="43"/>
    </row>
    <row r="252" spans="1:4">
      <c r="A252" s="41">
        <v>10</v>
      </c>
      <c r="B252" s="48">
        <v>15</v>
      </c>
      <c r="C252" s="44">
        <v>583</v>
      </c>
      <c r="D252" s="43"/>
    </row>
    <row r="253" spans="1:4">
      <c r="A253" s="41">
        <v>10</v>
      </c>
      <c r="B253" s="48">
        <v>16</v>
      </c>
      <c r="C253" s="44">
        <v>427</v>
      </c>
      <c r="D253" s="43"/>
    </row>
    <row r="254" spans="1:4">
      <c r="A254" s="41">
        <v>10</v>
      </c>
      <c r="B254" s="48">
        <v>17</v>
      </c>
      <c r="C254" s="44">
        <v>239</v>
      </c>
      <c r="D254" s="43"/>
    </row>
    <row r="255" spans="1:4">
      <c r="A255" s="41">
        <v>10</v>
      </c>
      <c r="B255" s="48">
        <v>18</v>
      </c>
      <c r="C255" s="44">
        <v>31</v>
      </c>
      <c r="D255" s="43"/>
    </row>
    <row r="256" spans="1:4">
      <c r="A256" s="41">
        <v>10</v>
      </c>
      <c r="B256" s="47">
        <v>19</v>
      </c>
      <c r="C256" s="44">
        <v>0</v>
      </c>
      <c r="D256" s="43"/>
    </row>
    <row r="257" spans="1:4">
      <c r="A257" s="41">
        <v>10</v>
      </c>
      <c r="B257" s="47">
        <v>20</v>
      </c>
      <c r="C257" s="44">
        <v>0</v>
      </c>
      <c r="D257" s="43"/>
    </row>
    <row r="258" spans="1:4">
      <c r="A258" s="41">
        <v>10</v>
      </c>
      <c r="B258" s="47">
        <v>21</v>
      </c>
      <c r="C258" s="44">
        <v>0</v>
      </c>
      <c r="D258" s="43"/>
    </row>
    <row r="259" spans="1:4">
      <c r="A259" s="41">
        <v>10</v>
      </c>
      <c r="B259" s="47">
        <v>22</v>
      </c>
      <c r="C259" s="44">
        <v>0</v>
      </c>
      <c r="D259" s="43"/>
    </row>
    <row r="260" spans="1:4">
      <c r="A260" s="41">
        <v>10</v>
      </c>
      <c r="B260" s="47">
        <v>23</v>
      </c>
      <c r="C260" s="44">
        <v>0</v>
      </c>
      <c r="D260" s="43"/>
    </row>
    <row r="261" spans="1:4">
      <c r="A261" s="41">
        <v>10</v>
      </c>
      <c r="B261" s="47">
        <v>24</v>
      </c>
      <c r="C261" s="44">
        <v>0</v>
      </c>
      <c r="D261" s="43"/>
    </row>
    <row r="262" spans="1:4">
      <c r="A262" s="41">
        <v>11</v>
      </c>
      <c r="B262" s="46">
        <v>1</v>
      </c>
      <c r="C262" s="44">
        <v>0</v>
      </c>
      <c r="D262" s="43"/>
    </row>
    <row r="263" spans="1:4">
      <c r="A263" s="41">
        <v>11</v>
      </c>
      <c r="B263" s="47">
        <v>2</v>
      </c>
      <c r="C263" s="44">
        <v>0</v>
      </c>
      <c r="D263" s="43"/>
    </row>
    <row r="264" spans="1:4">
      <c r="A264" s="41">
        <v>11</v>
      </c>
      <c r="B264" s="47">
        <v>3</v>
      </c>
      <c r="C264" s="44">
        <v>0</v>
      </c>
      <c r="D264" s="43"/>
    </row>
    <row r="265" spans="1:4">
      <c r="A265" s="41">
        <v>11</v>
      </c>
      <c r="B265" s="47">
        <v>4</v>
      </c>
      <c r="C265" s="44">
        <v>0</v>
      </c>
      <c r="D265" s="43"/>
    </row>
    <row r="266" spans="1:4">
      <c r="A266" s="41">
        <v>11</v>
      </c>
      <c r="B266" s="47">
        <v>5</v>
      </c>
      <c r="C266" s="44">
        <v>0</v>
      </c>
      <c r="D266" s="43"/>
    </row>
    <row r="267" spans="1:4">
      <c r="A267" s="41">
        <v>11</v>
      </c>
      <c r="B267" s="47">
        <v>6</v>
      </c>
      <c r="C267" s="44">
        <v>0</v>
      </c>
      <c r="D267" s="43"/>
    </row>
    <row r="268" spans="1:4">
      <c r="A268" s="41">
        <v>11</v>
      </c>
      <c r="B268" s="48">
        <v>7</v>
      </c>
      <c r="C268" s="44">
        <v>0</v>
      </c>
      <c r="D268" s="43"/>
    </row>
    <row r="269" spans="1:4">
      <c r="A269" s="41">
        <v>11</v>
      </c>
      <c r="B269" s="48">
        <v>8</v>
      </c>
      <c r="C269" s="44">
        <v>81</v>
      </c>
      <c r="D269" s="43"/>
    </row>
    <row r="270" spans="1:4">
      <c r="A270" s="41">
        <v>11</v>
      </c>
      <c r="B270" s="48">
        <v>9</v>
      </c>
      <c r="C270" s="45">
        <v>329</v>
      </c>
      <c r="D270" s="43"/>
    </row>
    <row r="271" spans="1:4">
      <c r="A271" s="41">
        <v>11</v>
      </c>
      <c r="B271" s="48">
        <v>10</v>
      </c>
      <c r="C271" s="44">
        <v>515</v>
      </c>
      <c r="D271" s="43"/>
    </row>
    <row r="272" spans="1:4">
      <c r="A272" s="41">
        <v>11</v>
      </c>
      <c r="B272" s="48">
        <v>11</v>
      </c>
      <c r="C272" s="44">
        <v>644</v>
      </c>
      <c r="D272" s="43"/>
    </row>
    <row r="273" spans="1:4">
      <c r="A273" s="41">
        <v>11</v>
      </c>
      <c r="B273" s="48">
        <v>12</v>
      </c>
      <c r="C273" s="44">
        <v>715</v>
      </c>
      <c r="D273" s="43"/>
    </row>
    <row r="274" spans="1:4">
      <c r="A274" s="41">
        <v>11</v>
      </c>
      <c r="B274" s="48">
        <v>13</v>
      </c>
      <c r="C274" s="44">
        <v>722</v>
      </c>
      <c r="D274" s="43"/>
    </row>
    <row r="275" spans="1:4">
      <c r="A275" s="41">
        <v>11</v>
      </c>
      <c r="B275" s="48">
        <v>14</v>
      </c>
      <c r="C275" s="44">
        <v>672</v>
      </c>
      <c r="D275" s="43"/>
    </row>
    <row r="276" spans="1:4">
      <c r="A276" s="41">
        <v>11</v>
      </c>
      <c r="B276" s="48">
        <v>15</v>
      </c>
      <c r="C276" s="44">
        <v>560</v>
      </c>
      <c r="D276" s="43"/>
    </row>
    <row r="277" spans="1:4">
      <c r="A277" s="41">
        <v>11</v>
      </c>
      <c r="B277" s="48">
        <v>16</v>
      </c>
      <c r="C277" s="44">
        <v>402</v>
      </c>
      <c r="D277" s="43"/>
    </row>
    <row r="278" spans="1:4">
      <c r="A278" s="41">
        <v>11</v>
      </c>
      <c r="B278" s="48">
        <v>17</v>
      </c>
      <c r="C278" s="44">
        <v>175</v>
      </c>
      <c r="D278" s="43"/>
    </row>
    <row r="279" spans="1:4">
      <c r="A279" s="41">
        <v>11</v>
      </c>
      <c r="B279" s="48">
        <v>18</v>
      </c>
      <c r="C279" s="44">
        <v>0</v>
      </c>
      <c r="D279" s="43"/>
    </row>
    <row r="280" spans="1:4">
      <c r="A280" s="41">
        <v>11</v>
      </c>
      <c r="B280" s="47">
        <v>19</v>
      </c>
      <c r="C280" s="44">
        <v>0</v>
      </c>
      <c r="D280" s="43"/>
    </row>
    <row r="281" spans="1:4">
      <c r="A281" s="41">
        <v>11</v>
      </c>
      <c r="B281" s="47">
        <v>20</v>
      </c>
      <c r="C281" s="44">
        <v>0</v>
      </c>
      <c r="D281" s="43"/>
    </row>
    <row r="282" spans="1:4">
      <c r="A282" s="41">
        <v>11</v>
      </c>
      <c r="B282" s="47">
        <v>21</v>
      </c>
      <c r="C282" s="44">
        <v>0</v>
      </c>
      <c r="D282" s="43"/>
    </row>
    <row r="283" spans="1:4">
      <c r="A283" s="41">
        <v>11</v>
      </c>
      <c r="B283" s="47">
        <v>22</v>
      </c>
      <c r="C283" s="44">
        <v>0</v>
      </c>
      <c r="D283" s="43"/>
    </row>
    <row r="284" spans="1:4">
      <c r="A284" s="41">
        <v>11</v>
      </c>
      <c r="B284" s="47">
        <v>23</v>
      </c>
      <c r="C284" s="44">
        <v>0</v>
      </c>
      <c r="D284" s="43"/>
    </row>
    <row r="285" spans="1:4">
      <c r="A285" s="41">
        <v>11</v>
      </c>
      <c r="B285" s="47">
        <v>24</v>
      </c>
      <c r="C285" s="44">
        <v>0</v>
      </c>
      <c r="D285" s="43"/>
    </row>
    <row r="286" spans="1:4">
      <c r="A286" s="41">
        <v>12</v>
      </c>
      <c r="B286" s="46">
        <v>1</v>
      </c>
      <c r="C286" s="44">
        <v>0</v>
      </c>
      <c r="D286" s="43"/>
    </row>
    <row r="287" spans="1:4">
      <c r="A287" s="41">
        <v>12</v>
      </c>
      <c r="B287" s="47">
        <v>2</v>
      </c>
      <c r="C287" s="44">
        <v>0</v>
      </c>
      <c r="D287" s="43"/>
    </row>
    <row r="288" spans="1:4">
      <c r="A288" s="41">
        <v>12</v>
      </c>
      <c r="B288" s="47">
        <v>3</v>
      </c>
      <c r="C288" s="44">
        <v>0</v>
      </c>
      <c r="D288" s="43"/>
    </row>
    <row r="289" spans="1:4">
      <c r="A289" s="41">
        <v>12</v>
      </c>
      <c r="B289" s="47">
        <v>4</v>
      </c>
      <c r="C289" s="44">
        <v>0</v>
      </c>
      <c r="D289" s="43"/>
    </row>
    <row r="290" spans="1:4">
      <c r="A290" s="41">
        <v>12</v>
      </c>
      <c r="B290" s="47">
        <v>5</v>
      </c>
      <c r="C290" s="44">
        <v>0</v>
      </c>
      <c r="D290" s="43"/>
    </row>
    <row r="291" spans="1:4">
      <c r="A291" s="41">
        <v>12</v>
      </c>
      <c r="B291" s="47">
        <v>6</v>
      </c>
      <c r="C291" s="44">
        <v>0</v>
      </c>
      <c r="D291" s="43"/>
    </row>
    <row r="292" spans="1:4">
      <c r="A292" s="41">
        <v>12</v>
      </c>
      <c r="B292" s="48">
        <v>7</v>
      </c>
      <c r="C292" s="44">
        <v>0</v>
      </c>
      <c r="D292" s="43"/>
    </row>
    <row r="293" spans="1:4">
      <c r="A293" s="41">
        <v>12</v>
      </c>
      <c r="B293" s="48">
        <v>8</v>
      </c>
      <c r="C293" s="44">
        <v>33</v>
      </c>
      <c r="D293" s="43"/>
    </row>
    <row r="294" spans="1:4">
      <c r="A294" s="41">
        <v>12</v>
      </c>
      <c r="B294" s="48">
        <v>9</v>
      </c>
      <c r="C294" s="44">
        <v>273</v>
      </c>
      <c r="D294" s="43"/>
    </row>
    <row r="295" spans="1:4">
      <c r="A295" s="41">
        <v>12</v>
      </c>
      <c r="B295" s="48">
        <v>10</v>
      </c>
      <c r="C295" s="44">
        <v>467</v>
      </c>
      <c r="D295" s="43"/>
    </row>
    <row r="296" spans="1:4">
      <c r="A296" s="41">
        <v>12</v>
      </c>
      <c r="B296" s="48">
        <v>11</v>
      </c>
      <c r="C296" s="44">
        <v>606</v>
      </c>
      <c r="D296" s="43"/>
    </row>
    <row r="297" spans="1:4">
      <c r="A297" s="41">
        <v>12</v>
      </c>
      <c r="B297" s="48">
        <v>12</v>
      </c>
      <c r="C297" s="44">
        <v>691</v>
      </c>
      <c r="D297" s="43"/>
    </row>
    <row r="298" spans="1:4">
      <c r="A298" s="41">
        <v>12</v>
      </c>
      <c r="B298" s="48">
        <v>13</v>
      </c>
      <c r="C298" s="44">
        <v>714</v>
      </c>
      <c r="D298" s="43"/>
    </row>
    <row r="299" spans="1:4">
      <c r="A299" s="41">
        <v>12</v>
      </c>
      <c r="B299" s="48">
        <v>14</v>
      </c>
      <c r="C299" s="44">
        <v>671</v>
      </c>
      <c r="D299" s="43"/>
    </row>
    <row r="300" spans="1:4">
      <c r="A300" s="41">
        <v>12</v>
      </c>
      <c r="B300" s="48">
        <v>15</v>
      </c>
      <c r="C300" s="44">
        <v>568</v>
      </c>
      <c r="D300" s="43"/>
    </row>
    <row r="301" spans="1:4">
      <c r="A301" s="41">
        <v>12</v>
      </c>
      <c r="B301" s="48">
        <v>16</v>
      </c>
      <c r="C301" s="44">
        <v>419</v>
      </c>
      <c r="D301" s="43"/>
    </row>
    <row r="302" spans="1:4">
      <c r="A302" s="41">
        <v>12</v>
      </c>
      <c r="B302" s="48">
        <v>17</v>
      </c>
      <c r="C302" s="44">
        <v>193</v>
      </c>
      <c r="D302" s="43"/>
    </row>
    <row r="303" spans="1:4">
      <c r="A303" s="41">
        <v>12</v>
      </c>
      <c r="B303" s="48">
        <v>18</v>
      </c>
      <c r="C303" s="44">
        <v>2</v>
      </c>
      <c r="D303" s="43"/>
    </row>
    <row r="304" spans="1:4">
      <c r="A304" s="41">
        <v>12</v>
      </c>
      <c r="B304" s="47">
        <v>19</v>
      </c>
      <c r="C304" s="44">
        <v>0</v>
      </c>
      <c r="D304" s="43"/>
    </row>
    <row r="305" spans="1:4">
      <c r="A305" s="41">
        <v>12</v>
      </c>
      <c r="B305" s="47">
        <v>20</v>
      </c>
      <c r="C305" s="44">
        <v>0</v>
      </c>
      <c r="D305" s="43"/>
    </row>
    <row r="306" spans="1:4">
      <c r="A306" s="41">
        <v>12</v>
      </c>
      <c r="B306" s="47">
        <v>21</v>
      </c>
      <c r="C306" s="44">
        <v>0</v>
      </c>
      <c r="D306" s="43"/>
    </row>
    <row r="307" spans="1:4">
      <c r="A307" s="41">
        <v>12</v>
      </c>
      <c r="B307" s="47">
        <v>22</v>
      </c>
      <c r="C307" s="44">
        <v>0</v>
      </c>
      <c r="D307" s="43"/>
    </row>
    <row r="308" spans="1:4">
      <c r="A308" s="41">
        <v>12</v>
      </c>
      <c r="B308" s="47">
        <v>23</v>
      </c>
      <c r="C308" s="44">
        <v>0</v>
      </c>
      <c r="D308" s="43"/>
    </row>
    <row r="309" spans="1:4">
      <c r="A309" s="41">
        <v>12</v>
      </c>
      <c r="B309" s="47">
        <v>24</v>
      </c>
      <c r="C309" s="44">
        <v>0</v>
      </c>
      <c r="D309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zoomScale="85" zoomScaleNormal="85" workbookViewId="0">
      <selection activeCell="F8" sqref="F8"/>
    </sheetView>
  </sheetViews>
  <sheetFormatPr defaultRowHeight="15"/>
  <cols>
    <col min="1" max="1" width="21.140625" style="10" bestFit="1" customWidth="1"/>
    <col min="2" max="18" width="12.85546875" style="10" customWidth="1"/>
    <col min="19" max="19" width="13.28515625" bestFit="1" customWidth="1"/>
  </cols>
  <sheetData>
    <row r="1" spans="1:28" ht="60" customHeight="1">
      <c r="A1" s="9" t="s">
        <v>28</v>
      </c>
      <c r="B1" s="10" t="s">
        <v>35</v>
      </c>
      <c r="C1" s="9" t="s">
        <v>52</v>
      </c>
      <c r="D1" s="9" t="s">
        <v>53</v>
      </c>
      <c r="E1" s="9" t="s">
        <v>54</v>
      </c>
      <c r="F1" s="54" t="s">
        <v>18</v>
      </c>
      <c r="G1" s="10" t="s">
        <v>19</v>
      </c>
      <c r="H1" s="9" t="s">
        <v>55</v>
      </c>
      <c r="I1" s="10" t="s">
        <v>56</v>
      </c>
      <c r="J1" s="10" t="s">
        <v>57</v>
      </c>
      <c r="N1" s="9"/>
      <c r="O1" s="9"/>
      <c r="P1" s="9"/>
    </row>
    <row r="2" spans="1:28">
      <c r="A2" s="37">
        <v>2000000</v>
      </c>
      <c r="B2" s="37">
        <v>5762000</v>
      </c>
      <c r="C2" s="92">
        <v>460000</v>
      </c>
      <c r="D2" s="92">
        <f>45.79*1000</f>
        <v>45790</v>
      </c>
      <c r="E2" s="92">
        <f>51.59*1000</f>
        <v>51590</v>
      </c>
      <c r="F2" s="10">
        <v>40</v>
      </c>
      <c r="G2" s="10">
        <v>3.67</v>
      </c>
      <c r="H2" s="10">
        <v>0.1</v>
      </c>
      <c r="I2" s="10">
        <v>0.25</v>
      </c>
      <c r="J2" s="10">
        <v>180</v>
      </c>
    </row>
    <row r="3" spans="1:28" s="91" customFormat="1" ht="45" customHeight="1">
      <c r="A3" s="89" t="s">
        <v>58</v>
      </c>
      <c r="B3" s="89" t="s">
        <v>59</v>
      </c>
      <c r="C3" s="89" t="s">
        <v>60</v>
      </c>
      <c r="D3" s="89" t="s">
        <v>61</v>
      </c>
      <c r="E3" s="89" t="s">
        <v>61</v>
      </c>
      <c r="F3" s="89" t="s">
        <v>62</v>
      </c>
      <c r="G3" s="89" t="s">
        <v>63</v>
      </c>
      <c r="H3" s="89"/>
      <c r="I3" s="89" t="s">
        <v>64</v>
      </c>
      <c r="J3" s="89" t="s">
        <v>65</v>
      </c>
      <c r="K3" s="90"/>
      <c r="L3" s="89"/>
      <c r="M3" s="89"/>
      <c r="N3" s="89"/>
      <c r="O3" s="89"/>
      <c r="P3" s="89"/>
      <c r="Q3" s="89"/>
      <c r="R3" s="89"/>
    </row>
    <row r="4" spans="1:28">
      <c r="B4" s="1"/>
      <c r="C4" s="11"/>
      <c r="D4" s="11"/>
      <c r="E4" s="11"/>
      <c r="F4" s="11"/>
      <c r="G4" s="50"/>
      <c r="H4" s="1"/>
      <c r="I4" s="1"/>
      <c r="J4" s="11"/>
      <c r="K4" s="11"/>
      <c r="L4" s="11"/>
      <c r="M4" s="11"/>
    </row>
    <row r="5" spans="1:28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28">
      <c r="A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28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8">
      <c r="A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28">
      <c r="A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1" spans="1:28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28" ht="30" customHeight="1">
      <c r="A12" s="13"/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>
      <c r="A13" s="3"/>
      <c r="B13" s="15"/>
      <c r="C13" s="17"/>
      <c r="D13" s="17"/>
      <c r="E13" s="11"/>
      <c r="F13" s="18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>
      <c r="A14" s="3"/>
      <c r="B14" s="15"/>
      <c r="C14" s="17"/>
      <c r="D14" s="17"/>
      <c r="E14" s="11"/>
      <c r="F14" s="18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>
      <c r="A15" s="3"/>
      <c r="B15" s="15"/>
      <c r="C15" s="17"/>
      <c r="D15" s="17"/>
      <c r="E15" s="11"/>
      <c r="F15" s="18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>
      <c r="A16" s="3"/>
      <c r="B16" s="15"/>
      <c r="C16" s="17"/>
      <c r="D16" s="17"/>
      <c r="E16" s="11"/>
      <c r="F16" s="18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>
      <c r="A17" s="3"/>
      <c r="B17" s="15"/>
      <c r="C17" s="17"/>
      <c r="D17" s="17"/>
      <c r="E17" s="11"/>
      <c r="F17" s="18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>
      <c r="A18" s="3"/>
      <c r="B18" s="15"/>
      <c r="C18" s="17"/>
      <c r="D18" s="17"/>
      <c r="E18" s="11"/>
      <c r="F18" s="18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>
      <c r="A19" s="3"/>
      <c r="B19" s="15"/>
      <c r="C19" s="17"/>
      <c r="D19" s="17"/>
      <c r="E19" s="11"/>
      <c r="F19" s="18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>
      <c r="A20" s="3"/>
      <c r="B20" s="15"/>
      <c r="C20" s="17"/>
      <c r="D20" s="17"/>
      <c r="E20" s="11"/>
      <c r="F20" s="18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>
      <c r="A21" s="3"/>
      <c r="B21" s="15"/>
      <c r="C21" s="17"/>
      <c r="D21" s="17"/>
      <c r="E21" s="11"/>
      <c r="F21" s="18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>
      <c r="A22" s="3"/>
      <c r="B22" s="15"/>
      <c r="C22" s="17"/>
      <c r="D22" s="17"/>
      <c r="E22" s="11"/>
      <c r="F22" s="18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>
      <c r="A23" s="3"/>
      <c r="B23" s="15"/>
      <c r="C23" s="17"/>
      <c r="D23" s="17"/>
      <c r="E23" s="11"/>
      <c r="F23" s="18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>
      <c r="A24" s="3"/>
      <c r="B24" s="15"/>
      <c r="C24" s="17"/>
      <c r="D24" s="17"/>
      <c r="E24" s="11"/>
      <c r="F24" s="18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>
      <c r="A25" s="3"/>
      <c r="B25" s="15"/>
      <c r="C25" s="17"/>
      <c r="D25" s="17"/>
      <c r="E25" s="11"/>
      <c r="F25" s="18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>
      <c r="A26" s="3"/>
      <c r="B26" s="15"/>
      <c r="C26" s="17"/>
      <c r="D26" s="17"/>
      <c r="E26" s="11"/>
      <c r="F26" s="18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>
      <c r="A27" s="3"/>
      <c r="B27" s="15"/>
      <c r="C27" s="17"/>
      <c r="D27" s="17"/>
      <c r="E27" s="11"/>
      <c r="F27" s="18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>
      <c r="A28" s="3"/>
      <c r="B28" s="15"/>
      <c r="C28" s="17"/>
      <c r="D28" s="17"/>
      <c r="E28" s="11"/>
      <c r="F28" s="18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>
      <c r="A29" s="3"/>
      <c r="B29" s="15"/>
      <c r="C29" s="17"/>
      <c r="D29" s="17"/>
      <c r="E29" s="11"/>
      <c r="F29" s="18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>
      <c r="A30" s="3"/>
      <c r="B30" s="15"/>
      <c r="C30" s="17"/>
      <c r="D30" s="17"/>
      <c r="E30" s="11"/>
      <c r="F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>
      <c r="A31" s="3"/>
      <c r="B31" s="15"/>
      <c r="C31" s="17"/>
      <c r="D31" s="17"/>
      <c r="E31" s="11"/>
      <c r="F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>
      <c r="A32" s="3"/>
      <c r="B32" s="15"/>
      <c r="C32" s="17"/>
      <c r="D32" s="17"/>
      <c r="E32" s="11"/>
      <c r="F32" s="18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>
      <c r="A33" s="3"/>
      <c r="B33" s="16"/>
      <c r="C33" s="17"/>
      <c r="D33" s="17"/>
      <c r="E33" s="11"/>
      <c r="F33" s="18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>
      <c r="A34" s="3"/>
      <c r="B34" s="16"/>
      <c r="C34" s="17"/>
      <c r="D34" s="17"/>
      <c r="E34" s="11"/>
      <c r="F34" s="18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>
      <c r="A35" s="3"/>
      <c r="B35" s="16"/>
      <c r="C35" s="17"/>
      <c r="D35" s="17"/>
      <c r="E35" s="11"/>
      <c r="F35" s="18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>
      <c r="A36" s="3"/>
      <c r="B36" s="16"/>
      <c r="C36" s="17"/>
      <c r="D36" s="17"/>
      <c r="E36" s="11"/>
      <c r="F36" s="18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G11"/>
  <sheetViews>
    <sheetView tabSelected="1" workbookViewId="0">
      <selection activeCell="B2" sqref="B2"/>
    </sheetView>
  </sheetViews>
  <sheetFormatPr defaultRowHeight="15"/>
  <cols>
    <col min="2" max="2" width="28" customWidth="1"/>
    <col min="3" max="3" width="12.140625" customWidth="1"/>
  </cols>
  <sheetData>
    <row r="2" spans="2:7">
      <c r="B2" s="23" t="s">
        <v>66</v>
      </c>
    </row>
    <row r="3" spans="2:7">
      <c r="B3" t="s">
        <v>28</v>
      </c>
      <c r="C3" s="57">
        <v>3000000</v>
      </c>
      <c r="D3" t="s">
        <v>67</v>
      </c>
    </row>
    <row r="4" spans="2:7">
      <c r="B4" t="s">
        <v>35</v>
      </c>
      <c r="C4" s="57">
        <v>0</v>
      </c>
      <c r="D4" t="s">
        <v>59</v>
      </c>
    </row>
    <row r="5" spans="2:7">
      <c r="B5" t="s">
        <v>68</v>
      </c>
      <c r="C5" s="57">
        <v>200000</v>
      </c>
      <c r="D5" t="s">
        <v>69</v>
      </c>
    </row>
    <row r="6" spans="2:7">
      <c r="B6" t="s">
        <v>70</v>
      </c>
      <c r="C6" s="57">
        <v>30000</v>
      </c>
      <c r="D6" t="s">
        <v>47</v>
      </c>
    </row>
    <row r="7" spans="2:7">
      <c r="B7" s="54" t="s">
        <v>18</v>
      </c>
      <c r="C7" s="58">
        <v>2</v>
      </c>
      <c r="D7" t="s">
        <v>71</v>
      </c>
    </row>
    <row r="8" spans="2:7">
      <c r="B8" s="10" t="s">
        <v>19</v>
      </c>
      <c r="C8" s="58">
        <v>24</v>
      </c>
      <c r="D8" t="s">
        <v>72</v>
      </c>
    </row>
    <row r="9" spans="2:7">
      <c r="B9" s="9" t="s">
        <v>55</v>
      </c>
      <c r="C9" s="58">
        <v>0.1</v>
      </c>
    </row>
    <row r="10" spans="2:7">
      <c r="B10" s="10" t="s">
        <v>56</v>
      </c>
      <c r="C10" s="58">
        <v>0.25</v>
      </c>
      <c r="D10" s="10" t="s">
        <v>64</v>
      </c>
      <c r="E10" s="9"/>
      <c r="F10" s="10"/>
      <c r="G10" s="10"/>
    </row>
    <row r="11" spans="2:7">
      <c r="B11" s="10" t="s">
        <v>57</v>
      </c>
      <c r="C11" s="10">
        <v>0</v>
      </c>
      <c r="D11" s="10" t="s">
        <v>65</v>
      </c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E934-23F3-4414-B95B-145CF3421268}">
  <dimension ref="A3:T23"/>
  <sheetViews>
    <sheetView zoomScale="86" zoomScaleNormal="160" workbookViewId="0">
      <selection activeCell="T4" sqref="T4"/>
    </sheetView>
  </sheetViews>
  <sheetFormatPr defaultRowHeight="15"/>
  <cols>
    <col min="1" max="1" width="31.5703125" bestFit="1" customWidth="1"/>
    <col min="2" max="2" width="13.5703125" customWidth="1"/>
    <col min="3" max="3" width="22.5703125" bestFit="1" customWidth="1"/>
    <col min="4" max="4" width="2.140625" customWidth="1"/>
    <col min="5" max="5" width="31.5703125" bestFit="1" customWidth="1"/>
    <col min="6" max="6" width="15.42578125" bestFit="1" customWidth="1"/>
    <col min="7" max="7" width="27.28515625" customWidth="1"/>
    <col min="8" max="8" width="2.85546875" customWidth="1"/>
    <col min="9" max="9" width="31.5703125" bestFit="1" customWidth="1"/>
    <col min="10" max="10" width="12.5703125" bestFit="1" customWidth="1"/>
    <col min="11" max="11" width="15.28515625" bestFit="1" customWidth="1"/>
    <col min="12" max="12" width="2.42578125" customWidth="1"/>
    <col min="13" max="13" width="44.140625" bestFit="1" customWidth="1"/>
    <col min="14" max="14" width="12.5703125" customWidth="1"/>
    <col min="15" max="15" width="13.42578125" bestFit="1" customWidth="1"/>
    <col min="16" max="16" width="2.42578125" customWidth="1"/>
    <col min="17" max="17" width="31.28515625" bestFit="1" customWidth="1"/>
    <col min="18" max="18" width="15.140625" bestFit="1" customWidth="1"/>
    <col min="19" max="19" width="15.42578125" bestFit="1" customWidth="1"/>
  </cols>
  <sheetData>
    <row r="3" spans="1:20">
      <c r="A3" s="23" t="s">
        <v>73</v>
      </c>
      <c r="E3" s="23" t="s">
        <v>74</v>
      </c>
      <c r="I3" s="23" t="s">
        <v>75</v>
      </c>
      <c r="M3" s="23" t="s">
        <v>76</v>
      </c>
      <c r="Q3" s="23" t="s">
        <v>77</v>
      </c>
    </row>
    <row r="4" spans="1:20">
      <c r="A4" s="19" t="s">
        <v>78</v>
      </c>
      <c r="B4" s="20">
        <v>42700</v>
      </c>
      <c r="C4" s="19" t="s">
        <v>79</v>
      </c>
      <c r="E4" s="19" t="s">
        <v>78</v>
      </c>
      <c r="F4" s="20">
        <v>42700</v>
      </c>
      <c r="G4" s="19" t="s">
        <v>79</v>
      </c>
      <c r="I4" s="19" t="s">
        <v>78</v>
      </c>
      <c r="J4" s="20">
        <v>41100</v>
      </c>
      <c r="K4" s="19" t="s">
        <v>79</v>
      </c>
      <c r="M4" s="19" t="s">
        <v>78</v>
      </c>
      <c r="N4" s="26">
        <v>4.7140000000000004</v>
      </c>
      <c r="O4" s="26" t="s">
        <v>80</v>
      </c>
      <c r="Q4" s="19" t="s">
        <v>78</v>
      </c>
      <c r="R4" s="20" t="s">
        <v>81</v>
      </c>
      <c r="S4" s="19" t="s">
        <v>79</v>
      </c>
      <c r="T4" t="s">
        <v>82</v>
      </c>
    </row>
    <row r="5" spans="1:20">
      <c r="A5" s="19" t="s">
        <v>0</v>
      </c>
      <c r="B5" s="21">
        <f>180000000*0.85</f>
        <v>153000000</v>
      </c>
      <c r="C5" s="19" t="s">
        <v>83</v>
      </c>
      <c r="E5" s="19" t="s">
        <v>0</v>
      </c>
      <c r="F5" s="21">
        <f>60000000*1.8/1.5</f>
        <v>72000000</v>
      </c>
      <c r="G5" s="19" t="s">
        <v>83</v>
      </c>
      <c r="I5" s="19" t="s">
        <v>0</v>
      </c>
      <c r="J5" s="21">
        <f>160000000*0.85</f>
        <v>136000000</v>
      </c>
      <c r="K5" s="19" t="s">
        <v>83</v>
      </c>
      <c r="M5" s="19" t="s">
        <v>0</v>
      </c>
      <c r="N5" s="27">
        <v>45000000</v>
      </c>
      <c r="O5" s="26" t="s">
        <v>83</v>
      </c>
      <c r="Q5" s="19" t="s">
        <v>0</v>
      </c>
      <c r="R5" s="21">
        <f>60000000*1.8/1.5</f>
        <v>72000000</v>
      </c>
      <c r="S5" s="19" t="s">
        <v>83</v>
      </c>
    </row>
    <row r="6" spans="1:20">
      <c r="A6" s="19" t="s">
        <v>48</v>
      </c>
      <c r="B6" s="22">
        <v>300000</v>
      </c>
      <c r="C6" s="19" t="s">
        <v>84</v>
      </c>
      <c r="E6" s="19" t="s">
        <v>48</v>
      </c>
      <c r="F6" s="22">
        <v>300000</v>
      </c>
      <c r="G6" s="19" t="s">
        <v>84</v>
      </c>
      <c r="I6" s="19" t="s">
        <v>48</v>
      </c>
      <c r="J6" s="22">
        <v>300000</v>
      </c>
      <c r="K6" s="19" t="s">
        <v>84</v>
      </c>
      <c r="M6" s="19" t="s">
        <v>48</v>
      </c>
      <c r="N6" s="27">
        <v>150000</v>
      </c>
      <c r="O6" s="26" t="s">
        <v>85</v>
      </c>
      <c r="Q6" s="19" t="s">
        <v>48</v>
      </c>
      <c r="R6" s="22">
        <v>300000</v>
      </c>
      <c r="S6" s="19" t="s">
        <v>84</v>
      </c>
    </row>
    <row r="7" spans="1:20">
      <c r="A7" s="19" t="s">
        <v>86</v>
      </c>
      <c r="B7" s="21">
        <v>4500</v>
      </c>
      <c r="C7" s="19" t="s">
        <v>87</v>
      </c>
      <c r="E7" s="19" t="s">
        <v>86</v>
      </c>
      <c r="F7" s="21">
        <v>3500</v>
      </c>
      <c r="G7" s="19" t="s">
        <v>87</v>
      </c>
      <c r="I7" s="19" t="s">
        <v>86</v>
      </c>
      <c r="J7" s="21">
        <v>4000</v>
      </c>
      <c r="K7" s="19" t="s">
        <v>87</v>
      </c>
      <c r="M7" s="19" t="s">
        <v>86</v>
      </c>
      <c r="N7" s="24">
        <v>1500</v>
      </c>
      <c r="O7" s="26" t="s">
        <v>61</v>
      </c>
      <c r="Q7" s="19" t="s">
        <v>86</v>
      </c>
      <c r="R7" s="21">
        <v>3500</v>
      </c>
      <c r="S7" s="19" t="s">
        <v>87</v>
      </c>
    </row>
    <row r="8" spans="1:20">
      <c r="A8" s="19" t="s">
        <v>2</v>
      </c>
      <c r="B8" s="21">
        <v>12</v>
      </c>
      <c r="C8" s="19" t="s">
        <v>37</v>
      </c>
      <c r="E8" s="19" t="s">
        <v>2</v>
      </c>
      <c r="F8" s="21">
        <v>12</v>
      </c>
      <c r="G8" s="19" t="s">
        <v>37</v>
      </c>
      <c r="I8" s="19" t="s">
        <v>2</v>
      </c>
      <c r="J8" s="21">
        <v>12</v>
      </c>
      <c r="K8" s="19" t="s">
        <v>37</v>
      </c>
      <c r="M8" s="19" t="s">
        <v>2</v>
      </c>
      <c r="N8" s="28">
        <v>10</v>
      </c>
      <c r="O8" s="19" t="s">
        <v>37</v>
      </c>
      <c r="Q8" s="19" t="s">
        <v>2</v>
      </c>
      <c r="R8" s="21">
        <v>8</v>
      </c>
      <c r="S8" s="19" t="s">
        <v>37</v>
      </c>
    </row>
    <row r="9" spans="1:20">
      <c r="A9" s="64" t="s">
        <v>88</v>
      </c>
      <c r="B9" s="61">
        <v>0</v>
      </c>
      <c r="C9" s="64" t="s">
        <v>39</v>
      </c>
      <c r="E9" s="64" t="s">
        <v>88</v>
      </c>
      <c r="F9" s="61">
        <v>0</v>
      </c>
      <c r="G9" s="64" t="s">
        <v>39</v>
      </c>
      <c r="I9" s="64" t="s">
        <v>88</v>
      </c>
      <c r="J9" s="61">
        <v>0</v>
      </c>
      <c r="K9" s="64" t="s">
        <v>39</v>
      </c>
      <c r="M9" s="64" t="s">
        <v>88</v>
      </c>
      <c r="N9" s="65" t="s">
        <v>89</v>
      </c>
      <c r="O9" s="65" t="s">
        <v>39</v>
      </c>
      <c r="Q9" s="64" t="s">
        <v>88</v>
      </c>
      <c r="R9" s="61">
        <v>0</v>
      </c>
      <c r="S9" s="64" t="s">
        <v>39</v>
      </c>
    </row>
    <row r="10" spans="1:20">
      <c r="A10" s="19" t="s">
        <v>90</v>
      </c>
      <c r="B10" s="49">
        <v>0.1</v>
      </c>
      <c r="E10" s="19" t="s">
        <v>3</v>
      </c>
      <c r="F10" s="49">
        <v>0.1</v>
      </c>
      <c r="I10" s="19" t="s">
        <v>3</v>
      </c>
      <c r="J10" s="49">
        <v>0.1</v>
      </c>
      <c r="M10" s="19" t="s">
        <v>3</v>
      </c>
      <c r="N10" s="49">
        <v>0.1</v>
      </c>
      <c r="Q10" s="19" t="s">
        <v>3</v>
      </c>
      <c r="R10" s="49">
        <v>0.1</v>
      </c>
    </row>
    <row r="11" spans="1:20">
      <c r="A11" s="25" t="s">
        <v>50</v>
      </c>
      <c r="B11" s="26">
        <v>8</v>
      </c>
      <c r="C11" s="26" t="s">
        <v>40</v>
      </c>
      <c r="E11" s="25" t="s">
        <v>50</v>
      </c>
      <c r="F11" s="26">
        <v>8</v>
      </c>
      <c r="G11" s="26" t="s">
        <v>40</v>
      </c>
      <c r="I11" s="25" t="s">
        <v>50</v>
      </c>
      <c r="J11" s="26">
        <v>8</v>
      </c>
      <c r="K11" s="26" t="s">
        <v>40</v>
      </c>
      <c r="M11" s="25" t="s">
        <v>50</v>
      </c>
      <c r="N11" s="26">
        <v>8</v>
      </c>
      <c r="O11" s="26" t="s">
        <v>40</v>
      </c>
      <c r="Q11" s="25" t="s">
        <v>50</v>
      </c>
      <c r="R11" s="26">
        <v>8</v>
      </c>
      <c r="S11" s="26" t="s">
        <v>40</v>
      </c>
    </row>
    <row r="12" spans="1:20">
      <c r="A12" s="19" t="s">
        <v>91</v>
      </c>
      <c r="B12">
        <v>220</v>
      </c>
      <c r="C12" t="s">
        <v>92</v>
      </c>
      <c r="E12" s="19" t="s">
        <v>91</v>
      </c>
      <c r="F12">
        <v>243</v>
      </c>
      <c r="G12" t="s">
        <v>92</v>
      </c>
      <c r="I12" s="19" t="s">
        <v>91</v>
      </c>
      <c r="J12">
        <v>220</v>
      </c>
      <c r="K12" t="s">
        <v>92</v>
      </c>
      <c r="M12" s="19" t="s">
        <v>91</v>
      </c>
      <c r="N12">
        <f>231/2</f>
        <v>115.5</v>
      </c>
      <c r="O12" t="s">
        <v>92</v>
      </c>
      <c r="Q12" s="19" t="s">
        <v>91</v>
      </c>
      <c r="R12">
        <v>243</v>
      </c>
      <c r="S12" t="s">
        <v>92</v>
      </c>
    </row>
    <row r="13" spans="1:20">
      <c r="A13" s="19" t="s">
        <v>93</v>
      </c>
      <c r="B13">
        <v>30</v>
      </c>
      <c r="C13" t="s">
        <v>40</v>
      </c>
      <c r="E13" s="19" t="s">
        <v>93</v>
      </c>
      <c r="F13">
        <v>30</v>
      </c>
      <c r="G13" t="s">
        <v>40</v>
      </c>
      <c r="I13" s="19" t="s">
        <v>93</v>
      </c>
      <c r="J13">
        <v>30</v>
      </c>
      <c r="K13" t="s">
        <v>40</v>
      </c>
      <c r="M13" s="19" t="s">
        <v>93</v>
      </c>
      <c r="N13">
        <v>30</v>
      </c>
      <c r="O13" t="s">
        <v>40</v>
      </c>
      <c r="Q13" s="19" t="s">
        <v>93</v>
      </c>
      <c r="R13">
        <v>30</v>
      </c>
      <c r="S13" t="s">
        <v>40</v>
      </c>
    </row>
    <row r="14" spans="1:20">
      <c r="A14" s="19" t="s">
        <v>94</v>
      </c>
      <c r="B14" s="1">
        <v>98.5</v>
      </c>
      <c r="C14" t="s">
        <v>40</v>
      </c>
      <c r="E14" s="19" t="s">
        <v>94</v>
      </c>
      <c r="F14" s="1">
        <v>98.5</v>
      </c>
      <c r="G14" t="s">
        <v>40</v>
      </c>
      <c r="I14" s="19" t="s">
        <v>94</v>
      </c>
      <c r="J14" s="1">
        <v>98.5</v>
      </c>
      <c r="K14" t="s">
        <v>40</v>
      </c>
      <c r="M14" s="19" t="s">
        <v>94</v>
      </c>
      <c r="N14" s="1">
        <v>98.5</v>
      </c>
      <c r="O14" t="s">
        <v>40</v>
      </c>
      <c r="Q14" s="19" t="s">
        <v>94</v>
      </c>
      <c r="R14" s="1">
        <v>98.5</v>
      </c>
      <c r="S14" t="s">
        <v>40</v>
      </c>
    </row>
    <row r="15" spans="1:20">
      <c r="A15" s="30" t="s">
        <v>95</v>
      </c>
      <c r="B15" s="29">
        <v>3</v>
      </c>
      <c r="E15" s="30" t="s">
        <v>95</v>
      </c>
      <c r="F15" s="29">
        <v>8</v>
      </c>
      <c r="I15" s="30" t="s">
        <v>95</v>
      </c>
      <c r="J15" s="29">
        <v>5</v>
      </c>
      <c r="M15" s="30" t="s">
        <v>95</v>
      </c>
      <c r="N15" s="29">
        <v>0</v>
      </c>
      <c r="Q15" s="30" t="s">
        <v>95</v>
      </c>
      <c r="R15" s="29">
        <v>8</v>
      </c>
    </row>
    <row r="16" spans="1:20">
      <c r="A16" s="30" t="s">
        <v>96</v>
      </c>
      <c r="B16" s="29">
        <v>45</v>
      </c>
      <c r="E16" s="30" t="s">
        <v>96</v>
      </c>
      <c r="F16" s="29">
        <v>45</v>
      </c>
      <c r="I16" s="30" t="s">
        <v>96</v>
      </c>
      <c r="J16" s="29">
        <v>45</v>
      </c>
      <c r="M16" s="30" t="s">
        <v>96</v>
      </c>
      <c r="N16" s="29">
        <v>8</v>
      </c>
      <c r="Q16" s="30" t="s">
        <v>96</v>
      </c>
      <c r="R16" s="29">
        <v>45</v>
      </c>
    </row>
    <row r="17" spans="1:20">
      <c r="A17" s="25" t="s">
        <v>56</v>
      </c>
      <c r="B17">
        <f>30/60</f>
        <v>0.5</v>
      </c>
      <c r="C17" t="s">
        <v>97</v>
      </c>
      <c r="E17" s="25" t="s">
        <v>56</v>
      </c>
      <c r="F17">
        <f>15/60</f>
        <v>0.25</v>
      </c>
      <c r="G17" t="s">
        <v>97</v>
      </c>
      <c r="I17" s="25" t="s">
        <v>56</v>
      </c>
      <c r="J17">
        <f>30/60</f>
        <v>0.5</v>
      </c>
      <c r="K17" t="s">
        <v>97</v>
      </c>
      <c r="M17" s="25" t="s">
        <v>56</v>
      </c>
      <c r="N17" s="31">
        <f>30/(60*60)</f>
        <v>8.3333333333333332E-3</v>
      </c>
      <c r="O17" t="s">
        <v>97</v>
      </c>
      <c r="Q17" s="25" t="s">
        <v>56</v>
      </c>
      <c r="R17">
        <f>15/60</f>
        <v>0.25</v>
      </c>
      <c r="S17" t="s">
        <v>97</v>
      </c>
    </row>
    <row r="18" spans="1:20">
      <c r="A18" s="25" t="s">
        <v>98</v>
      </c>
      <c r="B18">
        <f>15/60</f>
        <v>0.25</v>
      </c>
      <c r="C18" t="s">
        <v>97</v>
      </c>
      <c r="E18" s="25" t="s">
        <v>98</v>
      </c>
      <c r="F18">
        <f>7.5/60</f>
        <v>0.125</v>
      </c>
      <c r="G18" t="s">
        <v>97</v>
      </c>
      <c r="I18" s="25" t="s">
        <v>98</v>
      </c>
      <c r="J18">
        <f>15/60</f>
        <v>0.25</v>
      </c>
      <c r="K18" t="s">
        <v>97</v>
      </c>
      <c r="M18" s="59" t="s">
        <v>99</v>
      </c>
      <c r="N18" s="62">
        <v>800</v>
      </c>
      <c r="O18" s="61" t="s">
        <v>65</v>
      </c>
      <c r="Q18" s="25" t="s">
        <v>98</v>
      </c>
      <c r="R18">
        <f>7.5/60</f>
        <v>0.125</v>
      </c>
      <c r="S18" t="s">
        <v>97</v>
      </c>
    </row>
    <row r="19" spans="1:20">
      <c r="A19" s="59" t="s">
        <v>100</v>
      </c>
      <c r="B19" s="60">
        <v>180</v>
      </c>
      <c r="C19" s="61" t="s">
        <v>65</v>
      </c>
      <c r="E19" s="59" t="s">
        <v>100</v>
      </c>
      <c r="F19" s="60">
        <v>180</v>
      </c>
      <c r="G19" s="61" t="s">
        <v>65</v>
      </c>
      <c r="I19" s="59" t="s">
        <v>101</v>
      </c>
      <c r="J19" s="60">
        <v>270</v>
      </c>
      <c r="K19" s="61" t="s">
        <v>65</v>
      </c>
      <c r="M19" s="25" t="s">
        <v>102</v>
      </c>
      <c r="N19" s="55">
        <v>1</v>
      </c>
      <c r="O19" t="s">
        <v>40</v>
      </c>
      <c r="Q19" s="59" t="s">
        <v>100</v>
      </c>
      <c r="R19" s="60">
        <v>180</v>
      </c>
      <c r="S19" s="61" t="s">
        <v>65</v>
      </c>
    </row>
    <row r="20" spans="1:20">
      <c r="A20" s="59" t="s">
        <v>101</v>
      </c>
      <c r="B20" s="60">
        <v>270</v>
      </c>
      <c r="C20" s="61" t="s">
        <v>65</v>
      </c>
      <c r="E20" s="25" t="s">
        <v>102</v>
      </c>
      <c r="F20">
        <v>1.5</v>
      </c>
      <c r="G20" t="s">
        <v>40</v>
      </c>
      <c r="I20" s="25" t="s">
        <v>102</v>
      </c>
      <c r="J20">
        <v>1.5</v>
      </c>
      <c r="K20" t="s">
        <v>40</v>
      </c>
      <c r="M20" s="25"/>
      <c r="N20" s="55"/>
      <c r="Q20" s="25" t="s">
        <v>102</v>
      </c>
      <c r="R20">
        <v>1.5</v>
      </c>
      <c r="S20" t="s">
        <v>40</v>
      </c>
    </row>
    <row r="21" spans="1:20">
      <c r="A21" s="25" t="s">
        <v>103</v>
      </c>
      <c r="B21">
        <v>60</v>
      </c>
      <c r="C21" t="s">
        <v>40</v>
      </c>
      <c r="E21" s="25" t="s">
        <v>104</v>
      </c>
      <c r="F21" s="37">
        <v>25000000</v>
      </c>
      <c r="G21" t="s">
        <v>59</v>
      </c>
      <c r="I21" s="25"/>
      <c r="M21" s="25"/>
      <c r="N21" s="55"/>
      <c r="Q21" s="25" t="s">
        <v>105</v>
      </c>
      <c r="R21" s="37">
        <v>20000000</v>
      </c>
      <c r="S21" t="s">
        <v>59</v>
      </c>
      <c r="T21" s="63" t="s">
        <v>106</v>
      </c>
    </row>
    <row r="22" spans="1:20">
      <c r="A22" s="25" t="s">
        <v>102</v>
      </c>
      <c r="B22">
        <v>1.5</v>
      </c>
      <c r="C22" t="s">
        <v>40</v>
      </c>
      <c r="Q22" s="25" t="s">
        <v>107</v>
      </c>
      <c r="R22" s="37">
        <v>7500000</v>
      </c>
      <c r="S22" t="s">
        <v>59</v>
      </c>
    </row>
    <row r="23" spans="1:20">
      <c r="A23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B2:S31"/>
  <sheetViews>
    <sheetView topLeftCell="B2" zoomScaleNormal="130" workbookViewId="0">
      <selection activeCell="C6" sqref="C6"/>
    </sheetView>
  </sheetViews>
  <sheetFormatPr defaultRowHeight="15"/>
  <cols>
    <col min="2" max="2" width="35.42578125" customWidth="1"/>
    <col min="3" max="3" width="14.85546875" customWidth="1"/>
    <col min="4" max="4" width="10.7109375" customWidth="1"/>
    <col min="8" max="8" width="27.7109375" customWidth="1"/>
    <col min="9" max="14" width="15.7109375" customWidth="1"/>
  </cols>
  <sheetData>
    <row r="2" spans="2:19">
      <c r="H2" s="23" t="s">
        <v>108</v>
      </c>
    </row>
    <row r="3" spans="2:19" ht="45">
      <c r="B3" s="36"/>
      <c r="C3" s="35"/>
      <c r="D3" s="32"/>
      <c r="I3" s="39" t="s">
        <v>109</v>
      </c>
      <c r="J3" s="39" t="s">
        <v>110</v>
      </c>
      <c r="K3" s="13" t="s">
        <v>111</v>
      </c>
      <c r="L3" s="13" t="s">
        <v>112</v>
      </c>
      <c r="M3" s="13" t="s">
        <v>113</v>
      </c>
      <c r="N3" s="13" t="s">
        <v>114</v>
      </c>
    </row>
    <row r="4" spans="2:19" ht="15" customHeight="1">
      <c r="B4" s="23" t="s">
        <v>115</v>
      </c>
      <c r="C4" s="35"/>
      <c r="D4" s="32"/>
      <c r="H4" s="38" t="s">
        <v>116</v>
      </c>
      <c r="I4" s="38">
        <v>5</v>
      </c>
      <c r="J4" s="38">
        <v>5</v>
      </c>
      <c r="K4" s="38">
        <v>70</v>
      </c>
      <c r="L4" s="38">
        <v>900</v>
      </c>
      <c r="M4" s="38">
        <v>0.7</v>
      </c>
      <c r="N4" s="38">
        <v>20</v>
      </c>
      <c r="O4" s="38"/>
      <c r="P4" s="38"/>
      <c r="Q4" s="38"/>
      <c r="R4" s="38"/>
    </row>
    <row r="5" spans="2:19" ht="15" customHeight="1">
      <c r="B5" s="33" t="s">
        <v>117</v>
      </c>
      <c r="C5" s="32">
        <v>4.5</v>
      </c>
      <c r="D5" s="32"/>
      <c r="H5" s="38" t="s">
        <v>118</v>
      </c>
      <c r="I5" s="38">
        <v>5</v>
      </c>
      <c r="J5" s="38">
        <v>5</v>
      </c>
      <c r="K5" s="38">
        <v>70</v>
      </c>
      <c r="L5" s="38">
        <v>900</v>
      </c>
      <c r="M5" s="38">
        <v>0.7</v>
      </c>
      <c r="N5" s="38">
        <v>20</v>
      </c>
      <c r="S5" s="38"/>
    </row>
    <row r="6" spans="2:19" ht="15" customHeight="1">
      <c r="B6" s="33" t="s">
        <v>119</v>
      </c>
      <c r="C6" s="32">
        <v>16</v>
      </c>
      <c r="D6" s="32" t="s">
        <v>39</v>
      </c>
      <c r="H6" s="38" t="s">
        <v>120</v>
      </c>
      <c r="I6" s="38">
        <v>5</v>
      </c>
      <c r="J6" s="38">
        <v>5</v>
      </c>
      <c r="K6" s="38">
        <v>70</v>
      </c>
      <c r="L6" s="38">
        <v>900</v>
      </c>
      <c r="M6" s="38">
        <v>0.7</v>
      </c>
      <c r="N6" s="38">
        <v>20</v>
      </c>
      <c r="S6" s="38"/>
    </row>
    <row r="7" spans="2:19" ht="15" customHeight="1">
      <c r="B7" s="33" t="s">
        <v>121</v>
      </c>
      <c r="C7" s="34">
        <v>20</v>
      </c>
      <c r="D7" s="32" t="s">
        <v>40</v>
      </c>
      <c r="H7" s="38" t="s">
        <v>122</v>
      </c>
      <c r="I7" s="38">
        <v>5</v>
      </c>
      <c r="J7" s="38">
        <v>5</v>
      </c>
      <c r="K7" s="38">
        <v>70</v>
      </c>
      <c r="L7" s="38">
        <v>900</v>
      </c>
      <c r="M7" s="38">
        <v>0.7</v>
      </c>
      <c r="N7" s="38">
        <v>20</v>
      </c>
      <c r="S7" s="38"/>
    </row>
    <row r="8" spans="2:19" ht="15" customHeight="1">
      <c r="B8" s="36" t="s">
        <v>123</v>
      </c>
      <c r="C8" s="35">
        <v>100</v>
      </c>
      <c r="D8" s="32" t="s">
        <v>40</v>
      </c>
      <c r="H8" s="38" t="s">
        <v>124</v>
      </c>
      <c r="I8" s="38">
        <v>7</v>
      </c>
      <c r="J8" s="38">
        <v>7</v>
      </c>
      <c r="K8" s="38">
        <v>70</v>
      </c>
      <c r="L8" s="38">
        <v>900</v>
      </c>
      <c r="M8" s="38">
        <v>0.7</v>
      </c>
      <c r="N8" s="38">
        <v>20</v>
      </c>
      <c r="S8" s="38"/>
    </row>
    <row r="9" spans="2:19" ht="15" customHeight="1">
      <c r="B9" s="36" t="s">
        <v>125</v>
      </c>
      <c r="C9" s="35">
        <v>85</v>
      </c>
      <c r="D9" s="32" t="s">
        <v>40</v>
      </c>
      <c r="H9" s="38" t="s">
        <v>126</v>
      </c>
      <c r="I9" s="38">
        <v>7</v>
      </c>
      <c r="J9" s="38">
        <v>7</v>
      </c>
      <c r="K9" s="38">
        <v>70</v>
      </c>
      <c r="L9" s="38">
        <v>900</v>
      </c>
      <c r="M9" s="38">
        <v>0.7</v>
      </c>
      <c r="N9" s="38">
        <v>20</v>
      </c>
      <c r="S9" s="38"/>
    </row>
    <row r="10" spans="2:19" ht="15" customHeight="1">
      <c r="B10" s="36" t="s">
        <v>127</v>
      </c>
      <c r="C10" s="35">
        <v>85</v>
      </c>
      <c r="D10" s="32" t="s">
        <v>40</v>
      </c>
      <c r="H10" s="38" t="s">
        <v>128</v>
      </c>
      <c r="I10" s="38">
        <v>7</v>
      </c>
      <c r="J10" s="38">
        <v>7</v>
      </c>
      <c r="K10" s="38">
        <v>70</v>
      </c>
      <c r="L10" s="38">
        <v>900</v>
      </c>
      <c r="M10" s="38">
        <v>0.7</v>
      </c>
      <c r="N10" s="38">
        <v>20</v>
      </c>
      <c r="S10" s="38"/>
    </row>
    <row r="11" spans="2:19" ht="15" customHeight="1">
      <c r="B11" s="36" t="s">
        <v>129</v>
      </c>
      <c r="C11" s="35">
        <v>0</v>
      </c>
      <c r="D11" s="32" t="s">
        <v>40</v>
      </c>
      <c r="H11" s="38" t="s">
        <v>130</v>
      </c>
      <c r="I11" s="38">
        <v>7</v>
      </c>
      <c r="J11" s="38">
        <v>7</v>
      </c>
      <c r="K11" s="38">
        <v>70</v>
      </c>
      <c r="L11" s="38">
        <v>900</v>
      </c>
      <c r="M11" s="38">
        <v>0.7</v>
      </c>
      <c r="N11" s="38">
        <v>20</v>
      </c>
    </row>
    <row r="12" spans="2:19" ht="15" customHeight="1">
      <c r="B12" s="36" t="s">
        <v>131</v>
      </c>
      <c r="C12" s="37">
        <v>24281</v>
      </c>
      <c r="D12" s="32" t="s">
        <v>132</v>
      </c>
      <c r="H12" s="38" t="s">
        <v>133</v>
      </c>
      <c r="I12" s="38">
        <v>7</v>
      </c>
      <c r="J12" s="38">
        <v>7</v>
      </c>
      <c r="K12" s="38">
        <v>70</v>
      </c>
      <c r="L12" s="38">
        <v>900</v>
      </c>
      <c r="M12" s="38">
        <v>0.7</v>
      </c>
      <c r="N12" s="38">
        <v>20</v>
      </c>
    </row>
    <row r="13" spans="2:19" ht="15" customHeight="1">
      <c r="B13" s="36" t="s">
        <v>134</v>
      </c>
      <c r="C13" s="37">
        <v>24000</v>
      </c>
      <c r="D13" s="32" t="s">
        <v>132</v>
      </c>
      <c r="H13" s="38" t="s">
        <v>135</v>
      </c>
      <c r="I13" s="38">
        <v>7</v>
      </c>
      <c r="J13" s="38">
        <v>7</v>
      </c>
      <c r="K13" s="38">
        <v>70</v>
      </c>
      <c r="L13" s="38">
        <v>900</v>
      </c>
      <c r="M13" s="38">
        <v>0.7</v>
      </c>
      <c r="N13" s="38">
        <v>20</v>
      </c>
    </row>
    <row r="14" spans="2:19" ht="15" customHeight="1">
      <c r="B14" s="36" t="s">
        <v>136</v>
      </c>
      <c r="C14" s="35">
        <v>0.1</v>
      </c>
      <c r="D14" s="32" t="s">
        <v>40</v>
      </c>
      <c r="I14" s="38" t="s">
        <v>137</v>
      </c>
      <c r="J14" s="38" t="s">
        <v>137</v>
      </c>
      <c r="K14" s="38" t="s">
        <v>40</v>
      </c>
      <c r="L14" s="38" t="s">
        <v>138</v>
      </c>
      <c r="M14" s="38" t="s">
        <v>137</v>
      </c>
      <c r="N14" s="38" t="s">
        <v>40</v>
      </c>
    </row>
    <row r="15" spans="2:19" ht="15" customHeight="1">
      <c r="B15" s="36" t="s">
        <v>139</v>
      </c>
      <c r="C15" s="37">
        <v>4640000</v>
      </c>
      <c r="D15" s="32" t="s">
        <v>59</v>
      </c>
    </row>
    <row r="16" spans="2:19" ht="15" customHeight="1">
      <c r="B16" s="36" t="s">
        <v>140</v>
      </c>
      <c r="C16" s="37">
        <v>250000</v>
      </c>
      <c r="D16" s="32" t="s">
        <v>141</v>
      </c>
    </row>
    <row r="17" spans="2:15" ht="15" customHeight="1"/>
    <row r="18" spans="2:15" ht="15" customHeight="1">
      <c r="B18" s="36"/>
      <c r="H18" s="23" t="s">
        <v>142</v>
      </c>
    </row>
    <row r="19" spans="2:15" ht="60">
      <c r="H19" s="38" t="s">
        <v>23</v>
      </c>
      <c r="I19" s="12" t="s">
        <v>143</v>
      </c>
      <c r="J19" s="12" t="s">
        <v>144</v>
      </c>
      <c r="K19" s="12" t="s">
        <v>145</v>
      </c>
      <c r="L19" s="12" t="s">
        <v>146</v>
      </c>
      <c r="M19" s="38" t="s">
        <v>147</v>
      </c>
      <c r="N19" s="12" t="s">
        <v>148</v>
      </c>
      <c r="O19" s="38" t="s">
        <v>149</v>
      </c>
    </row>
    <row r="20" spans="2:15">
      <c r="B20" s="52" t="s">
        <v>149</v>
      </c>
      <c r="H20" s="38">
        <v>1</v>
      </c>
      <c r="I20" s="38">
        <v>0.25700000000000001</v>
      </c>
      <c r="J20" s="53">
        <v>278.33333333333331</v>
      </c>
      <c r="K20" s="38">
        <v>11</v>
      </c>
      <c r="L20" s="38">
        <v>13</v>
      </c>
      <c r="M20" s="38" t="s">
        <v>150</v>
      </c>
      <c r="N20" s="38">
        <v>31</v>
      </c>
      <c r="O20" s="38">
        <v>1169</v>
      </c>
    </row>
    <row r="21" spans="2:15">
      <c r="B21" s="36" t="s">
        <v>151</v>
      </c>
      <c r="C21">
        <v>4.2</v>
      </c>
      <c r="D21" t="s">
        <v>137</v>
      </c>
      <c r="H21" s="38">
        <v>2</v>
      </c>
      <c r="I21" s="38">
        <v>0.23100000000000001</v>
      </c>
      <c r="J21" s="53">
        <v>282.14285714285711</v>
      </c>
      <c r="K21" s="38">
        <v>12</v>
      </c>
      <c r="L21" s="38">
        <v>12</v>
      </c>
      <c r="M21" s="38" t="s">
        <v>150</v>
      </c>
      <c r="N21" s="38">
        <v>28</v>
      </c>
      <c r="O21" s="38">
        <v>1185</v>
      </c>
    </row>
    <row r="22" spans="2:15">
      <c r="H22" s="38">
        <v>3</v>
      </c>
      <c r="I22" s="38">
        <v>0.21099999999999999</v>
      </c>
      <c r="J22" s="53">
        <v>251.9047619047619</v>
      </c>
      <c r="K22" s="38">
        <v>13</v>
      </c>
      <c r="L22" s="38">
        <v>11</v>
      </c>
      <c r="M22" s="38" t="s">
        <v>152</v>
      </c>
      <c r="N22" s="38">
        <v>31</v>
      </c>
      <c r="O22" s="38">
        <v>1058</v>
      </c>
    </row>
    <row r="23" spans="2:15">
      <c r="H23" s="38">
        <v>4</v>
      </c>
      <c r="I23" s="38">
        <v>0.20799999999999999</v>
      </c>
      <c r="J23" s="53">
        <v>278.8095238095238</v>
      </c>
      <c r="K23" s="38">
        <v>13</v>
      </c>
      <c r="L23" s="38">
        <v>11</v>
      </c>
      <c r="M23" s="38" t="s">
        <v>152</v>
      </c>
      <c r="N23" s="38">
        <v>30</v>
      </c>
      <c r="O23" s="38">
        <v>1171</v>
      </c>
    </row>
    <row r="24" spans="2:15">
      <c r="H24" s="38">
        <v>5</v>
      </c>
      <c r="I24" s="38">
        <v>0.20100000000000001</v>
      </c>
      <c r="J24" s="53">
        <v>252.14285714285714</v>
      </c>
      <c r="K24" s="38">
        <v>13</v>
      </c>
      <c r="L24" s="38">
        <v>11</v>
      </c>
      <c r="M24" s="38" t="s">
        <v>152</v>
      </c>
      <c r="N24" s="38">
        <v>31</v>
      </c>
      <c r="O24" s="38">
        <v>1059</v>
      </c>
    </row>
    <row r="25" spans="2:15">
      <c r="H25" s="38">
        <v>6</v>
      </c>
      <c r="I25" s="38">
        <v>0.22600000000000001</v>
      </c>
      <c r="J25" s="53">
        <v>256.42857142857144</v>
      </c>
      <c r="K25" s="38">
        <v>13</v>
      </c>
      <c r="L25" s="38">
        <v>11</v>
      </c>
      <c r="M25" s="38" t="s">
        <v>152</v>
      </c>
      <c r="N25" s="38">
        <v>30</v>
      </c>
      <c r="O25" s="38">
        <v>1077</v>
      </c>
    </row>
    <row r="26" spans="2:15">
      <c r="H26" s="38">
        <v>7</v>
      </c>
      <c r="I26" s="38">
        <v>0.22</v>
      </c>
      <c r="J26" s="53">
        <v>261.90476190476187</v>
      </c>
      <c r="K26" s="38">
        <v>13</v>
      </c>
      <c r="L26" s="38">
        <v>11</v>
      </c>
      <c r="M26" s="38" t="s">
        <v>152</v>
      </c>
      <c r="N26" s="38">
        <v>31</v>
      </c>
      <c r="O26" s="38">
        <v>1100</v>
      </c>
    </row>
    <row r="27" spans="2:15">
      <c r="H27" s="38">
        <v>8</v>
      </c>
      <c r="I27" s="38">
        <v>0.222</v>
      </c>
      <c r="J27" s="53">
        <v>251.66666666666666</v>
      </c>
      <c r="K27" s="38">
        <v>13</v>
      </c>
      <c r="L27" s="38">
        <v>11</v>
      </c>
      <c r="M27" s="38" t="s">
        <v>152</v>
      </c>
      <c r="N27" s="38">
        <v>31</v>
      </c>
      <c r="O27" s="38">
        <v>1057</v>
      </c>
    </row>
    <row r="28" spans="2:15">
      <c r="H28" s="38">
        <v>9</v>
      </c>
      <c r="I28" s="38">
        <v>0.23699999999999999</v>
      </c>
      <c r="J28" s="53">
        <v>270.47619047619048</v>
      </c>
      <c r="K28" s="38">
        <v>12</v>
      </c>
      <c r="L28" s="38">
        <v>12</v>
      </c>
      <c r="M28" s="38" t="s">
        <v>152</v>
      </c>
      <c r="N28" s="38">
        <v>30</v>
      </c>
      <c r="O28" s="38">
        <v>1136</v>
      </c>
    </row>
    <row r="29" spans="2:15">
      <c r="H29" s="38">
        <v>10</v>
      </c>
      <c r="I29" s="38">
        <v>0.22800000000000001</v>
      </c>
      <c r="J29" s="53">
        <v>273.33333333333331</v>
      </c>
      <c r="K29" s="38">
        <v>11</v>
      </c>
      <c r="L29" s="38">
        <v>13</v>
      </c>
      <c r="M29" s="38" t="s">
        <v>152</v>
      </c>
      <c r="N29" s="38">
        <v>31</v>
      </c>
      <c r="O29" s="38">
        <v>1148</v>
      </c>
    </row>
    <row r="30" spans="2:15">
      <c r="H30" s="38">
        <v>11</v>
      </c>
      <c r="I30" s="38">
        <v>0.247</v>
      </c>
      <c r="J30" s="53">
        <v>255.95238095238093</v>
      </c>
      <c r="K30" s="38">
        <v>10</v>
      </c>
      <c r="L30" s="38">
        <v>14</v>
      </c>
      <c r="M30" s="38" t="s">
        <v>150</v>
      </c>
      <c r="N30" s="38">
        <v>30</v>
      </c>
      <c r="O30" s="38">
        <v>1075</v>
      </c>
    </row>
    <row r="31" spans="2:15">
      <c r="H31" s="38">
        <v>12</v>
      </c>
      <c r="I31" s="38">
        <v>0.245</v>
      </c>
      <c r="J31" s="53">
        <v>285.71428571428572</v>
      </c>
      <c r="K31" s="38">
        <v>10</v>
      </c>
      <c r="L31" s="38">
        <v>14</v>
      </c>
      <c r="M31" s="38" t="s">
        <v>150</v>
      </c>
      <c r="N31" s="38">
        <v>31</v>
      </c>
      <c r="O31" s="38">
        <v>1200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zoomScaleNormal="160" workbookViewId="0">
      <selection activeCell="D30" sqref="D30"/>
    </sheetView>
  </sheetViews>
  <sheetFormatPr defaultRowHeight="15"/>
  <cols>
    <col min="1" max="1" width="45.7109375" customWidth="1"/>
    <col min="2" max="2" width="11.5703125" style="67" bestFit="1" customWidth="1"/>
    <col min="3" max="3" width="22.5703125" style="67" bestFit="1" customWidth="1"/>
    <col min="4" max="4" width="26.42578125" style="67" customWidth="1"/>
    <col min="5" max="5" width="9.140625" style="67"/>
    <col min="6" max="6" width="11.7109375" style="67" bestFit="1" customWidth="1"/>
  </cols>
  <sheetData>
    <row r="2" spans="1:6">
      <c r="A2" s="23" t="s">
        <v>153</v>
      </c>
      <c r="B2" s="66" t="s">
        <v>154</v>
      </c>
      <c r="C2" s="66" t="s">
        <v>155</v>
      </c>
      <c r="D2" s="66" t="s">
        <v>156</v>
      </c>
    </row>
    <row r="3" spans="1:6">
      <c r="A3" s="64" t="s">
        <v>157</v>
      </c>
      <c r="B3" s="72"/>
      <c r="C3" s="73" t="s">
        <v>158</v>
      </c>
      <c r="D3" s="68"/>
    </row>
    <row r="4" spans="1:6">
      <c r="A4" s="64" t="s">
        <v>159</v>
      </c>
      <c r="B4" s="72"/>
      <c r="C4" s="73" t="s">
        <v>158</v>
      </c>
    </row>
    <row r="5" spans="1:6">
      <c r="A5" s="19" t="s">
        <v>160</v>
      </c>
      <c r="B5" s="74">
        <v>37750</v>
      </c>
      <c r="C5" s="75" t="s">
        <v>87</v>
      </c>
      <c r="D5" s="67" t="s">
        <v>161</v>
      </c>
    </row>
    <row r="6" spans="1:6">
      <c r="A6" s="19" t="s">
        <v>162</v>
      </c>
      <c r="B6" s="76">
        <v>0.1</v>
      </c>
      <c r="C6" s="75"/>
      <c r="D6" s="67" t="s">
        <v>161</v>
      </c>
    </row>
    <row r="7" spans="1:6">
      <c r="A7" s="19" t="s">
        <v>163</v>
      </c>
      <c r="B7" s="76">
        <v>200</v>
      </c>
      <c r="C7" s="75" t="s">
        <v>65</v>
      </c>
    </row>
    <row r="8" spans="1:6">
      <c r="A8" s="64" t="s">
        <v>164</v>
      </c>
      <c r="B8" s="72"/>
      <c r="C8" s="73" t="s">
        <v>158</v>
      </c>
      <c r="D8" s="68"/>
    </row>
    <row r="9" spans="1:6">
      <c r="A9" s="64" t="s">
        <v>165</v>
      </c>
      <c r="B9" s="72"/>
      <c r="C9" s="73" t="s">
        <v>158</v>
      </c>
      <c r="D9" s="69"/>
    </row>
    <row r="10" spans="1:6">
      <c r="A10" s="19" t="s">
        <v>166</v>
      </c>
      <c r="B10" s="77">
        <v>47000</v>
      </c>
      <c r="C10" s="75" t="s">
        <v>87</v>
      </c>
      <c r="D10" s="67" t="s">
        <v>161</v>
      </c>
      <c r="F10" s="69"/>
    </row>
    <row r="11" spans="1:6">
      <c r="A11" s="19" t="s">
        <v>167</v>
      </c>
      <c r="B11" s="76">
        <v>0.1</v>
      </c>
      <c r="C11" s="75"/>
      <c r="D11" s="67" t="s">
        <v>161</v>
      </c>
    </row>
    <row r="12" spans="1:6">
      <c r="A12" s="19" t="s">
        <v>168</v>
      </c>
      <c r="B12" s="76">
        <v>200</v>
      </c>
      <c r="C12" s="75" t="s">
        <v>65</v>
      </c>
    </row>
    <row r="13" spans="1:6">
      <c r="A13" s="64" t="s">
        <v>169</v>
      </c>
      <c r="B13" s="72"/>
      <c r="C13" s="73" t="s">
        <v>170</v>
      </c>
      <c r="D13" s="68"/>
    </row>
    <row r="14" spans="1:6">
      <c r="A14" s="64" t="s">
        <v>171</v>
      </c>
      <c r="B14" s="72"/>
      <c r="C14" s="73" t="s">
        <v>170</v>
      </c>
    </row>
    <row r="15" spans="1:6">
      <c r="A15" s="19" t="s">
        <v>172</v>
      </c>
      <c r="B15" s="78">
        <v>64000</v>
      </c>
      <c r="C15" s="75" t="s">
        <v>87</v>
      </c>
      <c r="D15" s="67" t="s">
        <v>161</v>
      </c>
    </row>
    <row r="16" spans="1:6">
      <c r="A16" s="19" t="s">
        <v>173</v>
      </c>
      <c r="B16" s="76">
        <v>0.05</v>
      </c>
      <c r="C16" s="75"/>
    </row>
    <row r="17" spans="1:6">
      <c r="A17" s="19" t="s">
        <v>174</v>
      </c>
      <c r="B17" s="76">
        <v>220</v>
      </c>
      <c r="C17" s="75" t="s">
        <v>65</v>
      </c>
    </row>
    <row r="18" spans="1:6">
      <c r="A18" s="64" t="s">
        <v>175</v>
      </c>
      <c r="B18" s="72"/>
      <c r="C18" s="73" t="s">
        <v>158</v>
      </c>
      <c r="D18" s="56"/>
      <c r="E18" s="56"/>
      <c r="F18" s="56"/>
    </row>
    <row r="19" spans="1:6">
      <c r="A19" s="64" t="s">
        <v>176</v>
      </c>
      <c r="B19" s="72"/>
      <c r="C19" s="73" t="s">
        <v>158</v>
      </c>
    </row>
    <row r="20" spans="1:6">
      <c r="A20" s="64" t="s">
        <v>177</v>
      </c>
      <c r="B20" s="79">
        <f>B15</f>
        <v>64000</v>
      </c>
      <c r="C20" s="73" t="s">
        <v>87</v>
      </c>
    </row>
    <row r="21" spans="1:6">
      <c r="A21" s="64" t="s">
        <v>178</v>
      </c>
      <c r="B21" s="80">
        <v>0.05</v>
      </c>
      <c r="C21" s="73"/>
    </row>
    <row r="22" spans="1:6">
      <c r="A22" s="64" t="s">
        <v>179</v>
      </c>
      <c r="B22" s="80">
        <v>0</v>
      </c>
      <c r="C22" s="73" t="s">
        <v>65</v>
      </c>
    </row>
    <row r="23" spans="1:6">
      <c r="A23" s="64" t="s">
        <v>180</v>
      </c>
      <c r="B23" s="81"/>
      <c r="C23" s="82" t="s">
        <v>170</v>
      </c>
      <c r="D23" s="68"/>
    </row>
    <row r="24" spans="1:6">
      <c r="A24" s="64" t="s">
        <v>181</v>
      </c>
      <c r="B24" s="83"/>
      <c r="C24" s="82" t="s">
        <v>182</v>
      </c>
    </row>
    <row r="25" spans="1:6">
      <c r="A25" s="19" t="s">
        <v>183</v>
      </c>
      <c r="B25" s="84">
        <v>38280</v>
      </c>
      <c r="C25" s="75" t="s">
        <v>87</v>
      </c>
      <c r="D25" s="67" t="s">
        <v>161</v>
      </c>
    </row>
    <row r="26" spans="1:6">
      <c r="A26" s="19" t="s">
        <v>184</v>
      </c>
      <c r="B26" s="76">
        <v>0.05</v>
      </c>
      <c r="C26" s="70"/>
    </row>
    <row r="27" spans="1:6">
      <c r="A27" s="19" t="s">
        <v>185</v>
      </c>
      <c r="B27" s="76">
        <v>400</v>
      </c>
      <c r="C27" s="75" t="s">
        <v>65</v>
      </c>
    </row>
    <row r="28" spans="1:6">
      <c r="A28" s="59" t="s">
        <v>186</v>
      </c>
      <c r="B28" s="85"/>
      <c r="C28" s="71" t="s">
        <v>187</v>
      </c>
      <c r="D28" s="68"/>
    </row>
    <row r="29" spans="1:6">
      <c r="A29" s="59" t="s">
        <v>188</v>
      </c>
      <c r="B29" s="85"/>
      <c r="C29" s="71" t="s">
        <v>187</v>
      </c>
    </row>
    <row r="30" spans="1:6">
      <c r="A30" s="25" t="s">
        <v>189</v>
      </c>
      <c r="B30" s="84">
        <v>76620</v>
      </c>
      <c r="C30" s="70" t="s">
        <v>190</v>
      </c>
      <c r="D30" s="67" t="s">
        <v>161</v>
      </c>
    </row>
    <row r="31" spans="1:6">
      <c r="A31" s="25" t="s">
        <v>191</v>
      </c>
      <c r="B31" s="76">
        <v>0.05</v>
      </c>
      <c r="C31" s="70"/>
    </row>
    <row r="32" spans="1:6">
      <c r="A32" s="19" t="s">
        <v>192</v>
      </c>
      <c r="B32" s="70">
        <v>500</v>
      </c>
      <c r="C32" s="75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C7F60-97FA-47D2-813C-DE1DF9F0EBEE}"/>
</file>

<file path=customXml/itemProps2.xml><?xml version="1.0" encoding="utf-8"?>
<ds:datastoreItem xmlns:ds="http://schemas.openxmlformats.org/officeDocument/2006/customXml" ds:itemID="{70A7ADAC-11AC-4699-B4EA-2CE8EDD8A75B}"/>
</file>

<file path=customXml/itemProps3.xml><?xml version="1.0" encoding="utf-8"?>
<ds:datastoreItem xmlns:ds="http://schemas.openxmlformats.org/officeDocument/2006/customXml" ds:itemID="{ABB7A950-A73B-49B6-A697-FA122F26FF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2015-06-05T18:17:20Z</dcterms:created>
  <dcterms:modified xsi:type="dcterms:W3CDTF">2024-03-12T23:43:47Z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