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950" windowHeight="8295" activeTab="3"/>
  </bookViews>
  <sheets>
    <sheet name="ANGKA (Input Nilai)" sheetId="4" r:id="rId1"/>
    <sheet name="Deskripsi" sheetId="1" r:id="rId2"/>
    <sheet name="Leger Cetak " sheetId="6" r:id="rId3"/>
    <sheet name="Sheet1" sheetId="7" r:id="rId4"/>
  </sheets>
  <definedNames>
    <definedName name="_xlnm._FilterDatabase" localSheetId="0" hidden="1">'ANGKA (Input Nilai)'!$B$2:$B$12</definedName>
  </definedNames>
  <calcPr calcId="144525"/>
</workbook>
</file>

<file path=xl/sharedStrings.xml><?xml version="1.0" encoding="utf-8"?>
<sst xmlns="http://schemas.openxmlformats.org/spreadsheetml/2006/main" count="581" uniqueCount="188">
  <si>
    <t>NIS</t>
  </si>
  <si>
    <t>NAMA</t>
  </si>
  <si>
    <t>nilai_bahasa_arab</t>
  </si>
  <si>
    <t>kualitatif_bahasa_arab</t>
  </si>
  <si>
    <t>nilai_talim</t>
  </si>
  <si>
    <t>kualitatif_talim</t>
  </si>
  <si>
    <t>nilai_adab</t>
  </si>
  <si>
    <t>kualitatif_adab</t>
  </si>
  <si>
    <t>nilai_hadits</t>
  </si>
  <si>
    <t>kualitatif_hadits</t>
  </si>
  <si>
    <t>nilai_fiqh</t>
  </si>
  <si>
    <t>kualitatif_fiqh</t>
  </si>
  <si>
    <t>nilai_tahsin</t>
  </si>
  <si>
    <t>kualitatif_tahsin</t>
  </si>
  <si>
    <t>nilai_siroh</t>
  </si>
  <si>
    <t>kualitatif_siroh</t>
  </si>
  <si>
    <t>nilai_nahwu</t>
  </si>
  <si>
    <t>kualitatif_nahwu</t>
  </si>
  <si>
    <t>Rata-rata</t>
  </si>
  <si>
    <t>Jumlah</t>
  </si>
  <si>
    <t>Ranking</t>
  </si>
  <si>
    <t>21.02.019</t>
  </si>
  <si>
    <t>Arviandow</t>
  </si>
  <si>
    <t>21.02.020</t>
  </si>
  <si>
    <t>Ayaturrahman Shinra Aufa</t>
  </si>
  <si>
    <t>21.02.021</t>
  </si>
  <si>
    <t>Hazwan Hafidzudin</t>
  </si>
  <si>
    <t>21.02.022</t>
  </si>
  <si>
    <t>Khalid Ghazy</t>
  </si>
  <si>
    <t>21.02.023</t>
  </si>
  <si>
    <t>Muhammad Radja</t>
  </si>
  <si>
    <t>21.02.024</t>
  </si>
  <si>
    <t>Muhammad Rasya</t>
  </si>
  <si>
    <t>21.02.025</t>
  </si>
  <si>
    <t>Muhammad Rayhan</t>
  </si>
  <si>
    <t>21.02.027</t>
  </si>
  <si>
    <t>Rihal Muharrikul Haq</t>
  </si>
  <si>
    <t>21.02.038</t>
  </si>
  <si>
    <t>Waldan Faiq Hasan</t>
  </si>
  <si>
    <t>21.02.031</t>
  </si>
  <si>
    <t>Mila Najiyah</t>
  </si>
  <si>
    <t>21.02.032</t>
  </si>
  <si>
    <t>Najwa Hani Fillah</t>
  </si>
  <si>
    <t>21.02.033</t>
  </si>
  <si>
    <t>Nayla Izzatul Hasanah</t>
  </si>
  <si>
    <t>21.02.034</t>
  </si>
  <si>
    <t>Nida Khalwatus S</t>
  </si>
  <si>
    <t>21.02.035</t>
  </si>
  <si>
    <t>Riska Fitriana Putri</t>
  </si>
  <si>
    <t>21.02.036</t>
  </si>
  <si>
    <t>Safaraz Aufa Rifdah</t>
  </si>
  <si>
    <t>21.02.039</t>
  </si>
  <si>
    <t>Maryam Fikria Tasya</t>
  </si>
  <si>
    <t>deskripsi_bahasa_arab</t>
  </si>
  <si>
    <t>deskripsi_talim</t>
  </si>
  <si>
    <t>deskripsi_adab</t>
  </si>
  <si>
    <t>deskripsi_hadits</t>
  </si>
  <si>
    <t>deskripsi_fiqh</t>
  </si>
  <si>
    <t>deskripsi_tahsin</t>
  </si>
  <si>
    <t>deskripsi_siroh</t>
  </si>
  <si>
    <t>deskripsi_nahwu</t>
  </si>
  <si>
    <t>saran</t>
  </si>
  <si>
    <t>sakit</t>
  </si>
  <si>
    <t>izin</t>
  </si>
  <si>
    <t>alpa</t>
  </si>
  <si>
    <t>Wali kelas</t>
  </si>
  <si>
    <t xml:space="preserve">Alhamdulillah ananda dapat menyelesaikan dengan baik soal tentang الطعام و الشراب و الصلاة semoga ananda lebih teliti lagi ketika mengerjakan soal. Semoga ananda tetap semangat menuntut ilmu dan menghafal Al-Qur'an dan semoga Allah menjadikan ananda penghafal Al-Qur'an  </t>
  </si>
  <si>
    <t>Alhamdulillah ananda mampu memahami pelajaran Talim Mutaallim dengan baik.</t>
  </si>
  <si>
    <t>Alhamdulillah ananda Nando dapat mengikuti pelajaran adab dan mengerjakan soal-soal dengan cukup baik, serta menjaga adab yang cukup baik dalam pembelajaran dikelas maupun diluar kelas. Semoga ananda lebih bersungguh-sungguh dan bersemangat dalam belajar dalam kelas maupun dirumah, serta terus meningkatkan pemahaman terhadap pentingnya adab sebagai pelajar Al-Quran dan menerapkan dalam kehidupan sehari-hari.</t>
  </si>
  <si>
    <r>
      <rPr>
        <sz val="11"/>
        <color theme="1"/>
        <rFont val="Calibri"/>
        <charset val="134"/>
        <scheme val="minor"/>
      </rPr>
      <t xml:space="preserve">Alhamdulillah, Ananda Arviandow mampu menyelesaikan hafalan hadits arba'in nomor: 28,29,30, 31, 32, 33, 34, 35, 36, 37, 38 dengan </t>
    </r>
    <r>
      <rPr>
        <b/>
        <i/>
        <sz val="11"/>
        <color theme="1"/>
        <rFont val="Calibri"/>
        <charset val="134"/>
        <scheme val="minor"/>
      </rPr>
      <t>cukup baik</t>
    </r>
    <r>
      <rPr>
        <sz val="11"/>
        <color theme="1"/>
        <rFont val="Calibri"/>
        <charset val="134"/>
        <scheme val="minor"/>
      </rPr>
      <t>, harus lebih sering lagi muraja'ah dirumah, selalu jaga adab ketika proses pembelajaran.</t>
    </r>
  </si>
  <si>
    <t>Al Hamdulillah, ananda mampu memahami  materi shalat kusuf,sebagian materi zakat,  memandikan, mengkafankan dan menshalatkan jenazah dengan cukup baik. Semoga ananda diberi kemudahan dan terbiasa dalam mengamalkan ilmu yang telah dipelajarinya. Baarakallahu fik</t>
  </si>
  <si>
    <t>Secara akademik ananda Arviandow walaupun diawal semester mengalami kesulitan namun seiring berjalannya waktu mengalami peningkatan yang  baik, dalam teori dan praktek termasuk dalam   menjaga adab saat pelajaran berlangsung. jadi tetaplah bersemangat dan menikmati prosesnya.</t>
  </si>
  <si>
    <t>Alhamdulillah Ananda Nandow telah mengikuti proses kegiatan belajar dengan baik, semoga Allah tambahkan ilmunya serta mendapatkan keberkahan atas adabnya dalam mengikuti kegiatan belajar</t>
  </si>
  <si>
    <t xml:space="preserve">Alhamdulillah ananda dapat menyelesaikan dengan baik soal tentang الجملة المفيدة و الأجزاء الجملة و الفاعل و المفعول به semoga ananda lebih teliti lagi ketika mengerjakan soal. Semoga ananda tetap semangat menuntut ilmu dan menghafal Al-Qur'an dan semoga Allah menjadikan ananda penghafal Al-Qur'an  </t>
  </si>
  <si>
    <t>Alhamdulillah ananda Nando memiliki semangat dalam mengkhatamkan Quran walaupun sama guru tahsinnya diminta fokus membaca Quran yang banyak terlebih dahulu, nggak mengecilkan semangat Nando. Namun, masih perlu belajar lebih giat lagi untuk pelajaran diniyah.</t>
  </si>
  <si>
    <t>Alhamdulillah ananda Shinra dapat mengikuti pelajaran adab dan mengerjakan soal-soal dengan baik, serta menjaga adab yang baik dalam pembelajaran dikelas maupun diluar kelas. Semoga ananda terus meningkatkan pemahaman terhadap pentingnya adab sebagai pelajar Al-Quran dan menerapkan dalam kehidupan sehari-hari.</t>
  </si>
  <si>
    <r>
      <rPr>
        <sz val="11"/>
        <color theme="1"/>
        <rFont val="Calibri"/>
        <charset val="134"/>
        <scheme val="minor"/>
      </rPr>
      <t xml:space="preserve">Alhamdulillah, Ananda Shinra mampu menyelesaikan hafalan hadits arba'in nomor: 28,29,30, 31, 32, 33, 34, 35, 36, 37, 38 dengan </t>
    </r>
    <r>
      <rPr>
        <b/>
        <i/>
        <sz val="11"/>
        <color theme="1"/>
        <rFont val="Calibri"/>
        <charset val="134"/>
        <scheme val="minor"/>
      </rPr>
      <t>cukup baik</t>
    </r>
    <r>
      <rPr>
        <sz val="11"/>
        <color theme="1"/>
        <rFont val="Calibri"/>
        <charset val="134"/>
        <scheme val="minor"/>
      </rPr>
      <t>, harus lebih sering lagi muraja'ah dirumah, selalu jaga adab ketika proses pembelajaran.</t>
    </r>
  </si>
  <si>
    <t>Al Hamdulillah, ananda mampu memahami  materi shalat kusuf,sebagian materi zakat,  memandikan, mengkafankan dan menshalatkan jenazah dengan baik. Semoga ananda diberi kemudahan dan terbiasa dalam mengamalkan ilmu yang telah dipelajarinya. Baarakallahu fik</t>
  </si>
  <si>
    <t>Ananda Shinra termasuk yang paling antusias dalam semangat ketika belajar tahsin, sehingga mampu menangkap dan memahami pelajaran dengan cepat. Tingkatkan dengan menaikkan level bacaan pada vokal yang lebih tinggi dan tetap jaga semangatnya sambil terus diasah dalam prakteknya.</t>
  </si>
  <si>
    <t>Alhamdulillah Ananda Shinra telah mengikuti proses kegiatan belajar dengan baik, semoga Allah tambahkan ilmunya serta mendapatkan keberkahan atas adabnya dalam mengikuti kegiatan belajar</t>
  </si>
  <si>
    <t>Shinra selama semester ini terkadang kurang fokus dalam menghafal dan lebih asyik untuk mencari hiburan. Tapi Alhamdulillah temannya selalu mengingatkan Shinra untuk fokus menghafal.</t>
  </si>
  <si>
    <t xml:space="preserve">Alhamdulillah ananda dapat menyelesaikan dengan sangat baik soal tentang الطعام و الشراب و الصلاة semoga ananda lebih teliti lagi ketika mengerjakan soal. Semoga ananda tetap semangat menuntut ilmu dan menghafal Al-Qur'an dan semoga Allah menjadikan ananda penghafal Al-Qur'an  </t>
  </si>
  <si>
    <t>Alhamdulillah ananda Hazwan dapat mengikuti pelajaran adab dan mengerjakan soal-soal dengan baik, serta menjaga adab yang baik dalam pembelajaran dikelas maupun diluar kelas. Semoga ananda terus meningkatkan pemahaman terhadap pentingnya adab sebagai pelajar Al-Quran dan menerapkan dalam kehidupan sehari-hari.</t>
  </si>
  <si>
    <r>
      <rPr>
        <sz val="11"/>
        <color theme="1"/>
        <rFont val="Calibri"/>
        <charset val="134"/>
        <scheme val="minor"/>
      </rPr>
      <t xml:space="preserve">Alhamdulillah, Ananda Hazwan mampu menyelesaikan hafalan hadits arba'in nomor: 28,29,30, 31, 32, 33, 34, 35, 36, 37, 38 dengan </t>
    </r>
    <r>
      <rPr>
        <b/>
        <i/>
        <sz val="11"/>
        <color theme="1"/>
        <rFont val="Calibri"/>
        <charset val="134"/>
        <scheme val="minor"/>
      </rPr>
      <t>baik</t>
    </r>
    <r>
      <rPr>
        <sz val="11"/>
        <color theme="1"/>
        <rFont val="Calibri"/>
        <charset val="134"/>
        <scheme val="minor"/>
      </rPr>
      <t>, harus lebih sering lagi muraja'ah dirumah, selalu jaga adab ketika proses pembelajaran.</t>
    </r>
  </si>
  <si>
    <t>Ananda Hazwan salah satu yang paling menonjol dalam pelajaran tahsin, bukan hanya karena mampu secara teori dan praktek, tapi juga mampu mentransfer ilmunya kepada yang lain. Namun penyakit orang pintar adalah "merasa cukup". Jadi teruslah antusias dalam majelis ilmu walaupun apa yang diajarkan sudah diketahui.</t>
  </si>
  <si>
    <t>Alhamdulillah Ananda Hazwan telah mengikuti proses kegiatan belajar dengan baik, semoga Allah tambahkan ilmunya serta mendapatkan keberkahan atas adabnya dalam mengikuti kegiatan belajar</t>
  </si>
  <si>
    <t xml:space="preserve">Alhamdulillah ananda dapat menyelesaikan dengan sangat baik soal tentang الجملة المفيدة و الأجزاء الجملة و الفاعل و المفعول به semoga ananda lebih teliti lagi ketika mengerjakan soal. Semoga ananda tetap semangat menuntut ilmu dan menghafal Al-Qur'an dan semoga Allah menjadikan ananda penghafal Al-Qur'an  </t>
  </si>
  <si>
    <t>Hazwan senantiasa semangat dalam memurajaah hafalannya setelah diumumkan program syahadah. Alhamdulillah ananda diberikan rezeki oleh Allah berupa mudahnya menghafal dan murajaah. Semoga hafalan yang dimiliki senantiasa dijaga.</t>
  </si>
  <si>
    <t>Alhamdulillah ananda Khalid dapat mengikuti pelajaran adab dan mengerjakan soal-soal dengan baik, serta menjaga adab yang baik dalam pembelajaran dikelas maupun diluar kelas. Semoga ananda terus meningkatkan pemahaman terhadap pentingnya adab sebagai pelajar Al-Quran dan menerapkan dalam kehidupan sehari-hari.</t>
  </si>
  <si>
    <r>
      <rPr>
        <sz val="11"/>
        <color theme="1"/>
        <rFont val="Calibri"/>
        <charset val="134"/>
        <scheme val="minor"/>
      </rPr>
      <t xml:space="preserve">Alhamdulillah, Ananda Khalid mampu menyelesaikan hafalan hadits arba'in nomor: 28,29,30, 31, 32, 33, 34, 35, 36, 37, 38 dengan </t>
    </r>
    <r>
      <rPr>
        <b/>
        <i/>
        <sz val="11"/>
        <color theme="1"/>
        <rFont val="Calibri"/>
        <charset val="134"/>
        <scheme val="minor"/>
      </rPr>
      <t>baik</t>
    </r>
    <r>
      <rPr>
        <sz val="11"/>
        <color theme="1"/>
        <rFont val="Calibri"/>
        <charset val="134"/>
        <scheme val="minor"/>
      </rPr>
      <t>, harus lebih sering lagi muraja'ah dirumah, selalu jaga adab ketika proses pembelajaran.</t>
    </r>
  </si>
  <si>
    <t>Secara praktek tidak ada kesulitan untuk melafadzkan bacaan sesuai kaidah, namun secara teori terkadang susah mengingatnya, jadi saran ustadz disamping menghafal teorinya coba ajarkan juga kepada teman yang belum lancar, in shaa Allah dengan mengajarkannya Allah akan jaga ilmu tersebut.</t>
  </si>
  <si>
    <t>Masya Allah Ananda Khalid sangat menonjol dalam memahami materi belajar shiroh serta mengikuti proses kegiatan belajar dengan sangat baik, semoga Allah tambahkan ilmunya serta mendapatkan keberkahan atas adabnya dalam mengikuti kegiatan belajar</t>
  </si>
  <si>
    <t>Ananda Khalid senantiasa menghafal ketika di halaqah sehingga bisa rutin menyimakkan hafalan Qurannya.</t>
  </si>
  <si>
    <t>Alhamdulillah ananda Radja dapat mengikuti pelajaran adab dan mengerjakan soal-soal dengan baik, serta menjaga adab yang baik dalam pembelajaran dikelas maupun diluar kelas. Semoga ananda terus meningkatkan pemahaman terhadap pentingnya adab sebagai pelajar Al-Quran dan menerapkan dalam kehidupan sehari-hari.</t>
  </si>
  <si>
    <r>
      <rPr>
        <sz val="11"/>
        <color theme="1"/>
        <rFont val="Calibri"/>
        <charset val="134"/>
        <scheme val="minor"/>
      </rPr>
      <t xml:space="preserve">Alhamdulillah, Ananda Radja mampu menyelesaikan hafalan hadits arba'in nomor: 28,29,30, 31, 32, 33, 34, 35, 36, 37, 38 dengan </t>
    </r>
    <r>
      <rPr>
        <b/>
        <i/>
        <sz val="11"/>
        <color theme="1"/>
        <rFont val="Calibri"/>
        <charset val="134"/>
        <scheme val="minor"/>
      </rPr>
      <t>baik</t>
    </r>
    <r>
      <rPr>
        <sz val="11"/>
        <color theme="1"/>
        <rFont val="Calibri"/>
        <charset val="134"/>
        <scheme val="minor"/>
      </rPr>
      <t>, harus lebih sering lagi muraja'ah dirumah, selalu jaga adab ketika proses pembelajaran.</t>
    </r>
  </si>
  <si>
    <t>Cenderung pendiam dalam pelajaran, tapi bukan karena tidak paham. Secara teori dan praktek bacaan cukup menguasai. Hanya yang perlu lebih diasah adalah mental dan keberanian untuk tampil didepan. Jadi tetap maju calon pemimpin.</t>
  </si>
  <si>
    <t>Alhamdulillah Ananda Radja telah mengikuti proses kegiatan belajar dengansangat baik, semoga Allah tambahkan ilmunya serta mendapatkan keberkahan atas adabnya dalam mengikuti kegiatan belajar</t>
  </si>
  <si>
    <t xml:space="preserve">Alhamdulillah ananda dapat menyelesaikan dengan cukup baik soal tentang الجملة المفيدة و الأجزاء الجملة و الفاعل و المفعول به semoga ananda lebih teliti lagi ketika mengerjakan soal. Semoga ananda tetap semangat menuntut ilmu dan menghafal Al-Qur'an dan semoga Allah menjadikan ananda penghafal Al-Qur'an  </t>
  </si>
  <si>
    <t>Ananda Radja senantiasa menghafal ketika di halaqah sehingga bisa rutin menyimakkan hafalan Qurannya.</t>
  </si>
  <si>
    <t>Alhamdulillah ananda Rasya dapat mengikuti pelajaran adab dan mengerjakan soal-soal dengan baik, serta menjaga adab yang baik dalam pembelajaran dikelas maupun diluar kelas. Semoga ananda terus meningkatkan pemahaman terhadap pentingnya adab sebagai pelajar Al-Quran dan menerapkan dalam kehidupan sehari-hari.</t>
  </si>
  <si>
    <r>
      <rPr>
        <sz val="11"/>
        <color theme="1"/>
        <rFont val="Calibri"/>
        <charset val="134"/>
        <scheme val="minor"/>
      </rPr>
      <t xml:space="preserve">Alhamdulillah, Ananda Rasya mampu menyelesaikan hafalan hadits arba'in nomor: 28,29,30, 31, 32, 33, 34, 35, 36, 37, 38 dengan </t>
    </r>
    <r>
      <rPr>
        <b/>
        <i/>
        <sz val="11"/>
        <color theme="1"/>
        <rFont val="Calibri"/>
        <charset val="134"/>
        <scheme val="minor"/>
      </rPr>
      <t>baik</t>
    </r>
    <r>
      <rPr>
        <sz val="11"/>
        <color theme="1"/>
        <rFont val="Calibri"/>
        <charset val="134"/>
        <scheme val="minor"/>
      </rPr>
      <t>, harus lebih sering lagi muraja'ah dirumah, selalu jaga adab ketika proses pembelajaran.</t>
    </r>
  </si>
  <si>
    <t>Dewasa, perhatian, dan bertanggung jawab bukan hanya tentang pelajaran tetapi juga pertemanan. Mampu memahami dan mempraktekkan pelajaran dengan baik. Satu hal yang perlu ditingkatkan adalah kemampuan verbal untuk menyesuaikan cara baca agar semakin mirip dengan pengucapan orang arab. Ayo tingkatkan.</t>
  </si>
  <si>
    <t>Masya Allah Ananda Rasya sangat menonjol dalam memahami materi belajar shiroh serta mengikuti proses kegiatan belajar dengan sangat baik, semoga Allah tambahkan ilmunya serta mendapatkan keberkahan atas adabnya dalam mengikuti kegiatan belajar</t>
  </si>
  <si>
    <t>Alhamdulillah ananda Rasya rajin menghafal dan memurajaah hafalannya.</t>
  </si>
  <si>
    <t>Alhamdulillah ananda Rayhan dapat mengikuti pelajaran adab dan mengerjakan soal-soal dengan cukup baik, serta menjaga adab yang cukup baik dalam pembelajaran dikelas maupun diluar kelas. Semoga ananda lebih bersungguh-sungguh dan bersemangat dalam belajar dalam kelas maupun dirumah, serta terus meningkatkan pemahaman terhadap pentingnya adab sebagai pelajar Al-Quran dan menerapkan dalam kehidupan sehari-hari.</t>
  </si>
  <si>
    <r>
      <rPr>
        <sz val="11"/>
        <color theme="1"/>
        <rFont val="Calibri"/>
        <charset val="134"/>
        <scheme val="minor"/>
      </rPr>
      <t xml:space="preserve">Alhamdulillah, Ananda Rayhan mampu menyelesaikan hafalan hadits arba'in nomor: 28,29,30, 31, 32, 33, 34, 35, 36, 37, 38 dengan </t>
    </r>
    <r>
      <rPr>
        <b/>
        <i/>
        <sz val="11"/>
        <color theme="1"/>
        <rFont val="Calibri"/>
        <charset val="134"/>
        <scheme val="minor"/>
      </rPr>
      <t>baik</t>
    </r>
    <r>
      <rPr>
        <sz val="11"/>
        <color theme="1"/>
        <rFont val="Calibri"/>
        <charset val="134"/>
        <scheme val="minor"/>
      </rPr>
      <t>, harus lebih sering lagi muraja'ah dirumah, selalu jaga adab ketika proses pembelajaran.</t>
    </r>
  </si>
  <si>
    <t>Awalnya terkesan pasif, namun seiring waktu semakin baik dan berkembang baik secara teori maupun praktek. Tetap tingkatkan kualitas bacaannya utamanya pada bacaan dengan vocal tinggi, karena keuntungan bacaan vokal tinggi adalah mampu menetapi makhroj dan sifat huruf dengan lebih baik daripada vokal rendah.</t>
  </si>
  <si>
    <t>Alhamdulillah Ananda Rayhan telah mengikuti proses kegiatan belajar dengan cukup baik, semoga Allah tambahkan ilmunya serta mendapatkan keberkahan atas adabnya dalam mengikuti kegiatan belajar</t>
  </si>
  <si>
    <t>Untuk Rayhan, selama satu semester ini terkadang kurang fokus dalam membaca Quran dan lebih memilih mencari hiburan ketika di halaqah. Alhamdulillah teman-temannya senantiasa mengingatkan. Disarankan untuk menyelesaikan permasalahan kurangnya fokus dengan psikolog pendidikan.</t>
  </si>
  <si>
    <t>Alhamdulillah ananda Rihal dapat mengikuti pelajaran adab dan mengerjakan soal-soal dengan baik, serta menjaga adab yang baik dalam pembelajaran dikelas maupun diluar kelas. Semoga ananda terus meningkatkan pemahaman terhadap pentingnya adab sebagai pelajar Al-Quran dan menerapkan dalam kehidupan sehari-hari.</t>
  </si>
  <si>
    <r>
      <rPr>
        <sz val="11"/>
        <color theme="1"/>
        <rFont val="Calibri"/>
        <charset val="134"/>
        <scheme val="minor"/>
      </rPr>
      <t xml:space="preserve">Alhamdulillah, Ananda Rihal mampu menyelesaikan hafalan hadits arba'in nomor: 28,29,30, 31, 32, 33, 34, 35, 36, 37, 38 dengan </t>
    </r>
    <r>
      <rPr>
        <b/>
        <i/>
        <sz val="11"/>
        <color theme="1"/>
        <rFont val="Calibri"/>
        <charset val="134"/>
        <scheme val="minor"/>
      </rPr>
      <t>baik</t>
    </r>
    <r>
      <rPr>
        <sz val="11"/>
        <color theme="1"/>
        <rFont val="Calibri"/>
        <charset val="134"/>
        <scheme val="minor"/>
      </rPr>
      <t>, harus lebih sering lagi muraja'ah dirumah, selalu jaga adab ketika proses pembelajaran.</t>
    </r>
  </si>
  <si>
    <t>Secara keseluruhan sudah sangat baik. Teori, Praktek, Sikap dan kesungguhan dalam belajar semuanya baik. Jadi jangan merasa puas dengan yang ada, tingkatkan terus dan lewati semua tantangan agar menjadi lebih sempurna.</t>
  </si>
  <si>
    <t>Alhamdulillah Ananda Rihal telah mengikuti proses kegiatan belajar dengan baik, semoga Allah tambahkan ilmunya serta mendapatkan keberkahan atas adabnya dalam mengikuti kegiatan belajar</t>
  </si>
  <si>
    <t>Alhamdulillah ananda Rihal rajin memurajaah hafalannya, terutama untuk mempersiapkan syahadah dengan sebaik-baiknya.</t>
  </si>
  <si>
    <t>Alhamdulillah ananda Faiq dapat mengikuti pelajaran adab dan mengerjakan soal-soal dengan baik, serta menjaga adab yang baik dalam pembelajaran dikelas maupun diluar kelas. Semoga ananda terus meningkatkan pemahaman terhadap pentingnya adab sebagai pelajar Al-Quran dan menerapkan dalam kehidupan sehari-hari.</t>
  </si>
  <si>
    <r>
      <rPr>
        <sz val="11"/>
        <color theme="1"/>
        <rFont val="Calibri"/>
        <charset val="134"/>
        <scheme val="minor"/>
      </rPr>
      <t xml:space="preserve">Alhamdulillah, Ananda Faiq mampu menyelesaikan hafalan hadits arba'in nomor: 28,29,30, 31, 32, 33, 34, 35, 36, 37, 38 dengan </t>
    </r>
    <r>
      <rPr>
        <b/>
        <i/>
        <sz val="11"/>
        <color theme="1"/>
        <rFont val="Calibri"/>
        <charset val="134"/>
        <scheme val="minor"/>
      </rPr>
      <t>baik</t>
    </r>
    <r>
      <rPr>
        <sz val="11"/>
        <color theme="1"/>
        <rFont val="Calibri"/>
        <charset val="134"/>
        <scheme val="minor"/>
      </rPr>
      <t>, harus lebih sering lagi muraja'ah dirumah, selalu jaga adab ketika proses pembelajaran.</t>
    </r>
  </si>
  <si>
    <t>Santri yang pendiam dan tidak banyak omong dalam pelajaran, namun disukai oleh banyak teman. Kemampuan tahsin secara teori dan praktek meningkat pesat, utamanya 6 bulan terakhir. Jadi tetap konsisten dengan proses yang ada, "Man Jadda wa Jada"</t>
  </si>
  <si>
    <t>Masya Allah Ananda Faiq sangat menonjol dalam memahami materi belajar shiroh serta mengikuti proses kegiatan belajar dengan sangat baik, semoga Allah tambahkan ilmunya serta mendapatkan keberkahan atas adabnya dalam mengikuti kegiatan belajar</t>
  </si>
  <si>
    <t>Alhamdulillah ananda Faiq tetap semangat dalam mengkhatamkan Quran walaupun dari guru tahsinnya meminta Faiq untuk memperbanyak membaca Quran untuk memperbaiki bacaan, namun itu tidak mengecilkan semangat Faiq. Alhamdulillah secara akademik, mengalami peningkatan.</t>
  </si>
  <si>
    <t>Alhamdulillah Ananda Mila telah mengikuti proses kegiatan belajar dengan baik, Semoga Allah tambahkan ilmunya serta mendapatkan keberkahan atas adabnya dalam mengikuti kegiatan belajar.</t>
  </si>
  <si>
    <t>Alhamdulillah ananda Mila telah mengikuti proses kegiatan belajar dengan baik, semoga Allah tambahkan ilmunya serta mendapatkan keberkahan atas adabnya dalam mengikuti kegiatan belajar</t>
  </si>
  <si>
    <t xml:space="preserve">Alhamdulillah semoga Allah SWT memberkahi </t>
  </si>
  <si>
    <t>alhamdulillah ananda dapat memahami pelajaran fiqih tentang sholat dua hari raya, sholat gerhana, sholat istsqa', dan hukum-hukum jenazah. Semoga ananda dapat senantiasa menjaga adab disekolah maupun dirumah dan selalu beramal ma'ruf nahi mungkar.</t>
  </si>
  <si>
    <t>Ananda dapat memahami materi tajwid dengan baik. Hanya saja tilawah Al Quran nya masih terlalu cepat sehingga kadang salah membaca hukum tajwidnya.  Semoga Allah memberi keberkahan dan kemudahan dalam mempelajari Al Quran dan menghapalkannya... Baarakallahufiik.</t>
  </si>
  <si>
    <t>Ananda Mila terkadang masih sering bercanda ketika di halaqah tahfidz sehingga mengalami penurunan prestasi tahfidz.</t>
  </si>
  <si>
    <t>Alhamdulillah Ananda Najwa telah mengikuti proses kegiatan belajar dengan baik, Semoga Allah tambahkan ilmunya serta mendapatkan keberkahan atas adabnya dalam mengikuti kegiatan belajar.</t>
  </si>
  <si>
    <t>Maa Syaa Allah wa Alhamdulillah ananda Najwa sangat menonjol dalam memahami materi belajar adab serta mengikuti proses kegiatan belajar dengan sangat baik, semoga Allah tambahkan ilmunya serta mendapatkan keberkahan atas adabnya dalam mengikuti kegiatan belajar</t>
  </si>
  <si>
    <t>Alhamdulillah ananda Najwa telah mengikuti proses kegiatan belajar dengan baik, semoga Allah tambahkan ilmunya serta mendapatkan keberkahan atas adabnya dalam mengikuti kegiatan belajar</t>
  </si>
  <si>
    <t>Ananda dapat memahami materi tajwid dengan baik. perkembangan ananda dalam membaca Al Quran terus meningkat.  Semoga Allah memberi keberkahan dan kemudahan dalam mempelajari Al Quran dan menghapalkannya... Baarakallahufiik.</t>
  </si>
  <si>
    <t>Alhamdulillah ananda Najwa mengalami peningkatan dalam segi tahfidz.</t>
  </si>
  <si>
    <t>Alhamdulillah Ananda Nayla telah mengikuti proses kegiatan belajar dengan baik, Semoga Allah tambahkan ilmunya serta mendapatkan keberkahan atas adabnya dalam mengikuti kegiatan belajar.</t>
  </si>
  <si>
    <t>Alhamdulillah ananda Nayla telah mengikuti proses kegiatan belajar dengan baik, semoga Allah tambahkan ilmunya serta mendapatkan keberkahan atas adabnya dalam mengikuti kegiatan belajar</t>
  </si>
  <si>
    <t>Ananda dapat memahami materi tajwid dengan sangat baik. Semoga Allah memberi keberkahan dan kemudahan dalam mempelajari Al Quran dan menghapalkannya... Baarakallahufiik.</t>
  </si>
  <si>
    <t>Ananda Nayla ketika di halaqah terkadang masih suka bermain dengan temannya sehingga ketika jam tahfidz belum bisa dimanfaatkan secara maksimal.</t>
  </si>
  <si>
    <t>Alhamdulillah Ananda Nida telah mengikuti proses kegiatan belajar dengan baik, Semoga Allah tambahkan ilmunya serta mendapatkan keberkahan atas adabnya dalam mengikuti kegiatan belajar.</t>
  </si>
  <si>
    <t>Alhamdulillah ananda Nida telah mengikuti proses kegiatan belajar dengan baik, semoga Allah tambahkan ilmunya serta mendapatkan keberkahan atas adabnya dalam mengikuti kegiatan belajar</t>
  </si>
  <si>
    <t>Banyak bercerita di halaqah, ketika ditegur, lanjut lagi. Kualitas ziyadah juga kurang.  Ketika di halaqah suka tidur dan nggak mau ditegur. Untuk tahsinnya, belum ada peningkatan. Masalahnya adalah mudah hilang fokus ketika tilawah. Masih suka bersuara tinggi ketika ditegur.</t>
  </si>
  <si>
    <t>Alhamdulillah Ananda Riska telah mengikuti proses kegiatan belajar dengan baik, Semoga Allah tambahkan ilmunya serta mendapatkan keberkahan atas adabnya dalam mengikuti kegiatan belajar.</t>
  </si>
  <si>
    <t>Alhamdulillah ananda Riska telah mengikuti proses kegiatan belajar dengan baik, semoga Allah tambahkan ilmunya serta mendapatkan keberkahan atas adabnya dalam mengikuti kegiatan belajar</t>
  </si>
  <si>
    <t>Alhamdulillah ananda senantiasa semangat menghafal dan memurajaah Quran.</t>
  </si>
  <si>
    <t>Alhamdulillah Ananda Safaraz telah mengikuti proses kegiatan belajar dengan baik, Semoga Allah tambahkan ilmunya serta mendapatkan keberkahan atas adabnya dalam mengikuti kegiatan belajar.</t>
  </si>
  <si>
    <t>Alhamdulillah ananda Safaraz telah mengikuti proses kegiatan belajar dengan baik, semoga Allah tambahkan ilmunya serta mendapatkan keberkahan atas adabnya dalam mengikuti kegiatan belajar</t>
  </si>
  <si>
    <t>Alhamdulillah Ananda Tasya telah mengikuti proses kegiatan belajar dengan baik, Semoga Allah tambahkan ilmunya serta mendapatkan keberkahan atas adabnya dalam mengikuti kegiatan belajar.</t>
  </si>
  <si>
    <t>Alhamdulillah ananda Tasya telah mengikuti proses kegiatan belajar dengan baik, semoga Allah tambahkan ilmunya serta mendapatkan keberkahan atas adabnya dalam mengikuti kegiatan belajar</t>
  </si>
  <si>
    <t>Ananda dapat memahami materi tajwid dengan baik. Semoga Allah memberi keberkahan dan kemudahan dalam mempelajari Al Quran dan menghapalkannya... Baarakallahufiik.</t>
  </si>
  <si>
    <t>LEGGER NILAI SEMESTER GANJIL 2022/2023</t>
  </si>
  <si>
    <t>KUTTAB SAADIS ALIF</t>
  </si>
  <si>
    <t>KUTTAB BAITUL IZZAH</t>
  </si>
  <si>
    <t>No</t>
  </si>
  <si>
    <t>Nama</t>
  </si>
  <si>
    <t>bahasa arab</t>
  </si>
  <si>
    <t>talim</t>
  </si>
  <si>
    <t>adab</t>
  </si>
  <si>
    <t>hadits</t>
  </si>
  <si>
    <t>fiqh</t>
  </si>
  <si>
    <t>tahsin</t>
  </si>
  <si>
    <t>siroh</t>
  </si>
  <si>
    <t>nahwu</t>
  </si>
  <si>
    <t>JUMLAH NILAI</t>
  </si>
  <si>
    <t>RATA-RATA NILAI</t>
  </si>
  <si>
    <t>PERINGKAT</t>
  </si>
  <si>
    <t>KEHADIRAN</t>
  </si>
  <si>
    <t>Secara akademik, perlu banyak pengawalan. Di hadits dan fiqh</t>
  </si>
  <si>
    <t>Ketika belajar, fokusnya masih ke mana-mana. Mungkin bisa direkomendasikan untuk ke psikolog (simtom gangguan belajar)</t>
  </si>
  <si>
    <t>Peningkatan secara akademik</t>
  </si>
  <si>
    <t xml:space="preserve">Banyak bercerita di halaqah, ketika ditegur, lanjut lagi. Kualitas ziyadah juga kurang. </t>
  </si>
  <si>
    <t>Tahfidz membaik.</t>
  </si>
  <si>
    <t>Sering bermain bersama Nida dan Mila</t>
  </si>
  <si>
    <t>Dijadwalkan berkunjung ke wali santri untuk mendiskusikan terkait perkembangan Nida (Ustadz Iskandar dan Ustadz Zen)</t>
  </si>
  <si>
    <t>Untuk anak yang lain, tahfidz rajin walaupun sakit, voice note.</t>
  </si>
  <si>
    <t>RATA-RATA KELAS</t>
  </si>
  <si>
    <t>NILAI TERENDAH</t>
  </si>
  <si>
    <t>NILAI TERTINGGI</t>
  </si>
  <si>
    <t>Mengetahui,</t>
  </si>
  <si>
    <t>Kepala Kuttab Baitul Izzah</t>
  </si>
  <si>
    <t>Iskandar, S.Pd</t>
  </si>
  <si>
    <t>Baik</t>
  </si>
  <si>
    <t>Cukup</t>
  </si>
  <si>
    <t>Alhamdulillah, Ananda Arviandow mampu menyelesaikan hafalan hadits arba'in nomor: 28,29,30, 31, 32, 33, 34, 35, 36, 37, 38 dengan cukup baik, harus lebih sering lagi muraja'ah dirumah, selalu jaga adab ketika proses pembelajaran.</t>
  </si>
  <si>
    <t>Alhamdulillah, Ananda Shinra mampu menyelesaikan hafalan hadits arba'in nomor: 28,29,30, 31, 32, 33, 34, 35, 36, 37, 38 dengan cukup baik, harus lebih sering lagi muraja'ah dirumah, selalu jaga adab ketika proses pembelajaran.</t>
  </si>
  <si>
    <t>Sangat Baik</t>
  </si>
  <si>
    <t>Alhamdulillah, Ananda Hazwan mampu menyelesaikan hafalan hadits arba'in nomor: 28,29,30, 31, 32, 33, 34, 35, 36, 37, 38 dengan baik, harus lebih sering lagi muraja'ah dirumah, selalu jaga adab ketika proses pembelajaran.</t>
  </si>
  <si>
    <t>Alhamdulillah, Ananda Khalid mampu menyelesaikan hafalan hadits arba'in nomor: 28,29,30, 31, 32, 33, 34, 35, 36, 37, 38 dengan baik, harus lebih sering lagi muraja'ah dirumah, selalu jaga adab ketika proses pembelajaran.</t>
  </si>
  <si>
    <t>Alhamdulillah, Ananda Radja mampu menyelesaikan hafalan hadits arba'in nomor: 28,29,30, 31, 32, 33, 34, 35, 36, 37, 38 dengan baik, harus lebih sering lagi muraja'ah dirumah, selalu jaga adab ketika proses pembelajaran.</t>
  </si>
  <si>
    <t>Alhamdulillah, Ananda Rasya mampu menyelesaikan hafalan hadits arba'in nomor: 28,29,30, 31, 32, 33, 34, 35, 36, 37, 38 dengan baik, harus lebih sering lagi muraja'ah dirumah, selalu jaga adab ketika proses pembelajaran.</t>
  </si>
  <si>
    <t>Alhamdulillah, Ananda Rayhan mampu menyelesaikan hafalan hadits arba'in nomor: 28,29,30, 31, 32, 33, 34, 35, 36, 37, 38 dengan baik, harus lebih sering lagi muraja'ah dirumah, selalu jaga adab ketika proses pembelajaran.</t>
  </si>
  <si>
    <t>Alhamdulillah, Ananda Rihal mampu menyelesaikan hafalan hadits arba'in nomor: 28,29,30, 31, 32, 33, 34, 35, 36, 37, 38 dengan baik, harus lebih sering lagi muraja'ah dirumah, selalu jaga adab ketika proses pembelajaran.</t>
  </si>
  <si>
    <t>Alhamdulillah, Ananda Faiq mampu menyelesaikan hafalan hadits arba'in nomor: 28,29,30, 31, 32, 33, 34, 35, 36, 37, 38 dengan baik, harus lebih sering lagi muraja'ah dirumah, selalu jaga adab ketika proses pembelajaran.</t>
  </si>
</sst>
</file>

<file path=xl/styles.xml><?xml version="1.0" encoding="utf-8"?>
<styleSheet xmlns="http://schemas.openxmlformats.org/spreadsheetml/2006/main">
  <numFmts count="5">
    <numFmt numFmtId="176" formatCode="_ * #,##0.00_ ;_ * \-#,##0.00_ ;_ * &quot;-&quot;??_ ;_ @_ "/>
    <numFmt numFmtId="177" formatCode="0_ "/>
    <numFmt numFmtId="44" formatCode="_(&quot;$&quot;* #,##0.00_);_(&quot;$&quot;* \(#,##0.00\);_(&quot;$&quot;* &quot;-&quot;??_);_(@_)"/>
    <numFmt numFmtId="178" formatCode="_ * #,##0_ ;_ * \-#,##0_ ;_ * &quot;-&quot;_ ;_ @_ "/>
    <numFmt numFmtId="42" formatCode="_(&quot;$&quot;* #,##0_);_(&quot;$&quot;* \(#,##0\);_(&quot;$&quot;* &quot;-&quot;_);_(@_)"/>
  </numFmts>
  <fonts count="28">
    <font>
      <sz val="11"/>
      <color theme="1"/>
      <name val="Calibri"/>
      <charset val="134"/>
      <scheme val="minor"/>
    </font>
    <font>
      <b/>
      <sz val="11"/>
      <color theme="1"/>
      <name val="Calibri"/>
      <charset val="134"/>
      <scheme val="minor"/>
    </font>
    <font>
      <sz val="11"/>
      <color theme="1"/>
      <name val="Tahoma"/>
      <charset val="134"/>
    </font>
    <font>
      <b/>
      <sz val="12"/>
      <color theme="1"/>
      <name val="Tahoma"/>
      <charset val="134"/>
    </font>
    <font>
      <b/>
      <sz val="12"/>
      <name val="Times New Roman"/>
      <charset val="134"/>
    </font>
    <font>
      <sz val="11"/>
      <name val="Calibri"/>
      <charset val="134"/>
      <scheme val="minor"/>
    </font>
    <font>
      <b/>
      <sz val="14"/>
      <color theme="1"/>
      <name val="Calibri"/>
      <charset val="134"/>
      <scheme val="minor"/>
    </font>
    <font>
      <b/>
      <sz val="13"/>
      <color theme="3"/>
      <name val="Calibri"/>
      <charset val="134"/>
      <scheme val="minor"/>
    </font>
    <font>
      <sz val="11"/>
      <color theme="1"/>
      <name val="Calibri"/>
      <charset val="0"/>
      <scheme val="minor"/>
    </font>
    <font>
      <sz val="11"/>
      <color rgb="FF006100"/>
      <name val="Calibri"/>
      <charset val="0"/>
      <scheme val="minor"/>
    </font>
    <font>
      <b/>
      <sz val="18"/>
      <color theme="3"/>
      <name val="Calibri"/>
      <charset val="134"/>
      <scheme val="minor"/>
    </font>
    <font>
      <b/>
      <sz val="11"/>
      <color theme="3"/>
      <name val="Calibri"/>
      <charset val="134"/>
      <scheme val="minor"/>
    </font>
    <font>
      <b/>
      <sz val="11"/>
      <color rgb="FFFA7D00"/>
      <name val="Calibri"/>
      <charset val="0"/>
      <scheme val="minor"/>
    </font>
    <font>
      <sz val="11"/>
      <color rgb="FF3F3F76"/>
      <name val="Calibri"/>
      <charset val="0"/>
      <scheme val="minor"/>
    </font>
    <font>
      <sz val="11"/>
      <color rgb="FFFF0000"/>
      <name val="Calibri"/>
      <charset val="0"/>
      <scheme val="minor"/>
    </font>
    <font>
      <sz val="11"/>
      <color theme="0"/>
      <name val="Calibri"/>
      <charset val="0"/>
      <scheme val="minor"/>
    </font>
    <font>
      <b/>
      <sz val="11"/>
      <color rgb="FF3F3F3F"/>
      <name val="Calibri"/>
      <charset val="0"/>
      <scheme val="minor"/>
    </font>
    <font>
      <b/>
      <sz val="11"/>
      <color rgb="FFFFFFFF"/>
      <name val="Calibri"/>
      <charset val="0"/>
      <scheme val="minor"/>
    </font>
    <font>
      <sz val="11"/>
      <color rgb="FFFA7D00"/>
      <name val="Calibri"/>
      <charset val="0"/>
      <scheme val="minor"/>
    </font>
    <font>
      <i/>
      <sz val="11"/>
      <color rgb="FF7F7F7F"/>
      <name val="Calibri"/>
      <charset val="0"/>
      <scheme val="minor"/>
    </font>
    <font>
      <b/>
      <sz val="11"/>
      <color theme="1"/>
      <name val="Calibri"/>
      <charset val="0"/>
      <scheme val="minor"/>
    </font>
    <font>
      <u/>
      <sz val="11"/>
      <color rgb="FF0000FF"/>
      <name val="Calibri"/>
      <charset val="0"/>
      <scheme val="minor"/>
    </font>
    <font>
      <b/>
      <sz val="15"/>
      <color theme="3"/>
      <name val="Calibri"/>
      <charset val="134"/>
      <scheme val="minor"/>
    </font>
    <font>
      <u/>
      <sz val="11"/>
      <color rgb="FF800080"/>
      <name val="Calibri"/>
      <charset val="0"/>
      <scheme val="minor"/>
    </font>
    <font>
      <sz val="11"/>
      <color rgb="FF9C0006"/>
      <name val="Calibri"/>
      <charset val="0"/>
      <scheme val="minor"/>
    </font>
    <font>
      <sz val="11"/>
      <color theme="1"/>
      <name val="Calibri"/>
      <charset val="1"/>
      <scheme val="minor"/>
    </font>
    <font>
      <sz val="11"/>
      <color rgb="FF9C6500"/>
      <name val="Calibri"/>
      <charset val="0"/>
      <scheme val="minor"/>
    </font>
    <font>
      <b/>
      <i/>
      <sz val="11"/>
      <color theme="1"/>
      <name val="Calibri"/>
      <charset val="134"/>
      <scheme val="minor"/>
    </font>
  </fonts>
  <fills count="36">
    <fill>
      <patternFill patternType="none"/>
    </fill>
    <fill>
      <patternFill patternType="gray125"/>
    </fill>
    <fill>
      <patternFill patternType="solid">
        <fgColor theme="9" tint="0.399975585192419"/>
        <bgColor indexed="64"/>
      </patternFill>
    </fill>
    <fill>
      <patternFill patternType="solid">
        <fgColor theme="8" tint="0.399975585192419"/>
        <bgColor indexed="64"/>
      </patternFill>
    </fill>
    <fill>
      <patternFill patternType="solid">
        <fgColor theme="5" tint="0.399975585192419"/>
        <bgColor indexed="64"/>
      </patternFill>
    </fill>
    <fill>
      <patternFill patternType="solid">
        <fgColor theme="0"/>
        <bgColor indexed="64"/>
      </patternFill>
    </fill>
    <fill>
      <patternFill patternType="solid">
        <fgColor theme="3" tint="0.599993896298105"/>
        <bgColor indexed="64"/>
      </patternFill>
    </fill>
    <fill>
      <patternFill patternType="solid">
        <fgColor theme="9" tint="-0.249977111117893"/>
        <bgColor indexed="64"/>
      </patternFill>
    </fill>
    <fill>
      <patternFill patternType="solid">
        <fgColor theme="7" tint="0.399975585192419"/>
        <bgColor indexed="64"/>
      </patternFill>
    </fill>
    <fill>
      <patternFill patternType="solid">
        <fgColor theme="7" tint="0.599993896298105"/>
        <bgColor indexed="64"/>
      </patternFill>
    </fill>
    <fill>
      <patternFill patternType="solid">
        <fgColor theme="8" tint="0.799981688894314"/>
        <bgColor indexed="64"/>
      </patternFill>
    </fill>
    <fill>
      <patternFill patternType="solid">
        <fgColor theme="5" tint="0.599993896298105"/>
        <bgColor indexed="64"/>
      </patternFill>
    </fill>
    <fill>
      <patternFill patternType="solid">
        <fgColor rgb="FFC6EFCE"/>
        <bgColor indexed="64"/>
      </patternFill>
    </fill>
    <fill>
      <patternFill patternType="solid">
        <fgColor rgb="FFF2F2F2"/>
        <bgColor indexed="64"/>
      </patternFill>
    </fill>
    <fill>
      <patternFill patternType="solid">
        <fgColor theme="8" tint="0.599993896298105"/>
        <bgColor indexed="64"/>
      </patternFill>
    </fill>
    <fill>
      <patternFill patternType="solid">
        <fgColor rgb="FFFFCC99"/>
        <bgColor indexed="64"/>
      </patternFill>
    </fill>
    <fill>
      <patternFill patternType="solid">
        <fgColor theme="7" tint="0.799981688894314"/>
        <bgColor indexed="64"/>
      </patternFill>
    </fill>
    <fill>
      <patternFill patternType="solid">
        <fgColor theme="6" tint="0.399975585192419"/>
        <bgColor indexed="64"/>
      </patternFill>
    </fill>
    <fill>
      <patternFill patternType="solid">
        <fgColor theme="5" tint="0.799981688894314"/>
        <bgColor indexed="64"/>
      </patternFill>
    </fill>
    <fill>
      <patternFill patternType="solid">
        <fgColor theme="6" tint="0.599993896298105"/>
        <bgColor indexed="64"/>
      </patternFill>
    </fill>
    <fill>
      <patternFill patternType="solid">
        <fgColor rgb="FFA5A5A5"/>
        <bgColor indexed="64"/>
      </patternFill>
    </fill>
    <fill>
      <patternFill patternType="solid">
        <fgColor rgb="FFFFFFCC"/>
        <bgColor indexed="64"/>
      </patternFill>
    </fill>
    <fill>
      <patternFill patternType="solid">
        <fgColor theme="9"/>
        <bgColor indexed="64"/>
      </patternFill>
    </fill>
    <fill>
      <patternFill patternType="solid">
        <fgColor theme="6"/>
        <bgColor indexed="64"/>
      </patternFill>
    </fill>
    <fill>
      <patternFill patternType="solid">
        <fgColor theme="4" tint="0.399975585192419"/>
        <bgColor indexed="64"/>
      </patternFill>
    </fill>
    <fill>
      <patternFill patternType="solid">
        <fgColor theme="7"/>
        <bgColor indexed="64"/>
      </patternFill>
    </fill>
    <fill>
      <patternFill patternType="solid">
        <fgColor theme="8"/>
        <bgColor indexed="64"/>
      </patternFill>
    </fill>
    <fill>
      <patternFill patternType="solid">
        <fgColor theme="4"/>
        <bgColor indexed="64"/>
      </patternFill>
    </fill>
    <fill>
      <patternFill patternType="solid">
        <fgColor theme="5"/>
        <bgColor indexed="64"/>
      </patternFill>
    </fill>
    <fill>
      <patternFill patternType="solid">
        <fgColor theme="6" tint="0.799981688894314"/>
        <bgColor indexed="64"/>
      </patternFill>
    </fill>
    <fill>
      <patternFill patternType="solid">
        <fgColor theme="4" tint="0.799981688894314"/>
        <bgColor indexed="64"/>
      </patternFill>
    </fill>
    <fill>
      <patternFill patternType="solid">
        <fgColor theme="9" tint="0.599993896298105"/>
        <bgColor indexed="64"/>
      </patternFill>
    </fill>
    <fill>
      <patternFill patternType="solid">
        <fgColor theme="4" tint="0.599993896298105"/>
        <bgColor indexed="64"/>
      </patternFill>
    </fill>
    <fill>
      <patternFill patternType="solid">
        <fgColor rgb="FFFFC7CE"/>
        <bgColor indexed="64"/>
      </patternFill>
    </fill>
    <fill>
      <patternFill patternType="solid">
        <fgColor theme="9" tint="0.799981688894314"/>
        <bgColor indexed="64"/>
      </patternFill>
    </fill>
    <fill>
      <patternFill patternType="solid">
        <fgColor rgb="FFFFEB9C"/>
        <bgColor indexed="64"/>
      </patternFill>
    </fill>
  </fills>
  <borders count="14">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diagonal/>
    </border>
    <border>
      <left/>
      <right style="thin">
        <color auto="1"/>
      </right>
      <top style="thin">
        <color auto="1"/>
      </top>
      <bottom/>
      <diagonal/>
    </border>
    <border>
      <left style="thin">
        <color auto="1"/>
      </left>
      <right/>
      <top style="thin">
        <color auto="1"/>
      </top>
      <bottom style="thin">
        <color auto="1"/>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right/>
      <top style="thin">
        <color theme="4"/>
      </top>
      <bottom style="double">
        <color theme="4"/>
      </bottom>
      <diagonal/>
    </border>
  </borders>
  <cellStyleXfs count="50">
    <xf numFmtId="0" fontId="0" fillId="0" borderId="0"/>
    <xf numFmtId="0" fontId="25" fillId="0" borderId="0"/>
    <xf numFmtId="0" fontId="15" fillId="2" borderId="0" applyNumberFormat="0" applyBorder="0" applyAlignment="0" applyProtection="0">
      <alignment vertical="center"/>
    </xf>
    <xf numFmtId="0" fontId="8" fillId="31" borderId="0" applyNumberFormat="0" applyBorder="0" applyAlignment="0" applyProtection="0">
      <alignment vertical="center"/>
    </xf>
    <xf numFmtId="0" fontId="15" fillId="3" borderId="0" applyNumberFormat="0" applyBorder="0" applyAlignment="0" applyProtection="0">
      <alignment vertical="center"/>
    </xf>
    <xf numFmtId="0" fontId="15" fillId="22" borderId="0" applyNumberFormat="0" applyBorder="0" applyAlignment="0" applyProtection="0">
      <alignment vertical="center"/>
    </xf>
    <xf numFmtId="0" fontId="8" fillId="14" borderId="0" applyNumberFormat="0" applyBorder="0" applyAlignment="0" applyProtection="0">
      <alignment vertical="center"/>
    </xf>
    <xf numFmtId="0" fontId="8" fillId="10" borderId="0" applyNumberFormat="0" applyBorder="0" applyAlignment="0" applyProtection="0">
      <alignment vertical="center"/>
    </xf>
    <xf numFmtId="0" fontId="15" fillId="8" borderId="0" applyNumberFormat="0" applyBorder="0" applyAlignment="0" applyProtection="0">
      <alignment vertical="center"/>
    </xf>
    <xf numFmtId="0" fontId="15" fillId="26" borderId="0" applyNumberFormat="0" applyBorder="0" applyAlignment="0" applyProtection="0">
      <alignment vertical="center"/>
    </xf>
    <xf numFmtId="0" fontId="8" fillId="9" borderId="0" applyNumberFormat="0" applyBorder="0" applyAlignment="0" applyProtection="0">
      <alignment vertical="center"/>
    </xf>
    <xf numFmtId="0" fontId="15" fillId="25" borderId="0" applyNumberFormat="0" applyBorder="0" applyAlignment="0" applyProtection="0">
      <alignment vertical="center"/>
    </xf>
    <xf numFmtId="0" fontId="18" fillId="0" borderId="12" applyNumberFormat="0" applyFill="0" applyAlignment="0" applyProtection="0">
      <alignment vertical="center"/>
    </xf>
    <xf numFmtId="0" fontId="8" fillId="19" borderId="0" applyNumberFormat="0" applyBorder="0" applyAlignment="0" applyProtection="0">
      <alignment vertical="center"/>
    </xf>
    <xf numFmtId="0" fontId="15" fillId="4" borderId="0" applyNumberFormat="0" applyBorder="0" applyAlignment="0" applyProtection="0">
      <alignment vertical="center"/>
    </xf>
    <xf numFmtId="0" fontId="15" fillId="23" borderId="0" applyNumberFormat="0" applyBorder="0" applyAlignment="0" applyProtection="0">
      <alignment vertical="center"/>
    </xf>
    <xf numFmtId="0" fontId="8" fillId="11" borderId="0" applyNumberFormat="0" applyBorder="0" applyAlignment="0" applyProtection="0">
      <alignment vertical="center"/>
    </xf>
    <xf numFmtId="0" fontId="8" fillId="18" borderId="0" applyNumberFormat="0" applyBorder="0" applyAlignment="0" applyProtection="0">
      <alignment vertical="center"/>
    </xf>
    <xf numFmtId="0" fontId="15" fillId="28" borderId="0" applyNumberFormat="0" applyBorder="0" applyAlignment="0" applyProtection="0">
      <alignment vertical="center"/>
    </xf>
    <xf numFmtId="0" fontId="8" fillId="32" borderId="0" applyNumberFormat="0" applyBorder="0" applyAlignment="0" applyProtection="0">
      <alignment vertical="center"/>
    </xf>
    <xf numFmtId="0" fontId="8" fillId="30" borderId="0" applyNumberFormat="0" applyBorder="0" applyAlignment="0" applyProtection="0">
      <alignment vertical="center"/>
    </xf>
    <xf numFmtId="0" fontId="15" fillId="27" borderId="0" applyNumberFormat="0" applyBorder="0" applyAlignment="0" applyProtection="0">
      <alignment vertical="center"/>
    </xf>
    <xf numFmtId="0" fontId="26" fillId="35" borderId="0" applyNumberFormat="0" applyBorder="0" applyAlignment="0" applyProtection="0">
      <alignment vertical="center"/>
    </xf>
    <xf numFmtId="0" fontId="15" fillId="24" borderId="0" applyNumberFormat="0" applyBorder="0" applyAlignment="0" applyProtection="0">
      <alignment vertical="center"/>
    </xf>
    <xf numFmtId="0" fontId="24" fillId="33" borderId="0" applyNumberFormat="0" applyBorder="0" applyAlignment="0" applyProtection="0">
      <alignment vertical="center"/>
    </xf>
    <xf numFmtId="0" fontId="8" fillId="16" borderId="0" applyNumberFormat="0" applyBorder="0" applyAlignment="0" applyProtection="0">
      <alignment vertical="center"/>
    </xf>
    <xf numFmtId="0" fontId="20" fillId="0" borderId="13" applyNumberFormat="0" applyFill="0" applyAlignment="0" applyProtection="0">
      <alignment vertical="center"/>
    </xf>
    <xf numFmtId="0" fontId="16" fillId="13" borderId="9" applyNumberFormat="0" applyAlignment="0" applyProtection="0">
      <alignment vertical="center"/>
    </xf>
    <xf numFmtId="44" fontId="0" fillId="0" borderId="0" applyFont="0" applyFill="0" applyBorder="0" applyAlignment="0" applyProtection="0">
      <alignment vertical="center"/>
    </xf>
    <xf numFmtId="0" fontId="8" fillId="29" borderId="0" applyNumberFormat="0" applyBorder="0" applyAlignment="0" applyProtection="0">
      <alignment vertical="center"/>
    </xf>
    <xf numFmtId="0" fontId="0" fillId="21" borderId="11" applyNumberFormat="0" applyFont="0" applyAlignment="0" applyProtection="0">
      <alignment vertical="center"/>
    </xf>
    <xf numFmtId="0" fontId="13" fillId="15" borderId="8" applyNumberFormat="0" applyAlignment="0" applyProtection="0">
      <alignment vertical="center"/>
    </xf>
    <xf numFmtId="0" fontId="11" fillId="0" borderId="0" applyNumberFormat="0" applyFill="0" applyBorder="0" applyAlignment="0" applyProtection="0">
      <alignment vertical="center"/>
    </xf>
    <xf numFmtId="0" fontId="12" fillId="13" borderId="8" applyNumberFormat="0" applyAlignment="0" applyProtection="0">
      <alignment vertical="center"/>
    </xf>
    <xf numFmtId="0" fontId="9" fillId="12" borderId="0" applyNumberFormat="0" applyBorder="0" applyAlignment="0" applyProtection="0">
      <alignment vertical="center"/>
    </xf>
    <xf numFmtId="0" fontId="11" fillId="0" borderId="7" applyNumberFormat="0" applyFill="0" applyAlignment="0" applyProtection="0">
      <alignment vertical="center"/>
    </xf>
    <xf numFmtId="0" fontId="19" fillId="0" borderId="0" applyNumberFormat="0" applyFill="0" applyBorder="0" applyAlignment="0" applyProtection="0">
      <alignment vertical="center"/>
    </xf>
    <xf numFmtId="0" fontId="22" fillId="0" borderId="6" applyNumberFormat="0" applyFill="0" applyAlignment="0" applyProtection="0">
      <alignment vertical="center"/>
    </xf>
    <xf numFmtId="178" fontId="0" fillId="0" borderId="0" applyFont="0" applyFill="0" applyBorder="0" applyAlignment="0" applyProtection="0">
      <alignment vertical="center"/>
    </xf>
    <xf numFmtId="0" fontId="8" fillId="34" borderId="0" applyNumberFormat="0" applyBorder="0" applyAlignment="0" applyProtection="0">
      <alignment vertical="center"/>
    </xf>
    <xf numFmtId="0" fontId="10" fillId="0" borderId="0" applyNumberFormat="0" applyFill="0" applyBorder="0" applyAlignment="0" applyProtection="0">
      <alignment vertical="center"/>
    </xf>
    <xf numFmtId="42" fontId="0" fillId="0" borderId="0" applyFont="0" applyFill="0" applyBorder="0" applyAlignment="0" applyProtection="0">
      <alignment vertical="center"/>
    </xf>
    <xf numFmtId="0" fontId="14"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7" fillId="0" borderId="6" applyNumberFormat="0" applyFill="0" applyAlignment="0" applyProtection="0">
      <alignment vertical="center"/>
    </xf>
    <xf numFmtId="176" fontId="0" fillId="0" borderId="0" applyFont="0" applyFill="0" applyBorder="0" applyAlignment="0" applyProtection="0">
      <alignment vertical="center"/>
    </xf>
    <xf numFmtId="0" fontId="17" fillId="20" borderId="10" applyNumberFormat="0" applyAlignment="0" applyProtection="0">
      <alignment vertical="center"/>
    </xf>
    <xf numFmtId="0" fontId="15" fillId="17" borderId="0" applyNumberFormat="0" applyBorder="0" applyAlignment="0" applyProtection="0">
      <alignment vertical="center"/>
    </xf>
    <xf numFmtId="9" fontId="0" fillId="0" borderId="0" applyFont="0" applyFill="0" applyBorder="0" applyAlignment="0" applyProtection="0">
      <alignment vertical="center"/>
    </xf>
    <xf numFmtId="0" fontId="21" fillId="0" borderId="0" applyNumberFormat="0" applyFill="0" applyBorder="0" applyAlignment="0" applyProtection="0">
      <alignment vertical="center"/>
    </xf>
  </cellStyleXfs>
  <cellXfs count="59">
    <xf numFmtId="0" fontId="0" fillId="0" borderId="0" xfId="0"/>
    <xf numFmtId="177" fontId="0" fillId="0" borderId="0" xfId="0" applyNumberFormat="1"/>
    <xf numFmtId="0" fontId="0" fillId="0" borderId="0" xfId="0" applyAlignment="1">
      <alignment vertical="center"/>
    </xf>
    <xf numFmtId="0" fontId="1" fillId="0" borderId="0" xfId="0" applyFont="1" applyAlignment="1">
      <alignment vertical="center"/>
    </xf>
    <xf numFmtId="0" fontId="1" fillId="0" borderId="0" xfId="0" applyFont="1"/>
    <xf numFmtId="0" fontId="2" fillId="0" borderId="0" xfId="0" applyFont="1" applyAlignment="1">
      <alignment horizontal="center"/>
    </xf>
    <xf numFmtId="0" fontId="3" fillId="0" borderId="0" xfId="0" applyFont="1" applyAlignment="1">
      <alignment horizontal="center"/>
    </xf>
    <xf numFmtId="0" fontId="1" fillId="0" borderId="1" xfId="0" applyFont="1" applyBorder="1" applyAlignment="1">
      <alignment vertical="center"/>
    </xf>
    <xf numFmtId="0" fontId="1" fillId="0" borderId="2" xfId="0" applyFont="1" applyBorder="1" applyAlignment="1">
      <alignment vertical="center"/>
    </xf>
    <xf numFmtId="0" fontId="1" fillId="2" borderId="1" xfId="0" applyFont="1" applyFill="1" applyBorder="1" applyAlignment="1">
      <alignment vertical="center" textRotation="90"/>
    </xf>
    <xf numFmtId="0" fontId="0" fillId="0" borderId="1" xfId="0" applyBorder="1" applyAlignment="1">
      <alignment horizontal="center"/>
    </xf>
    <xf numFmtId="0" fontId="0" fillId="0" borderId="1" xfId="0" applyBorder="1"/>
    <xf numFmtId="1" fontId="0" fillId="0" borderId="1" xfId="0" applyNumberFormat="1" applyBorder="1" applyAlignment="1">
      <alignment horizontal="center"/>
    </xf>
    <xf numFmtId="0" fontId="1" fillId="0" borderId="1" xfId="0" applyFont="1" applyBorder="1" applyAlignment="1">
      <alignment horizontal="center" vertical="center"/>
    </xf>
    <xf numFmtId="2" fontId="1" fillId="0" borderId="1" xfId="0" applyNumberFormat="1" applyFont="1" applyBorder="1" applyAlignment="1">
      <alignment vertical="center"/>
    </xf>
    <xf numFmtId="1" fontId="1" fillId="0" borderId="1" xfId="0" applyNumberFormat="1" applyFont="1" applyBorder="1" applyAlignment="1">
      <alignment horizontal="center"/>
    </xf>
    <xf numFmtId="2" fontId="0" fillId="0" borderId="0" xfId="0" applyNumberFormat="1"/>
    <xf numFmtId="0" fontId="1" fillId="3" borderId="1" xfId="0" applyFont="1" applyFill="1" applyBorder="1" applyAlignment="1">
      <alignment vertical="center" textRotation="90"/>
    </xf>
    <xf numFmtId="0" fontId="1" fillId="4" borderId="1" xfId="0" applyFont="1" applyFill="1" applyBorder="1" applyAlignment="1">
      <alignment vertical="center" textRotation="90"/>
    </xf>
    <xf numFmtId="0" fontId="1" fillId="0" borderId="1" xfId="0" applyFont="1" applyBorder="1" applyAlignment="1">
      <alignment vertical="center" textRotation="90"/>
    </xf>
    <xf numFmtId="0" fontId="1" fillId="0" borderId="1" xfId="0" applyFont="1" applyBorder="1" applyAlignment="1">
      <alignment horizontal="center"/>
    </xf>
    <xf numFmtId="2" fontId="1" fillId="0" borderId="0" xfId="0" applyNumberFormat="1" applyFont="1"/>
    <xf numFmtId="0" fontId="4" fillId="5" borderId="1" xfId="0" applyFont="1" applyFill="1" applyBorder="1" applyAlignment="1">
      <alignment horizontal="center" vertical="center"/>
    </xf>
    <xf numFmtId="0" fontId="0" fillId="0" borderId="3" xfId="0" applyBorder="1"/>
    <xf numFmtId="0" fontId="0" fillId="0" borderId="2" xfId="0" applyBorder="1"/>
    <xf numFmtId="0" fontId="0" fillId="0" borderId="4" xfId="0" applyBorder="1"/>
    <xf numFmtId="0" fontId="0" fillId="0" borderId="0" xfId="0" applyAlignment="1"/>
    <xf numFmtId="0" fontId="0" fillId="0" borderId="0" xfId="0" applyAlignment="1">
      <alignment horizontal="center" vertical="center"/>
    </xf>
    <xf numFmtId="0" fontId="0" fillId="6" borderId="0" xfId="0" applyFill="1" applyBorder="1"/>
    <xf numFmtId="0" fontId="0" fillId="6" borderId="0" xfId="0" applyFill="1" applyAlignment="1">
      <alignment vertical="center"/>
    </xf>
    <xf numFmtId="0" fontId="2" fillId="0" borderId="0" xfId="0" applyFont="1" applyAlignment="1">
      <alignment horizontal="center" vertical="center"/>
    </xf>
    <xf numFmtId="0" fontId="2" fillId="0" borderId="1" xfId="0" applyFont="1" applyBorder="1" applyAlignment="1">
      <alignment vertical="center"/>
    </xf>
    <xf numFmtId="0" fontId="0" fillId="0" borderId="0" xfId="0" applyFont="1" applyFill="1" applyAlignment="1"/>
    <xf numFmtId="0" fontId="0" fillId="0" borderId="1" xfId="0" applyBorder="1" applyAlignment="1">
      <alignment horizontal="left" vertical="center" wrapText="1"/>
    </xf>
    <xf numFmtId="0" fontId="0" fillId="7" borderId="0" xfId="0" applyFill="1"/>
    <xf numFmtId="0" fontId="0" fillId="0" borderId="0" xfId="0" applyFont="1" applyFill="1" applyBorder="1" applyAlignment="1"/>
    <xf numFmtId="0" fontId="0" fillId="0" borderId="1" xfId="0" applyBorder="1" applyAlignment="1">
      <alignment vertical="center" wrapText="1"/>
    </xf>
    <xf numFmtId="0" fontId="0" fillId="0" borderId="1" xfId="0" applyFont="1" applyBorder="1" applyAlignment="1">
      <alignment vertical="center" wrapText="1"/>
    </xf>
    <xf numFmtId="0" fontId="5" fillId="0" borderId="1" xfId="0" applyFont="1" applyBorder="1" applyAlignment="1">
      <alignment vertical="center" wrapText="1"/>
    </xf>
    <xf numFmtId="0" fontId="0" fillId="4" borderId="0" xfId="0" applyFill="1"/>
    <xf numFmtId="0" fontId="6" fillId="0" borderId="0" xfId="0" applyFont="1" applyAlignment="1">
      <alignment horizontal="center"/>
    </xf>
    <xf numFmtId="0" fontId="0" fillId="0" borderId="5" xfId="0" applyBorder="1" applyAlignment="1">
      <alignment vertical="center" wrapText="1"/>
    </xf>
    <xf numFmtId="0" fontId="0" fillId="0" borderId="1" xfId="0" applyNumberFormat="1" applyBorder="1" applyAlignment="1">
      <alignment horizontal="left" vertical="center" wrapText="1"/>
    </xf>
    <xf numFmtId="0" fontId="0" fillId="0" borderId="0" xfId="0" applyAlignment="1">
      <alignment vertical="center" wrapText="1"/>
    </xf>
    <xf numFmtId="0" fontId="0" fillId="0" borderId="0" xfId="0" applyAlignment="1">
      <alignment horizontal="center"/>
    </xf>
    <xf numFmtId="0" fontId="0" fillId="6" borderId="0" xfId="0" applyFill="1" applyBorder="1" applyAlignment="1">
      <alignment vertical="center"/>
    </xf>
    <xf numFmtId="0" fontId="2" fillId="0" borderId="1" xfId="0" applyFont="1" applyBorder="1" applyAlignment="1">
      <alignment horizontal="center"/>
    </xf>
    <xf numFmtId="0" fontId="2" fillId="8" borderId="1" xfId="0" applyFont="1" applyFill="1" applyBorder="1"/>
    <xf numFmtId="1" fontId="0" fillId="0" borderId="0" xfId="0" applyNumberFormat="1" applyAlignment="1">
      <alignment horizontal="center" vertical="center"/>
    </xf>
    <xf numFmtId="0" fontId="0" fillId="0" borderId="0" xfId="0" applyBorder="1" applyAlignment="1">
      <alignment vertical="center"/>
    </xf>
    <xf numFmtId="0" fontId="2" fillId="0" borderId="1" xfId="0" applyFont="1" applyBorder="1"/>
    <xf numFmtId="0" fontId="2" fillId="9" borderId="1" xfId="0" applyFont="1" applyFill="1" applyBorder="1"/>
    <xf numFmtId="0" fontId="0" fillId="6" borderId="0" xfId="0" applyFill="1"/>
    <xf numFmtId="1" fontId="0" fillId="0" borderId="1" xfId="0" applyNumberFormat="1" applyBorder="1" applyAlignment="1">
      <alignment horizontal="center" vertical="center"/>
    </xf>
    <xf numFmtId="1" fontId="2" fillId="0" borderId="1" xfId="0" applyNumberFormat="1" applyFont="1" applyBorder="1" applyAlignment="1">
      <alignment horizontal="center" vertical="center"/>
    </xf>
    <xf numFmtId="0" fontId="0" fillId="0" borderId="0" xfId="0" applyBorder="1" applyAlignment="1">
      <alignment horizontal="center" vertical="center"/>
    </xf>
    <xf numFmtId="0" fontId="0" fillId="7" borderId="0" xfId="0" applyFill="1" applyAlignment="1">
      <alignment horizontal="center" vertical="center"/>
    </xf>
    <xf numFmtId="0" fontId="0" fillId="4" borderId="0" xfId="0" applyFill="1" applyAlignment="1">
      <alignment horizontal="center"/>
    </xf>
    <xf numFmtId="1" fontId="0" fillId="0" borderId="0" xfId="0" applyNumberFormat="1" applyAlignment="1">
      <alignment vertical="center"/>
    </xf>
    <xf numFmtId="0" fontId="0" fillId="0" borderId="0" xfId="0" applyFont="1" applyFill="1" applyAlignment="1" quotePrefix="1"/>
    <xf numFmtId="0" fontId="0" fillId="0" borderId="0" xfId="0" applyFont="1" applyFill="1" applyBorder="1" applyAlignment="1" quotePrefix="1"/>
  </cellXfs>
  <cellStyles count="50">
    <cellStyle name="Normal" xfId="0" builtinId="0"/>
    <cellStyle name="Normal 2" xfId="1"/>
    <cellStyle name="60% - Accent6" xfId="2" builtinId="52"/>
    <cellStyle name="40% - Accent6" xfId="3" builtinId="51"/>
    <cellStyle name="60% - Accent5" xfId="4" builtinId="48"/>
    <cellStyle name="Accent6" xfId="5" builtinId="49"/>
    <cellStyle name="40% - Accent5" xfId="6" builtinId="47"/>
    <cellStyle name="20% - Accent5" xfId="7" builtinId="46"/>
    <cellStyle name="60% - Accent4" xfId="8" builtinId="44"/>
    <cellStyle name="Accent5" xfId="9" builtinId="45"/>
    <cellStyle name="40% - Accent4" xfId="10" builtinId="43"/>
    <cellStyle name="Accent4" xfId="11" builtinId="41"/>
    <cellStyle name="Linked Cell" xfId="12" builtinId="24"/>
    <cellStyle name="40% - Accent3" xfId="13" builtinId="39"/>
    <cellStyle name="60% - Accent2" xfId="14" builtinId="36"/>
    <cellStyle name="Accent3" xfId="15" builtinId="37"/>
    <cellStyle name="40% - Accent2" xfId="16" builtinId="35"/>
    <cellStyle name="20% - Accent2" xfId="17" builtinId="34"/>
    <cellStyle name="Accent2" xfId="18" builtinId="33"/>
    <cellStyle name="40% - Accent1" xfId="19" builtinId="31"/>
    <cellStyle name="20% - Accent1" xfId="20" builtinId="30"/>
    <cellStyle name="Accent1" xfId="21" builtinId="29"/>
    <cellStyle name="Neutral" xfId="22" builtinId="28"/>
    <cellStyle name="60% - Accent1" xfId="23" builtinId="32"/>
    <cellStyle name="Bad" xfId="24" builtinId="27"/>
    <cellStyle name="20% - Accent4" xfId="25" builtinId="42"/>
    <cellStyle name="Total" xfId="26" builtinId="25"/>
    <cellStyle name="Output" xfId="27" builtinId="21"/>
    <cellStyle name="Currency" xfId="28" builtinId="4"/>
    <cellStyle name="20% - Accent3" xfId="29" builtinId="38"/>
    <cellStyle name="Note" xfId="30" builtinId="10"/>
    <cellStyle name="Input" xfId="31" builtinId="20"/>
    <cellStyle name="Heading 4" xfId="32" builtinId="19"/>
    <cellStyle name="Calculation" xfId="33" builtinId="22"/>
    <cellStyle name="Good" xfId="34" builtinId="26"/>
    <cellStyle name="Heading 3" xfId="35" builtinId="18"/>
    <cellStyle name="CExplanatory Text" xfId="36" builtinId="53"/>
    <cellStyle name="Heading 1" xfId="37" builtinId="16"/>
    <cellStyle name="Comma [0]" xfId="38" builtinId="6"/>
    <cellStyle name="20% - Accent6" xfId="39" builtinId="50"/>
    <cellStyle name="Title" xfId="40" builtinId="15"/>
    <cellStyle name="Currency [0]" xfId="41" builtinId="7"/>
    <cellStyle name="Warning Text" xfId="42" builtinId="11"/>
    <cellStyle name="Followed Hyperlink" xfId="43" builtinId="9"/>
    <cellStyle name="Heading 2" xfId="44" builtinId="17"/>
    <cellStyle name="Comma" xfId="45" builtinId="3"/>
    <cellStyle name="Check Cell" xfId="46" builtinId="23"/>
    <cellStyle name="60% - Accent3" xfId="47" builtinId="40"/>
    <cellStyle name="Percent" xfId="48" builtinId="5"/>
    <cellStyle name="Hyperlink" xfId="49" builtinId="8"/>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U31"/>
  <sheetViews>
    <sheetView workbookViewId="0">
      <pane xSplit="2" ySplit="1" topLeftCell="O2" activePane="bottomRight" state="frozen"/>
      <selection/>
      <selection pane="topRight"/>
      <selection pane="bottomLeft"/>
      <selection pane="bottomRight" activeCell="T2" sqref="T2"/>
    </sheetView>
  </sheetViews>
  <sheetFormatPr defaultColWidth="9" defaultRowHeight="15"/>
  <cols>
    <col min="2" max="2" width="43.5666666666667" customWidth="1"/>
    <col min="3" max="3" width="25" style="2" customWidth="1"/>
    <col min="4" max="4" width="24.2833333333333" style="2" customWidth="1"/>
    <col min="5" max="5" width="26.2833333333333" customWidth="1"/>
    <col min="6" max="6" width="19.7083333333333" customWidth="1"/>
    <col min="7" max="9" width="14.7083333333333" customWidth="1"/>
    <col min="10" max="10" width="14.5666666666667" customWidth="1"/>
    <col min="11" max="11" width="12" customWidth="1"/>
    <col min="12" max="12" width="10.7083333333333" customWidth="1"/>
    <col min="13" max="13" width="9.28333333333333" style="27"/>
    <col min="14" max="14" width="19.5666666666667" style="27" customWidth="1"/>
    <col min="15" max="15" width="26" style="44" customWidth="1"/>
    <col min="16" max="16" width="25.2833333333333" style="44" customWidth="1"/>
    <col min="17" max="17" width="19.7083333333333" style="44" customWidth="1"/>
    <col min="18" max="18" width="9.28333333333333" style="44"/>
    <col min="20" max="20" width="12.625"/>
  </cols>
  <sheetData>
    <row r="1" ht="18.75" spans="1:21">
      <c r="A1" s="2" t="s">
        <v>0</v>
      </c>
      <c r="B1" s="2" t="s">
        <v>1</v>
      </c>
      <c r="C1" s="45" t="s">
        <v>2</v>
      </c>
      <c r="D1" s="45" t="s">
        <v>3</v>
      </c>
      <c r="E1" s="52" t="s">
        <v>4</v>
      </c>
      <c r="F1" s="52" t="s">
        <v>5</v>
      </c>
      <c r="G1" s="34" t="s">
        <v>6</v>
      </c>
      <c r="H1" s="34" t="s">
        <v>7</v>
      </c>
      <c r="I1" s="34" t="s">
        <v>8</v>
      </c>
      <c r="J1" s="34" t="s">
        <v>9</v>
      </c>
      <c r="K1" s="34" t="s">
        <v>10</v>
      </c>
      <c r="L1" s="34" t="s">
        <v>11</v>
      </c>
      <c r="M1" s="56" t="s">
        <v>12</v>
      </c>
      <c r="N1" s="56" t="s">
        <v>13</v>
      </c>
      <c r="O1" s="57" t="s">
        <v>14</v>
      </c>
      <c r="P1" s="57" t="s">
        <v>15</v>
      </c>
      <c r="Q1" s="57" t="s">
        <v>16</v>
      </c>
      <c r="R1" s="57" t="s">
        <v>17</v>
      </c>
      <c r="S1" s="40" t="s">
        <v>18</v>
      </c>
      <c r="T1" s="40" t="s">
        <v>19</v>
      </c>
      <c r="U1" s="40" t="s">
        <v>20</v>
      </c>
    </row>
    <row r="2" s="2" customFormat="1" spans="1:21">
      <c r="A2" s="46" t="s">
        <v>21</v>
      </c>
      <c r="B2" s="47" t="s">
        <v>22</v>
      </c>
      <c r="C2" s="48">
        <v>80.76</v>
      </c>
      <c r="D2" s="49" t="str">
        <f t="shared" ref="D2:D3" si="0">IF(C2&gt;=93,"Istimewa",IF(C2&gt;=88,"Sangat Baik",IF(C2&gt;=76,"Baik",IF(C2&gt;=70,"Cukup",IF(C2&lt;70,"Kurang")))))</f>
        <v>Baik</v>
      </c>
      <c r="E2" s="53">
        <v>82.96</v>
      </c>
      <c r="F2" s="49" t="str">
        <f t="shared" ref="F2" si="1">IF(E2&gt;=93,"Istimewa",IF(E2&gt;=88,"Sangat Baik",IF(E2&gt;=76,"Baik",IF(E2&gt;=70,"Cukup",IF(E2&lt;70,"Kurang")))))</f>
        <v>Baik</v>
      </c>
      <c r="G2" s="54">
        <v>71.2066666666667</v>
      </c>
      <c r="H2" s="49" t="str">
        <f t="shared" ref="H2" si="2">IF(G2&gt;=93,"Istimewa",IF(G2&gt;=88,"Sangat Baik",IF(G2&gt;=76,"Baik",IF(G2&gt;=70,"Cukup",IF(G2&lt;70,"Kurang")))))</f>
        <v>Cukup</v>
      </c>
      <c r="I2" s="53">
        <v>75.86</v>
      </c>
      <c r="J2" s="49" t="str">
        <f t="shared" ref="J2" si="3">IF(I2&gt;=93,"Istimewa",IF(I2&gt;=88,"Sangat Baik",IF(I2&gt;=76,"Baik",IF(I2&gt;=70,"Cukup",IF(I2&lt;70,"Kurang")))))</f>
        <v>Cukup</v>
      </c>
      <c r="K2" s="48">
        <v>72.58</v>
      </c>
      <c r="L2" s="55" t="str">
        <f t="shared" ref="L2" si="4">IF(K2&gt;=93,"Istimewa",IF(K2&gt;=88,"Sangat Baik",IF(K2&gt;=76,"Baik",IF(K2&gt;=70,"Cukup",IF(K2&lt;70,"Kurang")))))</f>
        <v>Cukup</v>
      </c>
      <c r="M2" s="48">
        <v>83.672</v>
      </c>
      <c r="N2" s="55" t="str">
        <f t="shared" ref="N2" si="5">IF(M2&gt;=93,"Istimewa",IF(M2&gt;=88,"Sangat Baik",IF(M2&gt;=76,"Baik",IF(M2&gt;=70,"Cukup",IF(M2&lt;70,"Kurang")))))</f>
        <v>Baik</v>
      </c>
      <c r="O2" s="53">
        <v>78.8</v>
      </c>
      <c r="P2" s="55" t="str">
        <f t="shared" ref="P2" si="6">IF(O2&gt;=93,"Istimewa",IF(O2&gt;=88,"Sangat Baik",IF(O2&gt;=76,"Baik",IF(O2&gt;=70,"Cukup",IF(O2&lt;70,"Kurang")))))</f>
        <v>Baik</v>
      </c>
      <c r="Q2" s="48">
        <v>75.5</v>
      </c>
      <c r="R2" s="55" t="str">
        <f t="shared" ref="R2" si="7">IF(Q2&gt;=93,"Istimewa",IF(Q2&gt;=88,"Sangat Baik",IF(Q2&gt;=76,"Baik",IF(Q2&gt;=70,"Cukup",IF(Q2&lt;70,"Kurang")))))</f>
        <v>Cukup</v>
      </c>
      <c r="S2" s="58">
        <f t="shared" ref="S2:S17" si="8">T2/8</f>
        <v>77.6673333333333</v>
      </c>
      <c r="T2" s="2">
        <f t="shared" ref="T2:T17" si="9">C2+E2+G2+I2+K2+M2+O2+Q2</f>
        <v>621.338666666667</v>
      </c>
      <c r="U2" s="2">
        <f t="shared" ref="U2:U17" si="10">RANK(T2,$T$2:$T$17,0)</f>
        <v>16</v>
      </c>
    </row>
    <row r="3" s="2" customFormat="1" spans="1:21">
      <c r="A3" s="46" t="s">
        <v>23</v>
      </c>
      <c r="B3" s="50" t="s">
        <v>24</v>
      </c>
      <c r="C3" s="48">
        <v>84.92</v>
      </c>
      <c r="D3" s="49" t="str">
        <f t="shared" si="0"/>
        <v>Baik</v>
      </c>
      <c r="E3" s="53">
        <v>85</v>
      </c>
      <c r="F3" s="49" t="str">
        <f t="shared" ref="F3:F12" si="11">IF(E3&gt;=93,"Istimewa",IF(E3&gt;=88,"Sangat Baik",IF(E3&gt;=76,"Baik",IF(E3&gt;=70,"Cukup",IF(E3&lt;70,"Kurang")))))</f>
        <v>Baik</v>
      </c>
      <c r="G3" s="54">
        <v>78.0466666666667</v>
      </c>
      <c r="H3" s="49" t="str">
        <f t="shared" ref="H3:H12" si="12">IF(G3&gt;=93,"Istimewa",IF(G3&gt;=88,"Sangat Baik",IF(G3&gt;=76,"Baik",IF(G3&gt;=70,"Cukup",IF(G3&lt;70,"Kurang")))))</f>
        <v>Baik</v>
      </c>
      <c r="I3" s="53">
        <v>75.5333333333333</v>
      </c>
      <c r="J3" s="49" t="str">
        <f t="shared" ref="J3:J12" si="13">IF(I3&gt;=93,"Istimewa",IF(I3&gt;=88,"Sangat Baik",IF(I3&gt;=76,"Baik",IF(I3&gt;=70,"Cukup",IF(I3&lt;70,"Kurang")))))</f>
        <v>Cukup</v>
      </c>
      <c r="K3" s="48">
        <v>76.8</v>
      </c>
      <c r="L3" s="55" t="str">
        <f t="shared" ref="L3:L12" si="14">IF(K3&gt;=93,"Istimewa",IF(K3&gt;=88,"Sangat Baik",IF(K3&gt;=76,"Baik",IF(K3&gt;=70,"Cukup",IF(K3&lt;70,"Kurang")))))</f>
        <v>Baik</v>
      </c>
      <c r="M3" s="48">
        <v>85.466</v>
      </c>
      <c r="N3" s="55" t="str">
        <f t="shared" ref="N3:N12" si="15">IF(M3&gt;=93,"Istimewa",IF(M3&gt;=88,"Sangat Baik",IF(M3&gt;=76,"Baik",IF(M3&gt;=70,"Cukup",IF(M3&lt;70,"Kurang")))))</f>
        <v>Baik</v>
      </c>
      <c r="O3" s="53">
        <v>77.12</v>
      </c>
      <c r="P3" s="55" t="str">
        <f t="shared" ref="P3:P12" si="16">IF(O3&gt;=93,"Istimewa",IF(O3&gt;=88,"Sangat Baik",IF(O3&gt;=76,"Baik",IF(O3&gt;=70,"Cukup",IF(O3&lt;70,"Kurang")))))</f>
        <v>Baik</v>
      </c>
      <c r="Q3" s="48">
        <v>80.5</v>
      </c>
      <c r="R3" s="55" t="str">
        <f t="shared" ref="R3:R12" si="17">IF(Q3&gt;=93,"Istimewa",IF(Q3&gt;=88,"Sangat Baik",IF(Q3&gt;=76,"Baik",IF(Q3&gt;=70,"Cukup",IF(Q3&lt;70,"Kurang")))))</f>
        <v>Baik</v>
      </c>
      <c r="S3" s="58">
        <f t="shared" si="8"/>
        <v>80.42325</v>
      </c>
      <c r="T3" s="2">
        <f t="shared" si="9"/>
        <v>643.386</v>
      </c>
      <c r="U3" s="2">
        <f t="shared" si="10"/>
        <v>14</v>
      </c>
    </row>
    <row r="4" s="2" customFormat="1" spans="1:21">
      <c r="A4" s="46" t="s">
        <v>25</v>
      </c>
      <c r="B4" s="47" t="s">
        <v>26</v>
      </c>
      <c r="C4" s="48">
        <v>88.6</v>
      </c>
      <c r="D4" s="49" t="str">
        <f t="shared" ref="D4:D12" si="18">IF(C4&gt;=93,"Istimewa",IF(C4&gt;=88,"Sangat Baik",IF(C4&gt;=76,"Baik",IF(C4&gt;=70,"Cukup Baik",IF(C4&lt;70,"Kurang")))))</f>
        <v>Sangat Baik</v>
      </c>
      <c r="E4" s="53">
        <v>85.6</v>
      </c>
      <c r="F4" s="49" t="str">
        <f t="shared" si="11"/>
        <v>Baik</v>
      </c>
      <c r="G4" s="54">
        <v>80.6866666666667</v>
      </c>
      <c r="H4" s="49" t="str">
        <f t="shared" si="12"/>
        <v>Baik</v>
      </c>
      <c r="I4" s="53">
        <v>81.9966666666667</v>
      </c>
      <c r="J4" s="49" t="str">
        <f t="shared" si="13"/>
        <v>Baik</v>
      </c>
      <c r="K4" s="48">
        <v>83.88</v>
      </c>
      <c r="L4" s="55" t="str">
        <f t="shared" si="14"/>
        <v>Baik</v>
      </c>
      <c r="M4" s="48">
        <v>85.494</v>
      </c>
      <c r="N4" s="55" t="str">
        <f t="shared" si="15"/>
        <v>Baik</v>
      </c>
      <c r="O4" s="53">
        <v>83.42</v>
      </c>
      <c r="P4" s="55" t="str">
        <f t="shared" si="16"/>
        <v>Baik</v>
      </c>
      <c r="Q4" s="48">
        <v>88.2</v>
      </c>
      <c r="R4" s="55" t="str">
        <f t="shared" si="17"/>
        <v>Sangat Baik</v>
      </c>
      <c r="S4" s="58">
        <f t="shared" si="8"/>
        <v>84.7346666666667</v>
      </c>
      <c r="T4" s="2">
        <f t="shared" si="9"/>
        <v>677.877333333333</v>
      </c>
      <c r="U4" s="2">
        <f t="shared" si="10"/>
        <v>3</v>
      </c>
    </row>
    <row r="5" s="2" customFormat="1" spans="1:21">
      <c r="A5" s="46" t="s">
        <v>27</v>
      </c>
      <c r="B5" s="51" t="s">
        <v>28</v>
      </c>
      <c r="C5" s="48">
        <v>90.36</v>
      </c>
      <c r="D5" s="49" t="str">
        <f t="shared" si="18"/>
        <v>Sangat Baik</v>
      </c>
      <c r="E5" s="53">
        <v>81.28</v>
      </c>
      <c r="F5" s="49" t="str">
        <f t="shared" si="11"/>
        <v>Baik</v>
      </c>
      <c r="G5" s="54">
        <v>80.1266666666667</v>
      </c>
      <c r="H5" s="49" t="str">
        <f t="shared" si="12"/>
        <v>Baik</v>
      </c>
      <c r="I5" s="53">
        <v>86.2066666666667</v>
      </c>
      <c r="J5" s="49" t="str">
        <f t="shared" si="13"/>
        <v>Baik</v>
      </c>
      <c r="K5" s="48">
        <v>82.74</v>
      </c>
      <c r="L5" s="55" t="str">
        <f t="shared" si="14"/>
        <v>Baik</v>
      </c>
      <c r="M5" s="48">
        <v>84.838</v>
      </c>
      <c r="N5" s="55" t="str">
        <f t="shared" si="15"/>
        <v>Baik</v>
      </c>
      <c r="O5" s="53">
        <v>83.4</v>
      </c>
      <c r="P5" s="55" t="str">
        <f t="shared" si="16"/>
        <v>Baik</v>
      </c>
      <c r="Q5" s="48">
        <v>78.7</v>
      </c>
      <c r="R5" s="55" t="str">
        <f t="shared" si="17"/>
        <v>Baik</v>
      </c>
      <c r="S5" s="58">
        <f t="shared" si="8"/>
        <v>83.4564166666667</v>
      </c>
      <c r="T5" s="2">
        <f t="shared" si="9"/>
        <v>667.651333333333</v>
      </c>
      <c r="U5" s="2">
        <f t="shared" si="10"/>
        <v>8</v>
      </c>
    </row>
    <row r="6" s="2" customFormat="1" spans="1:21">
      <c r="A6" s="46" t="s">
        <v>29</v>
      </c>
      <c r="B6" s="47" t="s">
        <v>30</v>
      </c>
      <c r="C6" s="48">
        <v>89.16</v>
      </c>
      <c r="D6" s="49" t="str">
        <f t="shared" si="18"/>
        <v>Sangat Baik</v>
      </c>
      <c r="E6" s="53">
        <v>82.96</v>
      </c>
      <c r="F6" s="49" t="str">
        <f t="shared" si="11"/>
        <v>Baik</v>
      </c>
      <c r="G6" s="54">
        <v>78.2133333333333</v>
      </c>
      <c r="H6" s="49" t="str">
        <f t="shared" si="12"/>
        <v>Baik</v>
      </c>
      <c r="I6" s="53">
        <v>83.89</v>
      </c>
      <c r="J6" s="49" t="str">
        <f t="shared" si="13"/>
        <v>Baik</v>
      </c>
      <c r="K6" s="48">
        <v>80.36</v>
      </c>
      <c r="L6" s="55" t="str">
        <f t="shared" si="14"/>
        <v>Baik</v>
      </c>
      <c r="M6" s="48">
        <v>84.408</v>
      </c>
      <c r="N6" s="55" t="str">
        <f t="shared" si="15"/>
        <v>Baik</v>
      </c>
      <c r="O6" s="53">
        <v>79.48</v>
      </c>
      <c r="P6" s="55" t="str">
        <f t="shared" si="16"/>
        <v>Baik</v>
      </c>
      <c r="Q6" s="48">
        <v>73.8</v>
      </c>
      <c r="R6" s="55" t="str">
        <f t="shared" si="17"/>
        <v>Cukup</v>
      </c>
      <c r="S6" s="58">
        <f t="shared" si="8"/>
        <v>81.5339166666667</v>
      </c>
      <c r="T6" s="2">
        <f t="shared" si="9"/>
        <v>652.271333333333</v>
      </c>
      <c r="U6" s="2">
        <f t="shared" si="10"/>
        <v>12</v>
      </c>
    </row>
    <row r="7" s="2" customFormat="1" spans="1:21">
      <c r="A7" s="46" t="s">
        <v>31</v>
      </c>
      <c r="B7" s="51" t="s">
        <v>32</v>
      </c>
      <c r="C7" s="48">
        <v>88.52</v>
      </c>
      <c r="D7" s="49" t="str">
        <f t="shared" si="18"/>
        <v>Sangat Baik</v>
      </c>
      <c r="E7" s="53">
        <v>82.12</v>
      </c>
      <c r="F7" s="49" t="str">
        <f t="shared" si="11"/>
        <v>Baik</v>
      </c>
      <c r="G7" s="54">
        <v>80.7533333333333</v>
      </c>
      <c r="H7" s="49" t="str">
        <f t="shared" si="12"/>
        <v>Baik</v>
      </c>
      <c r="I7" s="53">
        <v>81.78</v>
      </c>
      <c r="J7" s="49" t="str">
        <f t="shared" si="13"/>
        <v>Baik</v>
      </c>
      <c r="K7" s="48">
        <v>80.84</v>
      </c>
      <c r="L7" s="55" t="str">
        <f t="shared" si="14"/>
        <v>Baik</v>
      </c>
      <c r="M7" s="48">
        <v>85.894</v>
      </c>
      <c r="N7" s="55" t="str">
        <f t="shared" si="15"/>
        <v>Baik</v>
      </c>
      <c r="O7" s="53">
        <v>84.94</v>
      </c>
      <c r="P7" s="55" t="str">
        <f t="shared" si="16"/>
        <v>Baik</v>
      </c>
      <c r="Q7" s="48">
        <v>82.8</v>
      </c>
      <c r="R7" s="55" t="str">
        <f t="shared" si="17"/>
        <v>Baik</v>
      </c>
      <c r="S7" s="58">
        <f t="shared" si="8"/>
        <v>83.4559166666667</v>
      </c>
      <c r="T7" s="2">
        <f t="shared" si="9"/>
        <v>667.647333333333</v>
      </c>
      <c r="U7" s="2">
        <f t="shared" si="10"/>
        <v>9</v>
      </c>
    </row>
    <row r="8" s="2" customFormat="1" spans="1:21">
      <c r="A8" s="46" t="s">
        <v>33</v>
      </c>
      <c r="B8" s="50" t="s">
        <v>34</v>
      </c>
      <c r="C8" s="48">
        <v>76.88</v>
      </c>
      <c r="D8" s="49" t="str">
        <f t="shared" si="18"/>
        <v>Baik</v>
      </c>
      <c r="E8" s="53">
        <v>82.96</v>
      </c>
      <c r="F8" s="49" t="str">
        <f t="shared" si="11"/>
        <v>Baik</v>
      </c>
      <c r="G8" s="54">
        <v>70.7266666666667</v>
      </c>
      <c r="H8" s="49" t="str">
        <f t="shared" si="12"/>
        <v>Cukup</v>
      </c>
      <c r="I8" s="53">
        <v>74.8866666666667</v>
      </c>
      <c r="J8" s="49" t="str">
        <f t="shared" si="13"/>
        <v>Cukup</v>
      </c>
      <c r="K8" s="48">
        <v>80.98</v>
      </c>
      <c r="L8" s="55" t="str">
        <f t="shared" si="14"/>
        <v>Baik</v>
      </c>
      <c r="M8" s="48">
        <v>83.584</v>
      </c>
      <c r="N8" s="55" t="str">
        <f t="shared" si="15"/>
        <v>Baik</v>
      </c>
      <c r="O8" s="53">
        <v>78.6</v>
      </c>
      <c r="P8" s="55" t="str">
        <f t="shared" si="16"/>
        <v>Baik</v>
      </c>
      <c r="Q8" s="48">
        <v>75.7</v>
      </c>
      <c r="R8" s="55" t="str">
        <f t="shared" si="17"/>
        <v>Cukup</v>
      </c>
      <c r="S8" s="58">
        <f t="shared" si="8"/>
        <v>78.0396666666667</v>
      </c>
      <c r="T8" s="2">
        <f t="shared" si="9"/>
        <v>624.317333333333</v>
      </c>
      <c r="U8" s="2">
        <f t="shared" si="10"/>
        <v>15</v>
      </c>
    </row>
    <row r="9" s="2" customFormat="1" spans="1:21">
      <c r="A9" s="46" t="s">
        <v>35</v>
      </c>
      <c r="B9" s="51" t="s">
        <v>36</v>
      </c>
      <c r="C9" s="48">
        <v>90</v>
      </c>
      <c r="D9" s="49" t="str">
        <f t="shared" si="18"/>
        <v>Sangat Baik</v>
      </c>
      <c r="E9" s="53">
        <v>82.84</v>
      </c>
      <c r="F9" s="49" t="str">
        <f t="shared" si="11"/>
        <v>Baik</v>
      </c>
      <c r="G9" s="54">
        <v>82.3666666666667</v>
      </c>
      <c r="H9" s="49" t="str">
        <f t="shared" si="12"/>
        <v>Baik</v>
      </c>
      <c r="I9" s="53">
        <v>85.8</v>
      </c>
      <c r="J9" s="49" t="str">
        <f t="shared" si="13"/>
        <v>Baik</v>
      </c>
      <c r="K9" s="48">
        <v>85.64</v>
      </c>
      <c r="L9" s="55" t="str">
        <f t="shared" si="14"/>
        <v>Baik</v>
      </c>
      <c r="M9" s="48">
        <v>85.752</v>
      </c>
      <c r="N9" s="55" t="str">
        <f t="shared" si="15"/>
        <v>Baik</v>
      </c>
      <c r="O9" s="53">
        <v>81.3</v>
      </c>
      <c r="P9" s="55" t="str">
        <f t="shared" si="16"/>
        <v>Baik</v>
      </c>
      <c r="Q9" s="48">
        <v>84.2</v>
      </c>
      <c r="R9" s="55" t="str">
        <f t="shared" si="17"/>
        <v>Baik</v>
      </c>
      <c r="S9" s="58">
        <f t="shared" si="8"/>
        <v>84.7373333333333</v>
      </c>
      <c r="T9" s="2">
        <f t="shared" si="9"/>
        <v>677.898666666667</v>
      </c>
      <c r="U9" s="2">
        <f t="shared" si="10"/>
        <v>2</v>
      </c>
    </row>
    <row r="10" s="2" customFormat="1" spans="1:21">
      <c r="A10" s="46" t="s">
        <v>37</v>
      </c>
      <c r="B10" s="51" t="s">
        <v>38</v>
      </c>
      <c r="C10" s="48">
        <v>83.2</v>
      </c>
      <c r="D10" s="49" t="str">
        <f t="shared" si="18"/>
        <v>Baik</v>
      </c>
      <c r="E10" s="53">
        <v>84.04</v>
      </c>
      <c r="F10" s="49" t="str">
        <f t="shared" si="11"/>
        <v>Baik</v>
      </c>
      <c r="G10" s="54">
        <v>82.0066666666667</v>
      </c>
      <c r="H10" s="49" t="str">
        <f t="shared" si="12"/>
        <v>Baik</v>
      </c>
      <c r="I10" s="53">
        <v>86.4</v>
      </c>
      <c r="J10" s="49" t="str">
        <f t="shared" si="13"/>
        <v>Baik</v>
      </c>
      <c r="K10" s="48">
        <v>79.54</v>
      </c>
      <c r="L10" s="55" t="str">
        <f t="shared" si="14"/>
        <v>Baik</v>
      </c>
      <c r="M10" s="48">
        <v>84.402</v>
      </c>
      <c r="N10" s="55" t="str">
        <f t="shared" si="15"/>
        <v>Baik</v>
      </c>
      <c r="O10" s="53">
        <v>84.9</v>
      </c>
      <c r="P10" s="55" t="str">
        <f t="shared" si="16"/>
        <v>Baik</v>
      </c>
      <c r="Q10" s="48">
        <v>82.2</v>
      </c>
      <c r="R10" s="55" t="str">
        <f t="shared" si="17"/>
        <v>Baik</v>
      </c>
      <c r="S10" s="58">
        <f t="shared" si="8"/>
        <v>83.3360833333333</v>
      </c>
      <c r="T10" s="2">
        <f t="shared" si="9"/>
        <v>666.688666666667</v>
      </c>
      <c r="U10" s="2">
        <f t="shared" si="10"/>
        <v>10</v>
      </c>
    </row>
    <row r="11" s="2" customFormat="1" spans="1:21">
      <c r="A11" s="46" t="s">
        <v>39</v>
      </c>
      <c r="B11" s="51" t="s">
        <v>40</v>
      </c>
      <c r="C11" s="48">
        <v>85.0333333333333</v>
      </c>
      <c r="D11" s="49" t="str">
        <f t="shared" si="18"/>
        <v>Baik</v>
      </c>
      <c r="E11" s="53">
        <v>83.6666666666667</v>
      </c>
      <c r="F11" s="49" t="str">
        <f t="shared" si="11"/>
        <v>Baik</v>
      </c>
      <c r="G11" s="54">
        <v>81.02</v>
      </c>
      <c r="H11" s="49" t="str">
        <f t="shared" si="12"/>
        <v>Baik</v>
      </c>
      <c r="I11" s="53">
        <v>82.72</v>
      </c>
      <c r="J11" s="49" t="str">
        <f t="shared" si="13"/>
        <v>Baik</v>
      </c>
      <c r="K11" s="48">
        <v>86.5</v>
      </c>
      <c r="L11" s="55" t="str">
        <f t="shared" si="14"/>
        <v>Baik</v>
      </c>
      <c r="M11" s="48">
        <v>82.8533333333333</v>
      </c>
      <c r="N11" s="55" t="str">
        <f t="shared" si="15"/>
        <v>Baik</v>
      </c>
      <c r="O11" s="53">
        <v>83.46</v>
      </c>
      <c r="P11" s="55" t="str">
        <f t="shared" si="16"/>
        <v>Baik</v>
      </c>
      <c r="Q11" s="48">
        <v>85.44</v>
      </c>
      <c r="R11" s="55" t="str">
        <f t="shared" si="17"/>
        <v>Baik</v>
      </c>
      <c r="S11" s="58">
        <f t="shared" si="8"/>
        <v>83.8366666666666</v>
      </c>
      <c r="T11" s="2">
        <f t="shared" si="9"/>
        <v>670.693333333333</v>
      </c>
      <c r="U11" s="2">
        <f t="shared" si="10"/>
        <v>7</v>
      </c>
    </row>
    <row r="12" s="2" customFormat="1" spans="1:21">
      <c r="A12" s="46" t="s">
        <v>41</v>
      </c>
      <c r="B12" s="47" t="s">
        <v>42</v>
      </c>
      <c r="C12" s="48">
        <v>84.94</v>
      </c>
      <c r="D12" s="49" t="str">
        <f t="shared" si="18"/>
        <v>Baik</v>
      </c>
      <c r="E12" s="53">
        <v>88.1266666666667</v>
      </c>
      <c r="F12" s="49" t="str">
        <f t="shared" si="11"/>
        <v>Sangat Baik</v>
      </c>
      <c r="G12" s="54">
        <v>84.66</v>
      </c>
      <c r="H12" s="49" t="str">
        <f t="shared" si="12"/>
        <v>Baik</v>
      </c>
      <c r="I12" s="53">
        <v>85.36</v>
      </c>
      <c r="J12" s="49" t="str">
        <f t="shared" si="13"/>
        <v>Baik</v>
      </c>
      <c r="K12" s="48">
        <v>86.8</v>
      </c>
      <c r="L12" s="55" t="str">
        <f t="shared" si="14"/>
        <v>Baik</v>
      </c>
      <c r="M12" s="48">
        <v>87.9333333333333</v>
      </c>
      <c r="N12" s="55" t="str">
        <f t="shared" si="15"/>
        <v>Baik</v>
      </c>
      <c r="O12" s="53">
        <v>86.04</v>
      </c>
      <c r="P12" s="55" t="str">
        <f t="shared" si="16"/>
        <v>Baik</v>
      </c>
      <c r="Q12" s="48">
        <v>84.68</v>
      </c>
      <c r="R12" s="55" t="str">
        <f t="shared" si="17"/>
        <v>Baik</v>
      </c>
      <c r="S12" s="58">
        <f t="shared" si="8"/>
        <v>86.0675</v>
      </c>
      <c r="T12" s="2">
        <f t="shared" si="9"/>
        <v>688.54</v>
      </c>
      <c r="U12" s="2">
        <f t="shared" si="10"/>
        <v>1</v>
      </c>
    </row>
    <row r="13" spans="1:21">
      <c r="A13" s="46" t="s">
        <v>43</v>
      </c>
      <c r="B13" s="50" t="s">
        <v>44</v>
      </c>
      <c r="C13" s="48">
        <v>84.9133333333333</v>
      </c>
      <c r="D13" s="49" t="str">
        <f t="shared" ref="D13" si="19">IF(C13&gt;=93,"Istimewa",IF(C13&gt;=88,"Sangat Baik",IF(C13&gt;=76,"Baik",IF(C13&gt;=70,"Cukup Baik",IF(C13&lt;70,"Kurang")))))</f>
        <v>Baik</v>
      </c>
      <c r="E13" s="53">
        <v>84.3666666666667</v>
      </c>
      <c r="F13" s="49" t="str">
        <f t="shared" ref="F13" si="20">IF(E13&gt;=93,"Istimewa",IF(E13&gt;=88,"Sangat Baik",IF(E13&gt;=76,"Baik",IF(E13&gt;=70,"Cukup",IF(E13&lt;70,"Kurang")))))</f>
        <v>Baik</v>
      </c>
      <c r="G13" s="54">
        <v>79.08</v>
      </c>
      <c r="H13" s="49" t="str">
        <f t="shared" ref="H13" si="21">IF(G13&gt;=93,"Istimewa",IF(G13&gt;=88,"Sangat Baik",IF(G13&gt;=76,"Baik",IF(G13&gt;=70,"Cukup",IF(G13&lt;70,"Kurang")))))</f>
        <v>Baik</v>
      </c>
      <c r="I13" s="53">
        <v>81.76</v>
      </c>
      <c r="J13" s="49" t="str">
        <f t="shared" ref="J13" si="22">IF(I13&gt;=93,"Istimewa",IF(I13&gt;=88,"Sangat Baik",IF(I13&gt;=76,"Baik",IF(I13&gt;=70,"Cukup",IF(I13&lt;70,"Kurang")))))</f>
        <v>Baik</v>
      </c>
      <c r="K13" s="48">
        <v>87.6</v>
      </c>
      <c r="L13" s="55" t="str">
        <f t="shared" ref="L13" si="23">IF(K13&gt;=93,"Istimewa",IF(K13&gt;=88,"Sangat Baik",IF(K13&gt;=76,"Baik",IF(K13&gt;=70,"Cukup",IF(K13&lt;70,"Kurang")))))</f>
        <v>Baik</v>
      </c>
      <c r="M13" s="48">
        <v>88.8866666666667</v>
      </c>
      <c r="N13" s="55" t="str">
        <f t="shared" ref="N13" si="24">IF(M13&gt;=93,"Istimewa",IF(M13&gt;=88,"Sangat Baik",IF(M13&gt;=76,"Baik",IF(M13&gt;=70,"Cukup",IF(M13&lt;70,"Kurang")))))</f>
        <v>Sangat Baik</v>
      </c>
      <c r="O13" s="53">
        <v>85.62</v>
      </c>
      <c r="P13" s="55" t="str">
        <f t="shared" ref="P13" si="25">IF(O13&gt;=93,"Istimewa",IF(O13&gt;=88,"Sangat Baik",IF(O13&gt;=76,"Baik",IF(O13&gt;=70,"Cukup",IF(O13&lt;70,"Kurang")))))</f>
        <v>Baik</v>
      </c>
      <c r="Q13" s="48">
        <v>84.68</v>
      </c>
      <c r="R13" s="55" t="str">
        <f t="shared" ref="R13" si="26">IF(Q13&gt;=93,"Istimewa",IF(Q13&gt;=88,"Sangat Baik",IF(Q13&gt;=76,"Baik",IF(Q13&gt;=70,"Cukup",IF(Q13&lt;70,"Kurang")))))</f>
        <v>Baik</v>
      </c>
      <c r="S13" s="58">
        <f t="shared" si="8"/>
        <v>84.6133333333333</v>
      </c>
      <c r="T13" s="2">
        <f t="shared" si="9"/>
        <v>676.906666666667</v>
      </c>
      <c r="U13" s="2">
        <f t="shared" si="10"/>
        <v>4</v>
      </c>
    </row>
    <row r="14" spans="1:21">
      <c r="A14" s="46" t="s">
        <v>45</v>
      </c>
      <c r="B14" s="47" t="s">
        <v>46</v>
      </c>
      <c r="C14" s="48">
        <v>81.9866666666667</v>
      </c>
      <c r="D14" s="49" t="str">
        <f t="shared" ref="D14:D17" si="27">IF(C14&gt;=93,"Istimewa",IF(C14&gt;=88,"Sangat Baik",IF(C14&gt;=76,"Baik",IF(C14&gt;=70,"Cukup Baik",IF(C14&lt;70,"Kurang")))))</f>
        <v>Baik</v>
      </c>
      <c r="E14" s="53">
        <v>82.2066666666667</v>
      </c>
      <c r="F14" s="49" t="str">
        <f t="shared" ref="F14:F17" si="28">IF(E14&gt;=93,"Istimewa",IF(E14&gt;=88,"Sangat Baik",IF(E14&gt;=76,"Baik",IF(E14&gt;=70,"Cukup",IF(E14&lt;70,"Kurang")))))</f>
        <v>Baik</v>
      </c>
      <c r="G14" s="54">
        <v>78.36</v>
      </c>
      <c r="H14" s="49" t="str">
        <f t="shared" ref="H14:H17" si="29">IF(G14&gt;=93,"Istimewa",IF(G14&gt;=88,"Sangat Baik",IF(G14&gt;=76,"Baik",IF(G14&gt;=70,"Cukup",IF(G14&lt;70,"Kurang")))))</f>
        <v>Baik</v>
      </c>
      <c r="I14" s="53">
        <v>80.06</v>
      </c>
      <c r="J14" s="49" t="str">
        <f t="shared" ref="J14:J17" si="30">IF(I14&gt;=93,"Istimewa",IF(I14&gt;=88,"Sangat Baik",IF(I14&gt;=76,"Baik",IF(I14&gt;=70,"Cukup",IF(I14&lt;70,"Kurang")))))</f>
        <v>Baik</v>
      </c>
      <c r="K14" s="48">
        <v>84.9</v>
      </c>
      <c r="L14" s="55" t="str">
        <f t="shared" ref="L14:L17" si="31">IF(K14&gt;=93,"Istimewa",IF(K14&gt;=88,"Sangat Baik",IF(K14&gt;=76,"Baik",IF(K14&gt;=70,"Cukup",IF(K14&lt;70,"Kurang")))))</f>
        <v>Baik</v>
      </c>
      <c r="M14" s="48">
        <v>77.3133333333333</v>
      </c>
      <c r="N14" s="55" t="str">
        <f t="shared" ref="N14:N17" si="32">IF(M14&gt;=93,"Istimewa",IF(M14&gt;=88,"Sangat Baik",IF(M14&gt;=76,"Baik",IF(M14&gt;=70,"Cukup",IF(M14&lt;70,"Kurang")))))</f>
        <v>Baik</v>
      </c>
      <c r="O14" s="53">
        <v>81.78</v>
      </c>
      <c r="P14" s="55" t="str">
        <f t="shared" ref="P14:P17" si="33">IF(O14&gt;=93,"Istimewa",IF(O14&gt;=88,"Sangat Baik",IF(O14&gt;=76,"Baik",IF(O14&gt;=70,"Cukup",IF(O14&lt;70,"Kurang")))))</f>
        <v>Baik</v>
      </c>
      <c r="Q14" s="48">
        <v>79.78</v>
      </c>
      <c r="R14" s="55" t="str">
        <f t="shared" ref="R14:R17" si="34">IF(Q14&gt;=93,"Istimewa",IF(Q14&gt;=88,"Sangat Baik",IF(Q14&gt;=76,"Baik",IF(Q14&gt;=70,"Cukup",IF(Q14&lt;70,"Kurang")))))</f>
        <v>Baik</v>
      </c>
      <c r="S14" s="58">
        <f t="shared" si="8"/>
        <v>80.7983333333333</v>
      </c>
      <c r="T14" s="2">
        <f t="shared" si="9"/>
        <v>646.386666666667</v>
      </c>
      <c r="U14" s="2">
        <f t="shared" si="10"/>
        <v>13</v>
      </c>
    </row>
    <row r="15" spans="1:21">
      <c r="A15" s="46" t="s">
        <v>47</v>
      </c>
      <c r="B15" s="50" t="s">
        <v>48</v>
      </c>
      <c r="C15" s="48">
        <v>81.3066666666667</v>
      </c>
      <c r="D15" s="49" t="str">
        <f t="shared" si="27"/>
        <v>Baik</v>
      </c>
      <c r="E15" s="53">
        <v>86.4266666666667</v>
      </c>
      <c r="F15" s="49" t="str">
        <f t="shared" si="28"/>
        <v>Baik</v>
      </c>
      <c r="G15" s="54">
        <v>80.62</v>
      </c>
      <c r="H15" s="49" t="str">
        <f t="shared" si="29"/>
        <v>Baik</v>
      </c>
      <c r="I15" s="53">
        <v>81.96</v>
      </c>
      <c r="J15" s="49" t="str">
        <f t="shared" si="30"/>
        <v>Baik</v>
      </c>
      <c r="K15" s="48">
        <v>78</v>
      </c>
      <c r="L15" s="55" t="str">
        <f t="shared" si="31"/>
        <v>Baik</v>
      </c>
      <c r="M15" s="48">
        <v>84.38</v>
      </c>
      <c r="N15" s="55" t="str">
        <f t="shared" si="32"/>
        <v>Baik</v>
      </c>
      <c r="O15" s="53">
        <v>78.14</v>
      </c>
      <c r="P15" s="55" t="str">
        <f t="shared" si="33"/>
        <v>Baik</v>
      </c>
      <c r="Q15" s="48">
        <v>82.68</v>
      </c>
      <c r="R15" s="55" t="str">
        <f t="shared" si="34"/>
        <v>Baik</v>
      </c>
      <c r="S15" s="58">
        <f t="shared" si="8"/>
        <v>81.6891666666667</v>
      </c>
      <c r="T15" s="2">
        <f t="shared" si="9"/>
        <v>653.513333333333</v>
      </c>
      <c r="U15" s="2">
        <f t="shared" si="10"/>
        <v>11</v>
      </c>
    </row>
    <row r="16" spans="1:21">
      <c r="A16" s="46" t="s">
        <v>49</v>
      </c>
      <c r="B16" s="51" t="s">
        <v>50</v>
      </c>
      <c r="C16" s="48">
        <v>84.2133333333333</v>
      </c>
      <c r="D16" s="49" t="str">
        <f t="shared" si="27"/>
        <v>Baik</v>
      </c>
      <c r="E16" s="53">
        <v>83.7666666666667</v>
      </c>
      <c r="F16" s="49" t="str">
        <f t="shared" si="28"/>
        <v>Baik</v>
      </c>
      <c r="G16" s="54">
        <v>79.2</v>
      </c>
      <c r="H16" s="49" t="str">
        <f t="shared" si="29"/>
        <v>Baik</v>
      </c>
      <c r="I16" s="53">
        <v>85.6</v>
      </c>
      <c r="J16" s="49" t="str">
        <f t="shared" si="30"/>
        <v>Baik</v>
      </c>
      <c r="K16" s="48">
        <v>86.5</v>
      </c>
      <c r="L16" s="55" t="str">
        <f t="shared" si="31"/>
        <v>Baik</v>
      </c>
      <c r="M16" s="48">
        <v>88.2866666666667</v>
      </c>
      <c r="N16" s="55" t="str">
        <f t="shared" si="32"/>
        <v>Sangat Baik</v>
      </c>
      <c r="O16" s="53">
        <v>79.38</v>
      </c>
      <c r="P16" s="55" t="str">
        <f t="shared" si="33"/>
        <v>Baik</v>
      </c>
      <c r="Q16" s="48">
        <v>85.2</v>
      </c>
      <c r="R16" s="55" t="str">
        <f t="shared" si="34"/>
        <v>Baik</v>
      </c>
      <c r="S16" s="58">
        <f t="shared" si="8"/>
        <v>84.0183333333333</v>
      </c>
      <c r="T16" s="2">
        <f t="shared" si="9"/>
        <v>672.146666666667</v>
      </c>
      <c r="U16" s="2">
        <f t="shared" si="10"/>
        <v>6</v>
      </c>
    </row>
    <row r="17" spans="1:21">
      <c r="A17" s="46" t="s">
        <v>51</v>
      </c>
      <c r="B17" s="47" t="s">
        <v>52</v>
      </c>
      <c r="C17" s="48">
        <v>84.6466666666667</v>
      </c>
      <c r="D17" s="49" t="str">
        <f t="shared" si="27"/>
        <v>Baik</v>
      </c>
      <c r="E17" s="53">
        <v>83.7866666666667</v>
      </c>
      <c r="F17" s="49" t="str">
        <f t="shared" si="28"/>
        <v>Baik</v>
      </c>
      <c r="G17" s="54">
        <v>80.24</v>
      </c>
      <c r="H17" s="49" t="str">
        <f t="shared" si="29"/>
        <v>Baik</v>
      </c>
      <c r="I17" s="53">
        <v>82.4</v>
      </c>
      <c r="J17" s="49" t="str">
        <f t="shared" si="30"/>
        <v>Baik</v>
      </c>
      <c r="K17" s="48">
        <v>85.1</v>
      </c>
      <c r="L17" s="55" t="str">
        <f t="shared" si="31"/>
        <v>Baik</v>
      </c>
      <c r="M17" s="48">
        <v>87.4</v>
      </c>
      <c r="N17" s="55" t="str">
        <f t="shared" si="32"/>
        <v>Baik</v>
      </c>
      <c r="O17" s="53">
        <v>86.04</v>
      </c>
      <c r="P17" s="55" t="str">
        <f t="shared" si="33"/>
        <v>Baik</v>
      </c>
      <c r="Q17" s="48">
        <v>87.2</v>
      </c>
      <c r="R17" s="55" t="str">
        <f t="shared" si="34"/>
        <v>Baik</v>
      </c>
      <c r="S17" s="58">
        <f t="shared" si="8"/>
        <v>84.6016666666667</v>
      </c>
      <c r="T17" s="2">
        <f t="shared" si="9"/>
        <v>676.813333333333</v>
      </c>
      <c r="U17" s="2">
        <f t="shared" si="10"/>
        <v>5</v>
      </c>
    </row>
    <row r="18" spans="3:18">
      <c r="C18"/>
      <c r="D18"/>
      <c r="G18" s="44"/>
      <c r="H18" s="44"/>
      <c r="I18" s="44"/>
      <c r="J18" s="44"/>
      <c r="K18" s="44"/>
      <c r="L18" s="44"/>
      <c r="M18"/>
      <c r="N18"/>
      <c r="O18"/>
      <c r="P18"/>
      <c r="Q18"/>
      <c r="R18"/>
    </row>
    <row r="19" spans="3:18">
      <c r="C19"/>
      <c r="D19"/>
      <c r="F19" s="44"/>
      <c r="G19" s="44"/>
      <c r="H19" s="44"/>
      <c r="I19" s="44"/>
      <c r="M19"/>
      <c r="N19"/>
      <c r="O19"/>
      <c r="P19"/>
      <c r="Q19"/>
      <c r="R19"/>
    </row>
    <row r="20" spans="3:18">
      <c r="C20"/>
      <c r="D20"/>
      <c r="G20" s="44"/>
      <c r="H20" s="44"/>
      <c r="I20" s="44"/>
      <c r="J20" s="44"/>
      <c r="K20" s="44"/>
      <c r="L20" s="44"/>
      <c r="M20"/>
      <c r="N20"/>
      <c r="O20"/>
      <c r="P20"/>
      <c r="Q20"/>
      <c r="R20"/>
    </row>
    <row r="21" spans="3:18">
      <c r="C21"/>
      <c r="D21"/>
      <c r="G21" s="44"/>
      <c r="H21" s="44"/>
      <c r="I21" s="44"/>
      <c r="J21" s="44"/>
      <c r="K21" s="44"/>
      <c r="L21" s="44"/>
      <c r="M21"/>
      <c r="N21"/>
      <c r="O21"/>
      <c r="P21"/>
      <c r="Q21"/>
      <c r="R21"/>
    </row>
    <row r="22" spans="3:18">
      <c r="C22"/>
      <c r="D22"/>
      <c r="E22" s="27"/>
      <c r="F22" s="27"/>
      <c r="I22" s="44"/>
      <c r="J22" s="44"/>
      <c r="K22" s="44"/>
      <c r="L22" s="44"/>
      <c r="M22" s="44"/>
      <c r="N22" s="44"/>
      <c r="O22"/>
      <c r="P22"/>
      <c r="Q22"/>
      <c r="R22"/>
    </row>
    <row r="23" spans="3:18">
      <c r="C23"/>
      <c r="D23"/>
      <c r="E23" s="27"/>
      <c r="F23" s="27"/>
      <c r="I23" s="44"/>
      <c r="J23" s="44"/>
      <c r="K23" s="44"/>
      <c r="L23" s="44"/>
      <c r="M23" s="44"/>
      <c r="N23" s="44"/>
      <c r="O23"/>
      <c r="P23"/>
      <c r="Q23"/>
      <c r="R23"/>
    </row>
    <row r="24" spans="3:18">
      <c r="C24"/>
      <c r="D24"/>
      <c r="F24" s="27"/>
      <c r="J24" s="44"/>
      <c r="K24" s="44"/>
      <c r="L24" s="44"/>
      <c r="M24" s="44"/>
      <c r="N24" s="44"/>
      <c r="P24"/>
      <c r="Q24"/>
      <c r="R24"/>
    </row>
    <row r="25" spans="3:18">
      <c r="C25"/>
      <c r="D25"/>
      <c r="F25" s="27"/>
      <c r="J25" s="44"/>
      <c r="K25" s="44"/>
      <c r="L25" s="44"/>
      <c r="M25" s="44"/>
      <c r="N25" s="44"/>
      <c r="P25"/>
      <c r="Q25"/>
      <c r="R25"/>
    </row>
    <row r="26" spans="3:18">
      <c r="C26" s="27"/>
      <c r="D26"/>
      <c r="G26" s="27"/>
      <c r="L26" s="44"/>
      <c r="M26" s="44"/>
      <c r="N26" s="44"/>
      <c r="R26"/>
    </row>
    <row r="27" spans="3:14">
      <c r="C27" s="27"/>
      <c r="D27" s="27"/>
      <c r="G27" s="27"/>
      <c r="H27" s="27"/>
      <c r="M27" s="44"/>
      <c r="N27" s="44"/>
    </row>
    <row r="28" spans="3:14">
      <c r="C28" s="27"/>
      <c r="D28" s="27"/>
      <c r="G28" s="27"/>
      <c r="H28" s="27"/>
      <c r="M28" s="44"/>
      <c r="N28" s="44"/>
    </row>
    <row r="29" spans="9:14">
      <c r="I29" s="27"/>
      <c r="J29" s="27"/>
      <c r="M29" s="44"/>
      <c r="N29" s="44"/>
    </row>
    <row r="30" spans="9:14">
      <c r="I30" s="27"/>
      <c r="J30" s="27"/>
      <c r="M30" s="44"/>
      <c r="N30" s="44"/>
    </row>
    <row r="31" spans="9:14">
      <c r="I31" s="27"/>
      <c r="J31" s="27"/>
      <c r="M31" s="44"/>
      <c r="N31" s="44"/>
    </row>
  </sheetData>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18"/>
  <sheetViews>
    <sheetView zoomScale="87" zoomScaleNormal="87" workbookViewId="0">
      <pane xSplit="2" ySplit="1" topLeftCell="J2" activePane="bottomRight" state="frozen"/>
      <selection/>
      <selection pane="topRight"/>
      <selection pane="bottomLeft"/>
      <selection pane="bottomRight" activeCell="O1" sqref="O1:O17"/>
    </sheetView>
  </sheetViews>
  <sheetFormatPr defaultColWidth="9" defaultRowHeight="15"/>
  <cols>
    <col min="1" max="1" width="9.28333333333333" style="27"/>
    <col min="2" max="2" width="43.5666666666667" customWidth="1"/>
    <col min="3" max="3" width="28.2833333333333" customWidth="1"/>
    <col min="4" max="4" width="38.7083333333333" style="2" customWidth="1"/>
    <col min="5" max="5" width="36.2833333333333" customWidth="1"/>
    <col min="6" max="7" width="47" customWidth="1"/>
    <col min="8" max="8" width="45" customWidth="1"/>
    <col min="9" max="9" width="62.425" customWidth="1"/>
    <col min="10" max="10" width="64.5666666666667" customWidth="1"/>
    <col min="11" max="11" width="27.2833333333333" customWidth="1"/>
    <col min="15" max="15" width="23.7083333333333" customWidth="1"/>
  </cols>
  <sheetData>
    <row r="1" ht="18.75" spans="1:17">
      <c r="A1" s="27" t="s">
        <v>0</v>
      </c>
      <c r="B1" s="2" t="s">
        <v>1</v>
      </c>
      <c r="C1" s="28" t="s">
        <v>53</v>
      </c>
      <c r="D1" s="29" t="s">
        <v>54</v>
      </c>
      <c r="E1" s="34" t="s">
        <v>55</v>
      </c>
      <c r="F1" s="34" t="s">
        <v>56</v>
      </c>
      <c r="G1" s="34" t="s">
        <v>57</v>
      </c>
      <c r="H1" s="34" t="s">
        <v>58</v>
      </c>
      <c r="I1" s="39" t="s">
        <v>59</v>
      </c>
      <c r="J1" s="39" t="s">
        <v>60</v>
      </c>
      <c r="K1" s="40" t="s">
        <v>61</v>
      </c>
      <c r="L1" s="40" t="s">
        <v>62</v>
      </c>
      <c r="M1" s="40" t="s">
        <v>63</v>
      </c>
      <c r="N1" s="40" t="s">
        <v>64</v>
      </c>
      <c r="O1" s="40" t="s">
        <v>65</v>
      </c>
      <c r="P1" s="40"/>
      <c r="Q1" s="40"/>
    </row>
    <row r="2" s="2" customFormat="1" spans="1:15">
      <c r="A2" s="30" t="str">
        <f>'ANGKA (Input Nilai)'!A2</f>
        <v>21.02.019</v>
      </c>
      <c r="B2" s="31" t="str">
        <f>'ANGKA (Input Nilai)'!B2</f>
        <v>Arviandow</v>
      </c>
      <c r="C2" s="59" t="s">
        <v>66</v>
      </c>
      <c r="D2" s="32" t="s">
        <v>67</v>
      </c>
      <c r="E2" s="59" t="s">
        <v>68</v>
      </c>
      <c r="F2" s="60" t="s">
        <v>69</v>
      </c>
      <c r="G2" s="32" t="s">
        <v>70</v>
      </c>
      <c r="H2" s="59" t="s">
        <v>71</v>
      </c>
      <c r="I2" s="59" t="s">
        <v>72</v>
      </c>
      <c r="J2" s="59" t="s">
        <v>73</v>
      </c>
      <c r="L2" s="2">
        <v>2</v>
      </c>
      <c r="M2" s="2">
        <v>2</v>
      </c>
      <c r="O2" s="2" t="s">
        <v>74</v>
      </c>
    </row>
    <row r="3" s="2" customFormat="1" spans="1:15">
      <c r="A3" s="30" t="str">
        <f>'ANGKA (Input Nilai)'!A3</f>
        <v>21.02.020</v>
      </c>
      <c r="B3" s="31" t="str">
        <f>'ANGKA (Input Nilai)'!B3</f>
        <v>Ayaturrahman Shinra Aufa</v>
      </c>
      <c r="C3" s="59" t="s">
        <v>66</v>
      </c>
      <c r="D3" s="32" t="s">
        <v>67</v>
      </c>
      <c r="E3" s="59" t="s">
        <v>75</v>
      </c>
      <c r="F3" s="60" t="s">
        <v>76</v>
      </c>
      <c r="G3" s="32" t="s">
        <v>77</v>
      </c>
      <c r="H3" s="59" t="s">
        <v>78</v>
      </c>
      <c r="I3" s="59" t="s">
        <v>79</v>
      </c>
      <c r="J3" s="59" t="s">
        <v>73</v>
      </c>
      <c r="L3" s="2">
        <v>4</v>
      </c>
      <c r="M3" s="2">
        <v>2</v>
      </c>
      <c r="O3" s="2" t="s">
        <v>80</v>
      </c>
    </row>
    <row r="4" s="2" customFormat="1" spans="1:15">
      <c r="A4" s="30" t="str">
        <f>'ANGKA (Input Nilai)'!A4</f>
        <v>21.02.021</v>
      </c>
      <c r="B4" s="31" t="str">
        <f>'ANGKA (Input Nilai)'!B4</f>
        <v>Hazwan Hafidzudin</v>
      </c>
      <c r="C4" s="59" t="s">
        <v>81</v>
      </c>
      <c r="D4" s="32" t="s">
        <v>67</v>
      </c>
      <c r="E4" s="59" t="s">
        <v>82</v>
      </c>
      <c r="F4" s="60" t="s">
        <v>83</v>
      </c>
      <c r="G4" s="32" t="s">
        <v>77</v>
      </c>
      <c r="H4" s="59" t="s">
        <v>84</v>
      </c>
      <c r="I4" s="59" t="s">
        <v>85</v>
      </c>
      <c r="J4" s="59" t="s">
        <v>86</v>
      </c>
      <c r="L4" s="2">
        <v>8</v>
      </c>
      <c r="M4" s="2">
        <v>1</v>
      </c>
      <c r="O4" s="2" t="s">
        <v>87</v>
      </c>
    </row>
    <row r="5" s="2" customFormat="1" spans="1:15">
      <c r="A5" s="30" t="str">
        <f>'ANGKA (Input Nilai)'!A5</f>
        <v>21.02.022</v>
      </c>
      <c r="B5" s="31" t="str">
        <f>'ANGKA (Input Nilai)'!B5</f>
        <v>Khalid Ghazy</v>
      </c>
      <c r="C5" s="59" t="s">
        <v>81</v>
      </c>
      <c r="D5" s="32" t="s">
        <v>67</v>
      </c>
      <c r="E5" s="59" t="s">
        <v>88</v>
      </c>
      <c r="F5" s="60" t="s">
        <v>89</v>
      </c>
      <c r="G5" s="32" t="s">
        <v>77</v>
      </c>
      <c r="H5" s="59" t="s">
        <v>90</v>
      </c>
      <c r="I5" s="59" t="s">
        <v>91</v>
      </c>
      <c r="J5" s="59" t="s">
        <v>73</v>
      </c>
      <c r="L5" s="2">
        <v>8</v>
      </c>
      <c r="O5" s="2" t="s">
        <v>92</v>
      </c>
    </row>
    <row r="6" s="2" customFormat="1" spans="1:15">
      <c r="A6" s="30" t="str">
        <f>'ANGKA (Input Nilai)'!A6</f>
        <v>21.02.023</v>
      </c>
      <c r="B6" s="31" t="str">
        <f>'ANGKA (Input Nilai)'!B6</f>
        <v>Muhammad Radja</v>
      </c>
      <c r="C6" s="59" t="s">
        <v>81</v>
      </c>
      <c r="D6" s="32" t="s">
        <v>67</v>
      </c>
      <c r="E6" s="59" t="s">
        <v>93</v>
      </c>
      <c r="F6" s="60" t="s">
        <v>94</v>
      </c>
      <c r="G6" s="32" t="s">
        <v>77</v>
      </c>
      <c r="H6" s="59" t="s">
        <v>95</v>
      </c>
      <c r="I6" s="59" t="s">
        <v>96</v>
      </c>
      <c r="J6" s="59" t="s">
        <v>97</v>
      </c>
      <c r="L6" s="2">
        <v>8</v>
      </c>
      <c r="M6" s="2">
        <v>1</v>
      </c>
      <c r="O6" s="2" t="s">
        <v>98</v>
      </c>
    </row>
    <row r="7" s="2" customFormat="1" spans="1:15">
      <c r="A7" s="30" t="str">
        <f>'ANGKA (Input Nilai)'!A7</f>
        <v>21.02.024</v>
      </c>
      <c r="B7" s="31" t="str">
        <f>'ANGKA (Input Nilai)'!B7</f>
        <v>Muhammad Rasya</v>
      </c>
      <c r="C7" s="59" t="s">
        <v>81</v>
      </c>
      <c r="D7" s="32" t="s">
        <v>67</v>
      </c>
      <c r="E7" s="59" t="s">
        <v>99</v>
      </c>
      <c r="F7" s="60" t="s">
        <v>100</v>
      </c>
      <c r="G7" s="32" t="s">
        <v>77</v>
      </c>
      <c r="H7" s="59" t="s">
        <v>101</v>
      </c>
      <c r="I7" s="59" t="s">
        <v>102</v>
      </c>
      <c r="J7" s="59" t="s">
        <v>73</v>
      </c>
      <c r="L7" s="2">
        <v>2</v>
      </c>
      <c r="M7" s="2">
        <v>1</v>
      </c>
      <c r="O7" s="2" t="s">
        <v>103</v>
      </c>
    </row>
    <row r="8" s="2" customFormat="1" spans="1:15">
      <c r="A8" s="30" t="str">
        <f>'ANGKA (Input Nilai)'!A8</f>
        <v>21.02.025</v>
      </c>
      <c r="B8" s="31" t="str">
        <f>'ANGKA (Input Nilai)'!B8</f>
        <v>Muhammad Rayhan</v>
      </c>
      <c r="C8" s="59" t="s">
        <v>66</v>
      </c>
      <c r="D8" s="32" t="s">
        <v>67</v>
      </c>
      <c r="E8" s="59" t="s">
        <v>104</v>
      </c>
      <c r="F8" s="60" t="s">
        <v>105</v>
      </c>
      <c r="G8" s="32" t="s">
        <v>77</v>
      </c>
      <c r="H8" s="59" t="s">
        <v>106</v>
      </c>
      <c r="I8" s="59" t="s">
        <v>107</v>
      </c>
      <c r="J8" s="59" t="s">
        <v>97</v>
      </c>
      <c r="L8" s="2">
        <v>2</v>
      </c>
      <c r="O8" s="2" t="s">
        <v>108</v>
      </c>
    </row>
    <row r="9" s="2" customFormat="1" spans="1:15">
      <c r="A9" s="30" t="str">
        <f>'ANGKA (Input Nilai)'!A9</f>
        <v>21.02.027</v>
      </c>
      <c r="B9" s="31" t="str">
        <f>'ANGKA (Input Nilai)'!B9</f>
        <v>Rihal Muharrikul Haq</v>
      </c>
      <c r="C9" s="59" t="s">
        <v>81</v>
      </c>
      <c r="D9" s="32" t="s">
        <v>67</v>
      </c>
      <c r="E9" s="59" t="s">
        <v>109</v>
      </c>
      <c r="F9" s="60" t="s">
        <v>110</v>
      </c>
      <c r="G9" s="32" t="s">
        <v>77</v>
      </c>
      <c r="H9" s="59" t="s">
        <v>111</v>
      </c>
      <c r="I9" s="59" t="s">
        <v>112</v>
      </c>
      <c r="J9" s="59" t="s">
        <v>73</v>
      </c>
      <c r="L9" s="2">
        <v>3</v>
      </c>
      <c r="O9" s="2" t="s">
        <v>113</v>
      </c>
    </row>
    <row r="10" s="2" customFormat="1" spans="1:15">
      <c r="A10" s="30" t="str">
        <f>'ANGKA (Input Nilai)'!A10</f>
        <v>21.02.038</v>
      </c>
      <c r="B10" s="31" t="str">
        <f>'ANGKA (Input Nilai)'!B10</f>
        <v>Waldan Faiq Hasan</v>
      </c>
      <c r="C10" s="59" t="s">
        <v>66</v>
      </c>
      <c r="D10" s="32" t="s">
        <v>67</v>
      </c>
      <c r="E10" s="59" t="s">
        <v>114</v>
      </c>
      <c r="F10" s="60" t="s">
        <v>115</v>
      </c>
      <c r="G10" s="32" t="s">
        <v>77</v>
      </c>
      <c r="H10" s="59" t="s">
        <v>116</v>
      </c>
      <c r="I10" s="59" t="s">
        <v>117</v>
      </c>
      <c r="J10" s="59" t="s">
        <v>73</v>
      </c>
      <c r="M10" s="2">
        <v>2</v>
      </c>
      <c r="O10" s="2" t="s">
        <v>118</v>
      </c>
    </row>
    <row r="11" s="2" customFormat="1" spans="1:15">
      <c r="A11" s="30" t="str">
        <f>'ANGKA (Input Nilai)'!A11</f>
        <v>21.02.031</v>
      </c>
      <c r="B11" s="31" t="str">
        <f>'ANGKA (Input Nilai)'!B11</f>
        <v>Mila Najiyah</v>
      </c>
      <c r="C11" s="59" t="s">
        <v>119</v>
      </c>
      <c r="D11" s="59" t="s">
        <v>120</v>
      </c>
      <c r="E11" s="59" t="s">
        <v>121</v>
      </c>
      <c r="F11" s="59" t="s">
        <v>120</v>
      </c>
      <c r="G11" s="59" t="s">
        <v>122</v>
      </c>
      <c r="H11" s="32" t="s">
        <v>123</v>
      </c>
      <c r="I11" s="59" t="s">
        <v>121</v>
      </c>
      <c r="J11" s="59" t="s">
        <v>119</v>
      </c>
      <c r="L11" s="2">
        <v>3</v>
      </c>
      <c r="O11" s="2" t="s">
        <v>124</v>
      </c>
    </row>
    <row r="12" s="2" customFormat="1" spans="1:15">
      <c r="A12" s="30" t="str">
        <f>'ANGKA (Input Nilai)'!A12</f>
        <v>21.02.032</v>
      </c>
      <c r="B12" s="31" t="str">
        <f>'ANGKA (Input Nilai)'!B12</f>
        <v>Najwa Hani Fillah</v>
      </c>
      <c r="C12" s="59" t="s">
        <v>125</v>
      </c>
      <c r="D12" s="59" t="s">
        <v>126</v>
      </c>
      <c r="E12" s="59" t="s">
        <v>121</v>
      </c>
      <c r="F12" s="59" t="s">
        <v>127</v>
      </c>
      <c r="G12" s="59" t="s">
        <v>122</v>
      </c>
      <c r="H12" s="32" t="s">
        <v>128</v>
      </c>
      <c r="I12" s="59" t="s">
        <v>121</v>
      </c>
      <c r="J12" s="59" t="s">
        <v>125</v>
      </c>
      <c r="L12" s="2">
        <v>2</v>
      </c>
      <c r="O12" s="2" t="s">
        <v>129</v>
      </c>
    </row>
    <row r="13" spans="1:15">
      <c r="A13" s="30" t="str">
        <f>'ANGKA (Input Nilai)'!A13</f>
        <v>21.02.033</v>
      </c>
      <c r="B13" s="31" t="str">
        <f>'ANGKA (Input Nilai)'!B13</f>
        <v>Nayla Izzatul Hasanah</v>
      </c>
      <c r="C13" s="59" t="s">
        <v>130</v>
      </c>
      <c r="D13" s="59" t="s">
        <v>131</v>
      </c>
      <c r="E13" s="59" t="s">
        <v>121</v>
      </c>
      <c r="F13" s="59" t="s">
        <v>131</v>
      </c>
      <c r="G13" s="59" t="s">
        <v>122</v>
      </c>
      <c r="H13" s="32" t="s">
        <v>132</v>
      </c>
      <c r="I13" s="59" t="s">
        <v>121</v>
      </c>
      <c r="J13" s="59" t="s">
        <v>130</v>
      </c>
      <c r="K13" s="2"/>
      <c r="L13" s="2">
        <v>4</v>
      </c>
      <c r="M13" s="2">
        <v>1</v>
      </c>
      <c r="N13" s="2"/>
      <c r="O13" s="2" t="s">
        <v>133</v>
      </c>
    </row>
    <row r="14" spans="1:15">
      <c r="A14" s="30" t="str">
        <f>'ANGKA (Input Nilai)'!A14</f>
        <v>21.02.034</v>
      </c>
      <c r="B14" s="31" t="str">
        <f>'ANGKA (Input Nilai)'!B14</f>
        <v>Nida Khalwatus S</v>
      </c>
      <c r="C14" s="59" t="s">
        <v>134</v>
      </c>
      <c r="D14" s="59" t="s">
        <v>135</v>
      </c>
      <c r="E14" s="59" t="s">
        <v>121</v>
      </c>
      <c r="F14" s="59" t="s">
        <v>135</v>
      </c>
      <c r="G14" s="59" t="s">
        <v>122</v>
      </c>
      <c r="H14" s="32" t="s">
        <v>123</v>
      </c>
      <c r="I14" s="59" t="s">
        <v>121</v>
      </c>
      <c r="J14" s="59" t="s">
        <v>134</v>
      </c>
      <c r="K14" s="2"/>
      <c r="L14" s="2">
        <v>2</v>
      </c>
      <c r="M14" s="2"/>
      <c r="N14" s="26"/>
      <c r="O14" s="2" t="s">
        <v>136</v>
      </c>
    </row>
    <row r="15" spans="1:15">
      <c r="A15" s="30" t="str">
        <f>'ANGKA (Input Nilai)'!A15</f>
        <v>21.02.035</v>
      </c>
      <c r="B15" s="31" t="str">
        <f>'ANGKA (Input Nilai)'!B15</f>
        <v>Riska Fitriana Putri</v>
      </c>
      <c r="C15" s="59" t="s">
        <v>137</v>
      </c>
      <c r="D15" s="59" t="s">
        <v>138</v>
      </c>
      <c r="E15" s="59" t="s">
        <v>121</v>
      </c>
      <c r="F15" s="59" t="s">
        <v>138</v>
      </c>
      <c r="G15" s="59" t="s">
        <v>122</v>
      </c>
      <c r="H15" s="32" t="s">
        <v>128</v>
      </c>
      <c r="I15" s="59" t="s">
        <v>121</v>
      </c>
      <c r="J15" s="59" t="s">
        <v>137</v>
      </c>
      <c r="K15" s="2"/>
      <c r="L15" s="2">
        <v>4</v>
      </c>
      <c r="M15" s="2"/>
      <c r="N15" s="26"/>
      <c r="O15" s="2" t="s">
        <v>139</v>
      </c>
    </row>
    <row r="16" spans="1:15">
      <c r="A16" s="30" t="str">
        <f>'ANGKA (Input Nilai)'!A16</f>
        <v>21.02.036</v>
      </c>
      <c r="B16" s="31" t="str">
        <f>'ANGKA (Input Nilai)'!B16</f>
        <v>Safaraz Aufa Rifdah</v>
      </c>
      <c r="C16" s="59" t="s">
        <v>140</v>
      </c>
      <c r="D16" s="59" t="s">
        <v>141</v>
      </c>
      <c r="E16" s="59" t="s">
        <v>121</v>
      </c>
      <c r="F16" s="59" t="s">
        <v>141</v>
      </c>
      <c r="G16" s="59" t="s">
        <v>122</v>
      </c>
      <c r="H16" s="32" t="s">
        <v>132</v>
      </c>
      <c r="I16" s="59" t="s">
        <v>121</v>
      </c>
      <c r="J16" s="59" t="s">
        <v>140</v>
      </c>
      <c r="K16" s="2"/>
      <c r="L16" s="2">
        <v>3</v>
      </c>
      <c r="M16" s="2">
        <v>1</v>
      </c>
      <c r="N16" s="26"/>
      <c r="O16" s="2" t="s">
        <v>139</v>
      </c>
    </row>
    <row r="17" spans="1:15">
      <c r="A17" s="30" t="str">
        <f>'ANGKA (Input Nilai)'!A17</f>
        <v>21.02.039</v>
      </c>
      <c r="B17" s="31" t="str">
        <f>'ANGKA (Input Nilai)'!B17</f>
        <v>Maryam Fikria Tasya</v>
      </c>
      <c r="C17" s="59" t="s">
        <v>142</v>
      </c>
      <c r="D17" s="59" t="s">
        <v>143</v>
      </c>
      <c r="E17" s="59" t="s">
        <v>121</v>
      </c>
      <c r="F17" s="59" t="s">
        <v>143</v>
      </c>
      <c r="G17" s="59" t="s">
        <v>122</v>
      </c>
      <c r="H17" s="32" t="s">
        <v>144</v>
      </c>
      <c r="I17" s="59" t="s">
        <v>121</v>
      </c>
      <c r="J17" s="59" t="s">
        <v>142</v>
      </c>
      <c r="K17" s="2"/>
      <c r="L17" s="2">
        <v>2</v>
      </c>
      <c r="M17" s="2">
        <v>1</v>
      </c>
      <c r="N17" s="26"/>
      <c r="O17" s="2" t="s">
        <v>139</v>
      </c>
    </row>
    <row r="18" spans="1:13">
      <c r="A18" s="30">
        <f>'ANGKA (Input Nilai)'!A18</f>
        <v>0</v>
      </c>
      <c r="B18" s="31">
        <f>'ANGKA (Input Nilai)'!B18</f>
        <v>0</v>
      </c>
      <c r="C18" s="33"/>
      <c r="D18" s="33"/>
      <c r="E18" s="36"/>
      <c r="F18" s="37"/>
      <c r="G18" s="38"/>
      <c r="H18" s="36"/>
      <c r="I18" s="41"/>
      <c r="J18" s="42"/>
      <c r="K18" s="43"/>
      <c r="L18" s="2"/>
      <c r="M18" s="2"/>
    </row>
  </sheetData>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S34"/>
  <sheetViews>
    <sheetView topLeftCell="A4" workbookViewId="0">
      <selection activeCell="R18" sqref="R18"/>
    </sheetView>
  </sheetViews>
  <sheetFormatPr defaultColWidth="9" defaultRowHeight="15"/>
  <cols>
    <col min="1" max="1" width="3.56666666666667" customWidth="1"/>
    <col min="2" max="2" width="9.28333333333333" customWidth="1"/>
    <col min="3" max="3" width="29" customWidth="1"/>
    <col min="4" max="11" width="6" customWidth="1"/>
    <col min="12" max="13" width="7" style="4" customWidth="1"/>
    <col min="14" max="14" width="6.70833333333333" customWidth="1"/>
    <col min="15" max="17" width="4" hidden="1" customWidth="1"/>
  </cols>
  <sheetData>
    <row r="1" spans="1:17">
      <c r="A1" s="5" t="s">
        <v>145</v>
      </c>
      <c r="B1" s="5"/>
      <c r="C1" s="5"/>
      <c r="D1" s="5"/>
      <c r="E1" s="5"/>
      <c r="F1" s="5"/>
      <c r="G1" s="5"/>
      <c r="H1" s="5"/>
      <c r="I1" s="5"/>
      <c r="J1" s="5"/>
      <c r="K1" s="5"/>
      <c r="L1" s="5"/>
      <c r="M1" s="5"/>
      <c r="N1" s="5"/>
      <c r="O1" s="5"/>
      <c r="P1" s="5"/>
      <c r="Q1" s="5"/>
    </row>
    <row r="2" spans="1:17">
      <c r="A2" s="6" t="s">
        <v>146</v>
      </c>
      <c r="B2" s="6"/>
      <c r="C2" s="6"/>
      <c r="D2" s="6"/>
      <c r="E2" s="6"/>
      <c r="F2" s="6"/>
      <c r="G2" s="6"/>
      <c r="H2" s="6"/>
      <c r="I2" s="6"/>
      <c r="J2" s="6"/>
      <c r="K2" s="6"/>
      <c r="L2" s="6"/>
      <c r="M2" s="6"/>
      <c r="N2" s="6"/>
      <c r="O2" s="6"/>
      <c r="P2" s="6"/>
      <c r="Q2" s="6"/>
    </row>
    <row r="3" spans="1:17">
      <c r="A3" s="5" t="s">
        <v>147</v>
      </c>
      <c r="B3" s="5"/>
      <c r="C3" s="5"/>
      <c r="D3" s="5"/>
      <c r="E3" s="5"/>
      <c r="F3" s="5"/>
      <c r="G3" s="5"/>
      <c r="H3" s="5"/>
      <c r="I3" s="5"/>
      <c r="J3" s="5"/>
      <c r="K3" s="5"/>
      <c r="L3" s="5"/>
      <c r="M3" s="5"/>
      <c r="N3" s="5"/>
      <c r="O3" s="5"/>
      <c r="P3" s="5"/>
      <c r="Q3" s="5"/>
    </row>
    <row r="5" s="2" customFormat="1" ht="84.05" spans="1:17">
      <c r="A5" s="7" t="s">
        <v>148</v>
      </c>
      <c r="B5" s="8" t="s">
        <v>0</v>
      </c>
      <c r="C5" s="8" t="s">
        <v>149</v>
      </c>
      <c r="D5" s="9" t="s">
        <v>150</v>
      </c>
      <c r="E5" s="9" t="s">
        <v>151</v>
      </c>
      <c r="F5" s="17" t="s">
        <v>152</v>
      </c>
      <c r="G5" s="17" t="s">
        <v>153</v>
      </c>
      <c r="H5" s="17" t="s">
        <v>154</v>
      </c>
      <c r="I5" s="17" t="s">
        <v>155</v>
      </c>
      <c r="J5" s="18" t="s">
        <v>156</v>
      </c>
      <c r="K5" s="18" t="s">
        <v>157</v>
      </c>
      <c r="L5" s="19" t="s">
        <v>158</v>
      </c>
      <c r="M5" s="19" t="s">
        <v>159</v>
      </c>
      <c r="N5" s="19" t="s">
        <v>160</v>
      </c>
      <c r="O5" s="7" t="s">
        <v>161</v>
      </c>
      <c r="P5" s="7"/>
      <c r="Q5" s="7"/>
    </row>
    <row r="6" spans="1:18">
      <c r="A6" s="10">
        <v>1</v>
      </c>
      <c r="B6" s="10" t="str">
        <f>Deskripsi!A2</f>
        <v>21.02.019</v>
      </c>
      <c r="C6" s="11" t="str">
        <f>'ANGKA (Input Nilai)'!B2</f>
        <v>Arviandow</v>
      </c>
      <c r="D6" s="12">
        <f>'ANGKA (Input Nilai)'!C2</f>
        <v>80.76</v>
      </c>
      <c r="E6" s="12">
        <f>'ANGKA (Input Nilai)'!E2</f>
        <v>82.96</v>
      </c>
      <c r="F6" s="12">
        <f>'ANGKA (Input Nilai)'!G2</f>
        <v>71.2066666666667</v>
      </c>
      <c r="G6" s="12">
        <f>'ANGKA (Input Nilai)'!I2</f>
        <v>75.86</v>
      </c>
      <c r="H6" s="12">
        <f>'ANGKA (Input Nilai)'!K2</f>
        <v>72.58</v>
      </c>
      <c r="I6" s="12">
        <f>'ANGKA (Input Nilai)'!M2</f>
        <v>83.672</v>
      </c>
      <c r="J6" s="12">
        <f>'ANGKA (Input Nilai)'!O2</f>
        <v>78.8</v>
      </c>
      <c r="K6" s="12">
        <f>'ANGKA (Input Nilai)'!Q2</f>
        <v>75.5</v>
      </c>
      <c r="L6" s="20">
        <f t="shared" ref="L6:L21" si="0">SUM(D6:K6)</f>
        <v>621.338666666667</v>
      </c>
      <c r="M6" s="15">
        <f t="shared" ref="M6:M21" si="1">AVERAGE(D6,E6,F6,G6,H6,I6,J6,K6)</f>
        <v>77.6673333333333</v>
      </c>
      <c r="N6" s="22">
        <f t="shared" ref="N6:N17" si="2">RANK(L6,$L$6:$L$21)</f>
        <v>16</v>
      </c>
      <c r="O6" s="23">
        <v>2</v>
      </c>
      <c r="P6" s="24">
        <v>2</v>
      </c>
      <c r="Q6" s="25">
        <f>Deskripsi!N2</f>
        <v>0</v>
      </c>
      <c r="R6" t="s">
        <v>162</v>
      </c>
    </row>
    <row r="7" spans="1:17">
      <c r="A7" s="10">
        <v>2</v>
      </c>
      <c r="B7" s="10" t="str">
        <f>Deskripsi!A3</f>
        <v>21.02.020</v>
      </c>
      <c r="C7" s="11" t="str">
        <f>'ANGKA (Input Nilai)'!B3</f>
        <v>Ayaturrahman Shinra Aufa</v>
      </c>
      <c r="D7" s="12">
        <f>'ANGKA (Input Nilai)'!C3</f>
        <v>84.92</v>
      </c>
      <c r="E7" s="12">
        <f>'ANGKA (Input Nilai)'!E3</f>
        <v>85</v>
      </c>
      <c r="F7" s="12">
        <f>'ANGKA (Input Nilai)'!G3</f>
        <v>78.0466666666667</v>
      </c>
      <c r="G7" s="12">
        <f>'ANGKA (Input Nilai)'!I3</f>
        <v>75.5333333333333</v>
      </c>
      <c r="H7" s="12">
        <f>'ANGKA (Input Nilai)'!K3</f>
        <v>76.8</v>
      </c>
      <c r="I7" s="12">
        <f>'ANGKA (Input Nilai)'!M3</f>
        <v>85.466</v>
      </c>
      <c r="J7" s="12">
        <f>'ANGKA (Input Nilai)'!O3</f>
        <v>77.12</v>
      </c>
      <c r="K7" s="12">
        <f>'ANGKA (Input Nilai)'!Q3</f>
        <v>80.5</v>
      </c>
      <c r="L7" s="20">
        <f t="shared" si="0"/>
        <v>643.386</v>
      </c>
      <c r="M7" s="15">
        <f t="shared" si="1"/>
        <v>80.42325</v>
      </c>
      <c r="N7" s="22">
        <f t="shared" si="2"/>
        <v>14</v>
      </c>
      <c r="O7" s="23">
        <v>4</v>
      </c>
      <c r="P7" s="24">
        <v>1</v>
      </c>
      <c r="Q7" s="25">
        <f>Deskripsi!N3</f>
        <v>0</v>
      </c>
    </row>
    <row r="8" spans="1:17">
      <c r="A8" s="10">
        <v>3</v>
      </c>
      <c r="B8" s="10" t="str">
        <f>Deskripsi!A4</f>
        <v>21.02.021</v>
      </c>
      <c r="C8" s="11" t="str">
        <f>'ANGKA (Input Nilai)'!B4</f>
        <v>Hazwan Hafidzudin</v>
      </c>
      <c r="D8" s="12">
        <f>'ANGKA (Input Nilai)'!C4</f>
        <v>88.6</v>
      </c>
      <c r="E8" s="12">
        <f>'ANGKA (Input Nilai)'!E4</f>
        <v>85.6</v>
      </c>
      <c r="F8" s="12">
        <f>'ANGKA (Input Nilai)'!G4</f>
        <v>80.6866666666667</v>
      </c>
      <c r="G8" s="12">
        <f>'ANGKA (Input Nilai)'!I4</f>
        <v>81.9966666666667</v>
      </c>
      <c r="H8" s="12">
        <f>'ANGKA (Input Nilai)'!K4</f>
        <v>83.88</v>
      </c>
      <c r="I8" s="12">
        <f>'ANGKA (Input Nilai)'!M4</f>
        <v>85.494</v>
      </c>
      <c r="J8" s="12">
        <f>'ANGKA (Input Nilai)'!O4</f>
        <v>83.42</v>
      </c>
      <c r="K8" s="12">
        <f>'ANGKA (Input Nilai)'!Q4</f>
        <v>88.2</v>
      </c>
      <c r="L8" s="20">
        <f t="shared" si="0"/>
        <v>677.877333333333</v>
      </c>
      <c r="M8" s="15">
        <f t="shared" si="1"/>
        <v>84.7346666666667</v>
      </c>
      <c r="N8" s="22">
        <f t="shared" si="2"/>
        <v>3</v>
      </c>
      <c r="O8" s="23">
        <v>3</v>
      </c>
      <c r="P8" s="24">
        <v>1</v>
      </c>
      <c r="Q8" s="25">
        <f>Deskripsi!N4</f>
        <v>0</v>
      </c>
    </row>
    <row r="9" spans="1:17">
      <c r="A9" s="10">
        <v>4</v>
      </c>
      <c r="B9" s="10" t="str">
        <f>Deskripsi!A5</f>
        <v>21.02.022</v>
      </c>
      <c r="C9" s="11" t="str">
        <f>'ANGKA (Input Nilai)'!B5</f>
        <v>Khalid Ghazy</v>
      </c>
      <c r="D9" s="12">
        <f>'ANGKA (Input Nilai)'!C5</f>
        <v>90.36</v>
      </c>
      <c r="E9" s="12">
        <f>'ANGKA (Input Nilai)'!E5</f>
        <v>81.28</v>
      </c>
      <c r="F9" s="12">
        <f>'ANGKA (Input Nilai)'!G5</f>
        <v>80.1266666666667</v>
      </c>
      <c r="G9" s="12">
        <f>'ANGKA (Input Nilai)'!I5</f>
        <v>86.2066666666667</v>
      </c>
      <c r="H9" s="12">
        <f>'ANGKA (Input Nilai)'!K5</f>
        <v>82.74</v>
      </c>
      <c r="I9" s="12">
        <f>'ANGKA (Input Nilai)'!M5</f>
        <v>84.838</v>
      </c>
      <c r="J9" s="12">
        <f>'ANGKA (Input Nilai)'!O5</f>
        <v>83.4</v>
      </c>
      <c r="K9" s="12">
        <f>'ANGKA (Input Nilai)'!Q5</f>
        <v>78.7</v>
      </c>
      <c r="L9" s="20">
        <f t="shared" si="0"/>
        <v>667.651333333333</v>
      </c>
      <c r="M9" s="15">
        <f t="shared" si="1"/>
        <v>83.4564166666667</v>
      </c>
      <c r="N9" s="22">
        <f t="shared" si="2"/>
        <v>8</v>
      </c>
      <c r="O9" s="23">
        <v>1</v>
      </c>
      <c r="P9" s="24">
        <f>Deskripsi!M5</f>
        <v>0</v>
      </c>
      <c r="Q9" s="25">
        <f>Deskripsi!N5</f>
        <v>0</v>
      </c>
    </row>
    <row r="10" spans="1:17">
      <c r="A10" s="10">
        <v>5</v>
      </c>
      <c r="B10" s="10" t="str">
        <f>Deskripsi!A6</f>
        <v>21.02.023</v>
      </c>
      <c r="C10" s="11" t="str">
        <f>'ANGKA (Input Nilai)'!B6</f>
        <v>Muhammad Radja</v>
      </c>
      <c r="D10" s="12">
        <f>'ANGKA (Input Nilai)'!C6</f>
        <v>89.16</v>
      </c>
      <c r="E10" s="12">
        <f>'ANGKA (Input Nilai)'!E6</f>
        <v>82.96</v>
      </c>
      <c r="F10" s="12">
        <f>'ANGKA (Input Nilai)'!G6</f>
        <v>78.2133333333333</v>
      </c>
      <c r="G10" s="12">
        <f>'ANGKA (Input Nilai)'!I6</f>
        <v>83.89</v>
      </c>
      <c r="H10" s="12">
        <f>'ANGKA (Input Nilai)'!K6</f>
        <v>80.36</v>
      </c>
      <c r="I10" s="12">
        <f>'ANGKA (Input Nilai)'!M6</f>
        <v>84.408</v>
      </c>
      <c r="J10" s="12">
        <f>'ANGKA (Input Nilai)'!O6</f>
        <v>79.48</v>
      </c>
      <c r="K10" s="12">
        <f>'ANGKA (Input Nilai)'!Q6</f>
        <v>73.8</v>
      </c>
      <c r="L10" s="20">
        <f t="shared" si="0"/>
        <v>652.271333333333</v>
      </c>
      <c r="M10" s="15">
        <f t="shared" si="1"/>
        <v>81.5339166666667</v>
      </c>
      <c r="N10" s="22">
        <f t="shared" si="2"/>
        <v>12</v>
      </c>
      <c r="O10" s="23">
        <v>4</v>
      </c>
      <c r="P10" s="24">
        <v>1</v>
      </c>
      <c r="Q10" s="25">
        <f>Deskripsi!N6</f>
        <v>0</v>
      </c>
    </row>
    <row r="11" spans="1:17">
      <c r="A11" s="10">
        <v>6</v>
      </c>
      <c r="B11" s="10" t="str">
        <f>Deskripsi!A7</f>
        <v>21.02.024</v>
      </c>
      <c r="C11" s="11" t="str">
        <f>'ANGKA (Input Nilai)'!B7</f>
        <v>Muhammad Rasya</v>
      </c>
      <c r="D11" s="12">
        <f>'ANGKA (Input Nilai)'!C7</f>
        <v>88.52</v>
      </c>
      <c r="E11" s="12">
        <f>'ANGKA (Input Nilai)'!E7</f>
        <v>82.12</v>
      </c>
      <c r="F11" s="12">
        <f>'ANGKA (Input Nilai)'!G7</f>
        <v>80.7533333333333</v>
      </c>
      <c r="G11" s="12">
        <f>'ANGKA (Input Nilai)'!I7</f>
        <v>81.78</v>
      </c>
      <c r="H11" s="12">
        <f>'ANGKA (Input Nilai)'!K7</f>
        <v>80.84</v>
      </c>
      <c r="I11" s="12">
        <f>'ANGKA (Input Nilai)'!M7</f>
        <v>85.894</v>
      </c>
      <c r="J11" s="12">
        <f>'ANGKA (Input Nilai)'!O7</f>
        <v>84.94</v>
      </c>
      <c r="K11" s="12">
        <f>'ANGKA (Input Nilai)'!Q7</f>
        <v>82.8</v>
      </c>
      <c r="L11" s="20">
        <f t="shared" si="0"/>
        <v>667.647333333333</v>
      </c>
      <c r="M11" s="15">
        <f t="shared" si="1"/>
        <v>83.4559166666667</v>
      </c>
      <c r="N11" s="22">
        <f t="shared" si="2"/>
        <v>9</v>
      </c>
      <c r="O11" s="23">
        <v>2</v>
      </c>
      <c r="P11" s="24">
        <v>1</v>
      </c>
      <c r="Q11" s="25">
        <f>Deskripsi!N7</f>
        <v>0</v>
      </c>
    </row>
    <row r="12" spans="1:19">
      <c r="A12" s="10">
        <v>7</v>
      </c>
      <c r="B12" s="10" t="str">
        <f>Deskripsi!A8</f>
        <v>21.02.025</v>
      </c>
      <c r="C12" s="11" t="str">
        <f>'ANGKA (Input Nilai)'!B8</f>
        <v>Muhammad Rayhan</v>
      </c>
      <c r="D12" s="12">
        <f>'ANGKA (Input Nilai)'!C8</f>
        <v>76.88</v>
      </c>
      <c r="E12" s="12">
        <f>'ANGKA (Input Nilai)'!E8</f>
        <v>82.96</v>
      </c>
      <c r="F12" s="12">
        <f>'ANGKA (Input Nilai)'!G8</f>
        <v>70.7266666666667</v>
      </c>
      <c r="G12" s="12">
        <f>'ANGKA (Input Nilai)'!I8</f>
        <v>74.8866666666667</v>
      </c>
      <c r="H12" s="12">
        <f>'ANGKA (Input Nilai)'!K8</f>
        <v>80.98</v>
      </c>
      <c r="I12" s="12">
        <f>'ANGKA (Input Nilai)'!M8</f>
        <v>83.584</v>
      </c>
      <c r="J12" s="12">
        <f>'ANGKA (Input Nilai)'!O8</f>
        <v>78.6</v>
      </c>
      <c r="K12" s="12">
        <f>'ANGKA (Input Nilai)'!Q8</f>
        <v>75.7</v>
      </c>
      <c r="L12" s="20">
        <f t="shared" si="0"/>
        <v>624.317333333333</v>
      </c>
      <c r="M12" s="15">
        <f t="shared" si="1"/>
        <v>78.0396666666667</v>
      </c>
      <c r="N12" s="22">
        <f t="shared" si="2"/>
        <v>15</v>
      </c>
      <c r="O12" s="23">
        <v>2</v>
      </c>
      <c r="P12" s="24">
        <f>Deskripsi!M8</f>
        <v>0</v>
      </c>
      <c r="Q12" s="25">
        <f>Deskripsi!N8</f>
        <v>0</v>
      </c>
      <c r="R12" t="s">
        <v>162</v>
      </c>
      <c r="S12" t="s">
        <v>163</v>
      </c>
    </row>
    <row r="13" spans="1:17">
      <c r="A13" s="10">
        <v>8</v>
      </c>
      <c r="B13" s="10" t="str">
        <f>Deskripsi!A9</f>
        <v>21.02.027</v>
      </c>
      <c r="C13" s="11" t="str">
        <f>'ANGKA (Input Nilai)'!B9</f>
        <v>Rihal Muharrikul Haq</v>
      </c>
      <c r="D13" s="12">
        <f>'ANGKA (Input Nilai)'!C9</f>
        <v>90</v>
      </c>
      <c r="E13" s="12">
        <f>'ANGKA (Input Nilai)'!E9</f>
        <v>82.84</v>
      </c>
      <c r="F13" s="12">
        <f>'ANGKA (Input Nilai)'!G9</f>
        <v>82.3666666666667</v>
      </c>
      <c r="G13" s="12">
        <f>'ANGKA (Input Nilai)'!I9</f>
        <v>85.8</v>
      </c>
      <c r="H13" s="12">
        <f>'ANGKA (Input Nilai)'!K9</f>
        <v>85.64</v>
      </c>
      <c r="I13" s="12">
        <f>'ANGKA (Input Nilai)'!M9</f>
        <v>85.752</v>
      </c>
      <c r="J13" s="12">
        <f>'ANGKA (Input Nilai)'!O9</f>
        <v>81.3</v>
      </c>
      <c r="K13" s="12">
        <f>'ANGKA (Input Nilai)'!Q9</f>
        <v>84.2</v>
      </c>
      <c r="L13" s="20">
        <f t="shared" si="0"/>
        <v>677.898666666667</v>
      </c>
      <c r="M13" s="15">
        <f t="shared" si="1"/>
        <v>84.7373333333333</v>
      </c>
      <c r="N13" s="22">
        <f t="shared" si="2"/>
        <v>2</v>
      </c>
      <c r="O13" s="23">
        <v>3</v>
      </c>
      <c r="P13" s="24">
        <f>Deskripsi!M9</f>
        <v>0</v>
      </c>
      <c r="Q13" s="25">
        <f>Deskripsi!N9</f>
        <v>0</v>
      </c>
    </row>
    <row r="14" spans="1:18">
      <c r="A14" s="10">
        <v>9</v>
      </c>
      <c r="B14" s="10" t="str">
        <f>Deskripsi!A10</f>
        <v>21.02.038</v>
      </c>
      <c r="C14" s="11" t="str">
        <f>'ANGKA (Input Nilai)'!B10</f>
        <v>Waldan Faiq Hasan</v>
      </c>
      <c r="D14" s="12">
        <f>'ANGKA (Input Nilai)'!C10</f>
        <v>83.2</v>
      </c>
      <c r="E14" s="12">
        <f>'ANGKA (Input Nilai)'!E10</f>
        <v>84.04</v>
      </c>
      <c r="F14" s="12">
        <f>'ANGKA (Input Nilai)'!G10</f>
        <v>82.0066666666667</v>
      </c>
      <c r="G14" s="12">
        <f>'ANGKA (Input Nilai)'!I10</f>
        <v>86.4</v>
      </c>
      <c r="H14" s="12">
        <f>'ANGKA (Input Nilai)'!K10</f>
        <v>79.54</v>
      </c>
      <c r="I14" s="12">
        <f>'ANGKA (Input Nilai)'!M10</f>
        <v>84.402</v>
      </c>
      <c r="J14" s="12">
        <f>'ANGKA (Input Nilai)'!O10</f>
        <v>84.9</v>
      </c>
      <c r="K14" s="12">
        <f>'ANGKA (Input Nilai)'!Q10</f>
        <v>82.2</v>
      </c>
      <c r="L14" s="20">
        <f t="shared" si="0"/>
        <v>666.688666666667</v>
      </c>
      <c r="M14" s="15">
        <f t="shared" si="1"/>
        <v>83.3360833333333</v>
      </c>
      <c r="N14" s="22">
        <f t="shared" si="2"/>
        <v>10</v>
      </c>
      <c r="O14" s="23">
        <f>Deskripsi!L10</f>
        <v>0</v>
      </c>
      <c r="P14" s="24">
        <f>Deskripsi!M10</f>
        <v>2</v>
      </c>
      <c r="Q14" s="25">
        <f>Deskripsi!N10</f>
        <v>0</v>
      </c>
      <c r="R14" t="s">
        <v>164</v>
      </c>
    </row>
    <row r="15" spans="1:18">
      <c r="A15" s="10">
        <v>10</v>
      </c>
      <c r="B15" s="10" t="str">
        <f>Deskripsi!A11</f>
        <v>21.02.031</v>
      </c>
      <c r="C15" s="11" t="str">
        <f>'ANGKA (Input Nilai)'!B11</f>
        <v>Mila Najiyah</v>
      </c>
      <c r="D15" s="12">
        <f>'ANGKA (Input Nilai)'!C11</f>
        <v>85.0333333333333</v>
      </c>
      <c r="E15" s="12">
        <f>'ANGKA (Input Nilai)'!E11</f>
        <v>83.6666666666667</v>
      </c>
      <c r="F15" s="12">
        <f>'ANGKA (Input Nilai)'!G11</f>
        <v>81.02</v>
      </c>
      <c r="G15" s="12">
        <f>'ANGKA (Input Nilai)'!I11</f>
        <v>82.72</v>
      </c>
      <c r="H15" s="12">
        <f>'ANGKA (Input Nilai)'!K11</f>
        <v>86.5</v>
      </c>
      <c r="I15" s="12">
        <f>'ANGKA (Input Nilai)'!M11</f>
        <v>82.8533333333333</v>
      </c>
      <c r="J15" s="12">
        <f>'ANGKA (Input Nilai)'!O11</f>
        <v>83.46</v>
      </c>
      <c r="K15" s="12">
        <f>'ANGKA (Input Nilai)'!Q11</f>
        <v>85.44</v>
      </c>
      <c r="L15" s="20">
        <f t="shared" si="0"/>
        <v>670.693333333333</v>
      </c>
      <c r="M15" s="15">
        <f t="shared" si="1"/>
        <v>83.8366666666666</v>
      </c>
      <c r="N15" s="22">
        <f t="shared" si="2"/>
        <v>7</v>
      </c>
      <c r="O15" s="23">
        <f>Deskripsi!L11</f>
        <v>3</v>
      </c>
      <c r="P15" s="24">
        <f>Deskripsi!M11</f>
        <v>0</v>
      </c>
      <c r="Q15" s="25">
        <f>Deskripsi!N11</f>
        <v>0</v>
      </c>
      <c r="R15" t="s">
        <v>165</v>
      </c>
    </row>
    <row r="16" spans="1:18">
      <c r="A16" s="10">
        <v>11</v>
      </c>
      <c r="B16" s="10" t="str">
        <f>Deskripsi!A12</f>
        <v>21.02.032</v>
      </c>
      <c r="C16" s="11" t="str">
        <f>'ANGKA (Input Nilai)'!B12</f>
        <v>Najwa Hani Fillah</v>
      </c>
      <c r="D16" s="12">
        <f>'ANGKA (Input Nilai)'!C12</f>
        <v>84.94</v>
      </c>
      <c r="E16" s="12">
        <f>'ANGKA (Input Nilai)'!E12</f>
        <v>88.1266666666667</v>
      </c>
      <c r="F16" s="12">
        <f>'ANGKA (Input Nilai)'!G12</f>
        <v>84.66</v>
      </c>
      <c r="G16" s="12">
        <f>'ANGKA (Input Nilai)'!I12</f>
        <v>85.36</v>
      </c>
      <c r="H16" s="12">
        <f>'ANGKA (Input Nilai)'!K12</f>
        <v>86.8</v>
      </c>
      <c r="I16" s="12">
        <f>'ANGKA (Input Nilai)'!M12</f>
        <v>87.9333333333333</v>
      </c>
      <c r="J16" s="12">
        <f>'ANGKA (Input Nilai)'!O12</f>
        <v>86.04</v>
      </c>
      <c r="K16" s="12">
        <f>'ANGKA (Input Nilai)'!Q12</f>
        <v>84.68</v>
      </c>
      <c r="L16" s="20">
        <f t="shared" si="0"/>
        <v>688.54</v>
      </c>
      <c r="M16" s="15">
        <f t="shared" si="1"/>
        <v>86.0675</v>
      </c>
      <c r="N16" s="22">
        <f t="shared" si="2"/>
        <v>1</v>
      </c>
      <c r="O16" s="23">
        <v>2</v>
      </c>
      <c r="P16" s="24">
        <f>Deskripsi!M12</f>
        <v>0</v>
      </c>
      <c r="Q16" s="25">
        <f>Deskripsi!N12</f>
        <v>0</v>
      </c>
      <c r="R16" t="s">
        <v>166</v>
      </c>
    </row>
    <row r="17" spans="1:18">
      <c r="A17" s="10">
        <v>12</v>
      </c>
      <c r="B17" s="10" t="str">
        <f>Deskripsi!A13</f>
        <v>21.02.033</v>
      </c>
      <c r="C17" s="11" t="str">
        <f>'ANGKA (Input Nilai)'!B13</f>
        <v>Nayla Izzatul Hasanah</v>
      </c>
      <c r="D17" s="12">
        <f>'ANGKA (Input Nilai)'!C13</f>
        <v>84.9133333333333</v>
      </c>
      <c r="E17" s="12">
        <f>'ANGKA (Input Nilai)'!E13</f>
        <v>84.3666666666667</v>
      </c>
      <c r="F17" s="12">
        <f>'ANGKA (Input Nilai)'!G13</f>
        <v>79.08</v>
      </c>
      <c r="G17" s="12">
        <f>'ANGKA (Input Nilai)'!I13</f>
        <v>81.76</v>
      </c>
      <c r="H17" s="12">
        <f>'ANGKA (Input Nilai)'!K13</f>
        <v>87.6</v>
      </c>
      <c r="I17" s="12">
        <f>'ANGKA (Input Nilai)'!M13</f>
        <v>88.8866666666667</v>
      </c>
      <c r="J17" s="12">
        <f>'ANGKA (Input Nilai)'!O13</f>
        <v>85.62</v>
      </c>
      <c r="K17" s="12">
        <f>'ANGKA (Input Nilai)'!Q13</f>
        <v>84.68</v>
      </c>
      <c r="L17" s="20">
        <f t="shared" si="0"/>
        <v>676.906666666667</v>
      </c>
      <c r="M17" s="15">
        <f t="shared" si="1"/>
        <v>84.6133333333333</v>
      </c>
      <c r="N17" s="22">
        <f t="shared" si="2"/>
        <v>4</v>
      </c>
      <c r="O17" s="23">
        <v>4</v>
      </c>
      <c r="P17" s="24">
        <v>1</v>
      </c>
      <c r="Q17" s="25">
        <f>Deskripsi!N13</f>
        <v>0</v>
      </c>
      <c r="R17" t="s">
        <v>167</v>
      </c>
    </row>
    <row r="18" spans="1:19">
      <c r="A18" s="10">
        <v>13</v>
      </c>
      <c r="B18" s="10" t="str">
        <f>Deskripsi!A14</f>
        <v>21.02.034</v>
      </c>
      <c r="C18" s="11" t="str">
        <f>'ANGKA (Input Nilai)'!B14</f>
        <v>Nida Khalwatus S</v>
      </c>
      <c r="D18" s="12">
        <f>'ANGKA (Input Nilai)'!C14</f>
        <v>81.9866666666667</v>
      </c>
      <c r="E18" s="12">
        <f>'ANGKA (Input Nilai)'!E14</f>
        <v>82.2066666666667</v>
      </c>
      <c r="F18" s="12">
        <f>'ANGKA (Input Nilai)'!G14</f>
        <v>78.36</v>
      </c>
      <c r="G18" s="12">
        <f>'ANGKA (Input Nilai)'!I14</f>
        <v>80.06</v>
      </c>
      <c r="H18" s="12">
        <f>'ANGKA (Input Nilai)'!K14</f>
        <v>84.9</v>
      </c>
      <c r="I18" s="12">
        <f>'ANGKA (Input Nilai)'!M14</f>
        <v>77.3133333333333</v>
      </c>
      <c r="J18" s="12">
        <f>'ANGKA (Input Nilai)'!O14</f>
        <v>81.78</v>
      </c>
      <c r="K18" s="12">
        <f>'ANGKA (Input Nilai)'!Q14</f>
        <v>79.78</v>
      </c>
      <c r="L18" s="20">
        <f t="shared" si="0"/>
        <v>646.386666666667</v>
      </c>
      <c r="M18" s="15">
        <f t="shared" si="1"/>
        <v>80.7983333333333</v>
      </c>
      <c r="N18" s="22">
        <f t="shared" ref="N18:N21" si="3">RANK(L18,$L$6:$L$21)</f>
        <v>13</v>
      </c>
      <c r="O18" s="23">
        <v>2</v>
      </c>
      <c r="P18" s="24">
        <f>Deskripsi!M14</f>
        <v>0</v>
      </c>
      <c r="Q18" s="25">
        <f>Deskripsi!N14</f>
        <v>0</v>
      </c>
      <c r="R18" s="26" t="s">
        <v>136</v>
      </c>
      <c r="S18" t="s">
        <v>168</v>
      </c>
    </row>
    <row r="19" spans="1:17">
      <c r="A19" s="10">
        <v>14</v>
      </c>
      <c r="B19" s="10" t="str">
        <f>Deskripsi!A15</f>
        <v>21.02.035</v>
      </c>
      <c r="C19" s="11" t="str">
        <f>'ANGKA (Input Nilai)'!B15</f>
        <v>Riska Fitriana Putri</v>
      </c>
      <c r="D19" s="12">
        <f>'ANGKA (Input Nilai)'!C15</f>
        <v>81.3066666666667</v>
      </c>
      <c r="E19" s="12">
        <f>'ANGKA (Input Nilai)'!E15</f>
        <v>86.4266666666667</v>
      </c>
      <c r="F19" s="12">
        <f>'ANGKA (Input Nilai)'!G15</f>
        <v>80.62</v>
      </c>
      <c r="G19" s="12">
        <f>'ANGKA (Input Nilai)'!I15</f>
        <v>81.96</v>
      </c>
      <c r="H19" s="12">
        <f>'ANGKA (Input Nilai)'!K15</f>
        <v>78</v>
      </c>
      <c r="I19" s="12">
        <f>'ANGKA (Input Nilai)'!M15</f>
        <v>84.38</v>
      </c>
      <c r="J19" s="12">
        <f>'ANGKA (Input Nilai)'!O15</f>
        <v>78.14</v>
      </c>
      <c r="K19" s="12">
        <f>'ANGKA (Input Nilai)'!Q15</f>
        <v>82.68</v>
      </c>
      <c r="L19" s="20">
        <f t="shared" si="0"/>
        <v>653.513333333333</v>
      </c>
      <c r="M19" s="15">
        <f t="shared" si="1"/>
        <v>81.6891666666667</v>
      </c>
      <c r="N19" s="22">
        <f t="shared" si="3"/>
        <v>11</v>
      </c>
      <c r="O19" s="23">
        <v>2</v>
      </c>
      <c r="P19" s="24">
        <f>Deskripsi!M15</f>
        <v>0</v>
      </c>
      <c r="Q19" s="25">
        <f>Deskripsi!N15</f>
        <v>0</v>
      </c>
    </row>
    <row r="20" spans="1:17">
      <c r="A20" s="10">
        <v>15</v>
      </c>
      <c r="B20" s="10" t="str">
        <f>Deskripsi!A16</f>
        <v>21.02.036</v>
      </c>
      <c r="C20" s="11" t="str">
        <f>'ANGKA (Input Nilai)'!B16</f>
        <v>Safaraz Aufa Rifdah</v>
      </c>
      <c r="D20" s="12">
        <f>'ANGKA (Input Nilai)'!C16</f>
        <v>84.2133333333333</v>
      </c>
      <c r="E20" s="12">
        <f>'ANGKA (Input Nilai)'!E16</f>
        <v>83.7666666666667</v>
      </c>
      <c r="F20" s="12">
        <f>'ANGKA (Input Nilai)'!G16</f>
        <v>79.2</v>
      </c>
      <c r="G20" s="12">
        <f>'ANGKA (Input Nilai)'!I16</f>
        <v>85.6</v>
      </c>
      <c r="H20" s="12">
        <f>'ANGKA (Input Nilai)'!K16</f>
        <v>86.5</v>
      </c>
      <c r="I20" s="12">
        <f>'ANGKA (Input Nilai)'!M16</f>
        <v>88.2866666666667</v>
      </c>
      <c r="J20" s="12">
        <f>'ANGKA (Input Nilai)'!O16</f>
        <v>79.38</v>
      </c>
      <c r="K20" s="12">
        <f>'ANGKA (Input Nilai)'!Q16</f>
        <v>85.2</v>
      </c>
      <c r="L20" s="20">
        <f t="shared" si="0"/>
        <v>672.146666666667</v>
      </c>
      <c r="M20" s="15">
        <f t="shared" si="1"/>
        <v>84.0183333333333</v>
      </c>
      <c r="N20" s="22">
        <f t="shared" si="3"/>
        <v>6</v>
      </c>
      <c r="O20" s="23">
        <f>Deskripsi!L16</f>
        <v>3</v>
      </c>
      <c r="P20" s="24">
        <v>1</v>
      </c>
      <c r="Q20" s="25">
        <f>Deskripsi!N16</f>
        <v>0</v>
      </c>
    </row>
    <row r="21" spans="1:19">
      <c r="A21" s="10">
        <v>16</v>
      </c>
      <c r="B21" s="10" t="str">
        <f>Deskripsi!A17</f>
        <v>21.02.039</v>
      </c>
      <c r="C21" s="11" t="str">
        <f>'ANGKA (Input Nilai)'!B17</f>
        <v>Maryam Fikria Tasya</v>
      </c>
      <c r="D21" s="12">
        <f>'ANGKA (Input Nilai)'!C17</f>
        <v>84.6466666666667</v>
      </c>
      <c r="E21" s="12">
        <f>'ANGKA (Input Nilai)'!E17</f>
        <v>83.7866666666667</v>
      </c>
      <c r="F21" s="12">
        <f>'ANGKA (Input Nilai)'!G17</f>
        <v>80.24</v>
      </c>
      <c r="G21" s="12">
        <f>'ANGKA (Input Nilai)'!I17</f>
        <v>82.4</v>
      </c>
      <c r="H21" s="12">
        <f>'ANGKA (Input Nilai)'!K17</f>
        <v>85.1</v>
      </c>
      <c r="I21" s="12">
        <f>'ANGKA (Input Nilai)'!M17</f>
        <v>87.4</v>
      </c>
      <c r="J21" s="12">
        <f>'ANGKA (Input Nilai)'!O17</f>
        <v>86.04</v>
      </c>
      <c r="K21" s="12">
        <f>'ANGKA (Input Nilai)'!Q17</f>
        <v>87.2</v>
      </c>
      <c r="L21" s="20">
        <f t="shared" si="0"/>
        <v>676.813333333333</v>
      </c>
      <c r="M21" s="15">
        <f t="shared" si="1"/>
        <v>84.6016666666667</v>
      </c>
      <c r="N21" s="22">
        <f t="shared" si="3"/>
        <v>5</v>
      </c>
      <c r="O21" s="23">
        <f>Deskripsi!L17</f>
        <v>2</v>
      </c>
      <c r="P21" s="24">
        <v>1</v>
      </c>
      <c r="Q21" s="25">
        <f>Deskripsi!N17</f>
        <v>0</v>
      </c>
      <c r="S21" t="s">
        <v>169</v>
      </c>
    </row>
    <row r="22" s="3" customFormat="1" spans="1:13">
      <c r="A22" s="13" t="s">
        <v>170</v>
      </c>
      <c r="B22" s="13"/>
      <c r="C22" s="13"/>
      <c r="D22" s="14">
        <f t="shared" ref="D22" si="4">AVERAGE(D6:D21)</f>
        <v>84.965</v>
      </c>
      <c r="E22" s="14">
        <f t="shared" ref="E22:N22" si="5">AVERAGE(E6:E21)</f>
        <v>83.8816666666667</v>
      </c>
      <c r="F22" s="14">
        <f t="shared" si="5"/>
        <v>79.2070833333333</v>
      </c>
      <c r="G22" s="14">
        <f t="shared" si="5"/>
        <v>82.0133333333333</v>
      </c>
      <c r="H22" s="14">
        <f t="shared" si="5"/>
        <v>82.4225</v>
      </c>
      <c r="I22" s="14">
        <f t="shared" si="5"/>
        <v>85.0352083333333</v>
      </c>
      <c r="J22" s="14">
        <f t="shared" si="5"/>
        <v>82.02625</v>
      </c>
      <c r="K22" s="14">
        <f t="shared" si="5"/>
        <v>81.95375</v>
      </c>
      <c r="L22" s="14">
        <f t="shared" si="5"/>
        <v>661.504791666667</v>
      </c>
      <c r="M22" s="14">
        <f t="shared" si="5"/>
        <v>82.6880989583334</v>
      </c>
    </row>
    <row r="23" s="4" customFormat="1" spans="1:13">
      <c r="A23" s="13" t="s">
        <v>171</v>
      </c>
      <c r="B23" s="13" t="s">
        <v>171</v>
      </c>
      <c r="C23" s="13"/>
      <c r="D23" s="15">
        <f t="shared" ref="D23" si="6">MIN(D6:D21)</f>
        <v>76.88</v>
      </c>
      <c r="E23" s="15">
        <f t="shared" ref="E23:N23" si="7">MIN(E6:E21)</f>
        <v>81.28</v>
      </c>
      <c r="F23" s="15">
        <f t="shared" si="7"/>
        <v>70.7266666666667</v>
      </c>
      <c r="G23" s="15">
        <f t="shared" si="7"/>
        <v>74.8866666666667</v>
      </c>
      <c r="H23" s="15">
        <f t="shared" si="7"/>
        <v>72.58</v>
      </c>
      <c r="I23" s="15">
        <f t="shared" si="7"/>
        <v>77.3133333333333</v>
      </c>
      <c r="J23" s="15">
        <f t="shared" si="7"/>
        <v>77.12</v>
      </c>
      <c r="K23" s="15">
        <f t="shared" si="7"/>
        <v>73.8</v>
      </c>
      <c r="L23" s="15">
        <f t="shared" si="7"/>
        <v>621.338666666667</v>
      </c>
      <c r="M23" s="15">
        <f t="shared" si="7"/>
        <v>77.6673333333333</v>
      </c>
    </row>
    <row r="24" s="4" customFormat="1" spans="1:13">
      <c r="A24" s="13" t="s">
        <v>172</v>
      </c>
      <c r="B24" s="13" t="s">
        <v>172</v>
      </c>
      <c r="C24" s="13"/>
      <c r="D24" s="15">
        <f>MAX(D6:D21)</f>
        <v>90.36</v>
      </c>
      <c r="E24" s="15">
        <f t="shared" ref="E24:N24" si="8">MAX(E6:E21)</f>
        <v>88.1266666666667</v>
      </c>
      <c r="F24" s="15">
        <f t="shared" si="8"/>
        <v>84.66</v>
      </c>
      <c r="G24" s="15">
        <f t="shared" si="8"/>
        <v>86.4</v>
      </c>
      <c r="H24" s="15">
        <f t="shared" si="8"/>
        <v>87.6</v>
      </c>
      <c r="I24" s="15">
        <f t="shared" si="8"/>
        <v>88.8866666666667</v>
      </c>
      <c r="J24" s="15">
        <f t="shared" si="8"/>
        <v>86.04</v>
      </c>
      <c r="K24" s="15">
        <f t="shared" si="8"/>
        <v>88.2</v>
      </c>
      <c r="L24" s="15">
        <f t="shared" si="8"/>
        <v>688.54</v>
      </c>
      <c r="M24" s="15">
        <f t="shared" si="8"/>
        <v>86.0675</v>
      </c>
    </row>
    <row r="25" spans="4:13">
      <c r="D25" s="16"/>
      <c r="E25" s="16"/>
      <c r="F25" s="16"/>
      <c r="G25" s="16"/>
      <c r="H25" s="16"/>
      <c r="I25" s="16"/>
      <c r="J25" s="16"/>
      <c r="K25" s="16"/>
      <c r="L25" s="21"/>
      <c r="M25" s="21"/>
    </row>
    <row r="27" spans="3:3">
      <c r="C27" t="s">
        <v>173</v>
      </c>
    </row>
    <row r="28" spans="3:3">
      <c r="C28" t="s">
        <v>174</v>
      </c>
    </row>
    <row r="34" spans="3:3">
      <c r="C34" t="s">
        <v>175</v>
      </c>
    </row>
  </sheetData>
  <mergeCells count="6">
    <mergeCell ref="A1:Q1"/>
    <mergeCell ref="A2:Q2"/>
    <mergeCell ref="A3:Q3"/>
    <mergeCell ref="A22:C22"/>
    <mergeCell ref="A23:C23"/>
    <mergeCell ref="A24:C24"/>
  </mergeCells>
  <printOptions horizontalCentered="1"/>
  <pageMargins left="0.31496062992126" right="0.31496062992126" top="0.748031496062992" bottom="0.15748031496063" header="0.31496062992126" footer="0.118110236220472"/>
  <pageSetup paperSize="10000" scale="90" orientation="landscape"/>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C17"/>
  <sheetViews>
    <sheetView tabSelected="1" workbookViewId="0">
      <selection activeCell="C14" sqref="C14"/>
    </sheetView>
  </sheetViews>
  <sheetFormatPr defaultColWidth="9" defaultRowHeight="15"/>
  <sheetData>
    <row r="1" spans="1:29">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53</v>
      </c>
      <c r="T1" s="1" t="s">
        <v>54</v>
      </c>
      <c r="U1" s="1" t="s">
        <v>55</v>
      </c>
      <c r="V1" s="1" t="s">
        <v>56</v>
      </c>
      <c r="W1" s="1" t="s">
        <v>57</v>
      </c>
      <c r="X1" s="1" t="s">
        <v>58</v>
      </c>
      <c r="Y1" s="1" t="s">
        <v>59</v>
      </c>
      <c r="Z1" s="1" t="s">
        <v>60</v>
      </c>
      <c r="AA1" s="1" t="s">
        <v>65</v>
      </c>
      <c r="AB1" s="1" t="s">
        <v>18</v>
      </c>
      <c r="AC1" s="1" t="s">
        <v>19</v>
      </c>
    </row>
    <row r="2" spans="1:29">
      <c r="A2" s="1" t="s">
        <v>21</v>
      </c>
      <c r="B2" s="1" t="s">
        <v>22</v>
      </c>
      <c r="C2" s="1">
        <v>81</v>
      </c>
      <c r="D2" s="1" t="s">
        <v>176</v>
      </c>
      <c r="E2" s="1">
        <v>83</v>
      </c>
      <c r="F2" s="1" t="s">
        <v>176</v>
      </c>
      <c r="G2" s="1">
        <v>71</v>
      </c>
      <c r="H2" s="1" t="s">
        <v>177</v>
      </c>
      <c r="I2" s="1">
        <v>76</v>
      </c>
      <c r="J2" s="1" t="s">
        <v>177</v>
      </c>
      <c r="K2" s="1">
        <v>73</v>
      </c>
      <c r="L2" s="1" t="s">
        <v>177</v>
      </c>
      <c r="M2" s="1">
        <v>84</v>
      </c>
      <c r="N2" s="1" t="s">
        <v>176</v>
      </c>
      <c r="O2" s="1">
        <v>79</v>
      </c>
      <c r="P2" s="1" t="s">
        <v>176</v>
      </c>
      <c r="Q2" s="1">
        <v>76</v>
      </c>
      <c r="R2" s="1" t="s">
        <v>177</v>
      </c>
      <c r="S2" s="1" t="s">
        <v>66</v>
      </c>
      <c r="T2" s="1" t="s">
        <v>67</v>
      </c>
      <c r="U2" s="1" t="s">
        <v>68</v>
      </c>
      <c r="V2" s="1" t="s">
        <v>178</v>
      </c>
      <c r="W2" s="1" t="s">
        <v>70</v>
      </c>
      <c r="X2" s="1" t="s">
        <v>71</v>
      </c>
      <c r="Y2" s="1" t="s">
        <v>72</v>
      </c>
      <c r="Z2" s="1" t="s">
        <v>73</v>
      </c>
      <c r="AA2" s="1" t="s">
        <v>74</v>
      </c>
      <c r="AB2" s="1">
        <v>78</v>
      </c>
      <c r="AC2" s="1">
        <v>621</v>
      </c>
    </row>
    <row r="3" spans="1:29">
      <c r="A3" s="1" t="s">
        <v>23</v>
      </c>
      <c r="B3" s="1" t="s">
        <v>24</v>
      </c>
      <c r="C3" s="1">
        <v>85</v>
      </c>
      <c r="D3" s="1" t="s">
        <v>176</v>
      </c>
      <c r="E3" s="1">
        <v>85</v>
      </c>
      <c r="F3" s="1" t="s">
        <v>176</v>
      </c>
      <c r="G3" s="1">
        <v>78</v>
      </c>
      <c r="H3" s="1" t="s">
        <v>176</v>
      </c>
      <c r="I3" s="1">
        <v>76</v>
      </c>
      <c r="J3" s="1" t="s">
        <v>177</v>
      </c>
      <c r="K3" s="1">
        <v>77</v>
      </c>
      <c r="L3" s="1" t="s">
        <v>176</v>
      </c>
      <c r="M3" s="1">
        <v>85</v>
      </c>
      <c r="N3" s="1" t="s">
        <v>176</v>
      </c>
      <c r="O3" s="1">
        <v>77</v>
      </c>
      <c r="P3" s="1" t="s">
        <v>176</v>
      </c>
      <c r="Q3" s="1">
        <v>81</v>
      </c>
      <c r="R3" s="1" t="s">
        <v>176</v>
      </c>
      <c r="S3" s="1" t="s">
        <v>66</v>
      </c>
      <c r="T3" s="1" t="s">
        <v>67</v>
      </c>
      <c r="U3" s="1" t="s">
        <v>75</v>
      </c>
      <c r="V3" s="1" t="s">
        <v>179</v>
      </c>
      <c r="W3" s="1" t="s">
        <v>77</v>
      </c>
      <c r="X3" s="1" t="s">
        <v>78</v>
      </c>
      <c r="Y3" s="1" t="s">
        <v>79</v>
      </c>
      <c r="Z3" s="1" t="s">
        <v>73</v>
      </c>
      <c r="AA3" s="1" t="s">
        <v>80</v>
      </c>
      <c r="AB3" s="1">
        <v>80</v>
      </c>
      <c r="AC3" s="1">
        <v>643</v>
      </c>
    </row>
    <row r="4" spans="1:29">
      <c r="A4" s="1" t="s">
        <v>25</v>
      </c>
      <c r="B4" s="1" t="s">
        <v>26</v>
      </c>
      <c r="C4" s="1">
        <v>89</v>
      </c>
      <c r="D4" s="1" t="s">
        <v>180</v>
      </c>
      <c r="E4" s="1">
        <v>86</v>
      </c>
      <c r="F4" s="1" t="s">
        <v>176</v>
      </c>
      <c r="G4" s="1">
        <v>81</v>
      </c>
      <c r="H4" s="1" t="s">
        <v>176</v>
      </c>
      <c r="I4" s="1">
        <v>82</v>
      </c>
      <c r="J4" s="1" t="s">
        <v>176</v>
      </c>
      <c r="K4" s="1">
        <v>84</v>
      </c>
      <c r="L4" s="1" t="s">
        <v>176</v>
      </c>
      <c r="M4" s="1">
        <v>85</v>
      </c>
      <c r="N4" s="1" t="s">
        <v>176</v>
      </c>
      <c r="O4" s="1">
        <v>83</v>
      </c>
      <c r="P4" s="1" t="s">
        <v>176</v>
      </c>
      <c r="Q4" s="1">
        <v>88</v>
      </c>
      <c r="R4" s="1" t="s">
        <v>180</v>
      </c>
      <c r="S4" s="1" t="s">
        <v>81</v>
      </c>
      <c r="T4" s="1" t="s">
        <v>67</v>
      </c>
      <c r="U4" s="1" t="s">
        <v>82</v>
      </c>
      <c r="V4" s="1" t="s">
        <v>181</v>
      </c>
      <c r="W4" s="1" t="s">
        <v>77</v>
      </c>
      <c r="X4" s="1" t="s">
        <v>84</v>
      </c>
      <c r="Y4" s="1" t="s">
        <v>85</v>
      </c>
      <c r="Z4" s="1" t="s">
        <v>86</v>
      </c>
      <c r="AA4" s="1" t="s">
        <v>87</v>
      </c>
      <c r="AB4" s="1">
        <v>85</v>
      </c>
      <c r="AC4" s="1">
        <v>678</v>
      </c>
    </row>
    <row r="5" spans="1:29">
      <c r="A5" s="1" t="s">
        <v>27</v>
      </c>
      <c r="B5" s="1" t="s">
        <v>28</v>
      </c>
      <c r="C5" s="1">
        <v>90</v>
      </c>
      <c r="D5" s="1" t="s">
        <v>180</v>
      </c>
      <c r="E5" s="1">
        <v>81</v>
      </c>
      <c r="F5" s="1" t="s">
        <v>176</v>
      </c>
      <c r="G5" s="1">
        <v>80</v>
      </c>
      <c r="H5" s="1" t="s">
        <v>176</v>
      </c>
      <c r="I5" s="1">
        <v>86</v>
      </c>
      <c r="J5" s="1" t="s">
        <v>176</v>
      </c>
      <c r="K5" s="1">
        <v>83</v>
      </c>
      <c r="L5" s="1" t="s">
        <v>176</v>
      </c>
      <c r="M5" s="1">
        <v>85</v>
      </c>
      <c r="N5" s="1" t="s">
        <v>176</v>
      </c>
      <c r="O5" s="1">
        <v>83</v>
      </c>
      <c r="P5" s="1" t="s">
        <v>176</v>
      </c>
      <c r="Q5" s="1">
        <v>79</v>
      </c>
      <c r="R5" s="1" t="s">
        <v>176</v>
      </c>
      <c r="S5" s="1" t="s">
        <v>81</v>
      </c>
      <c r="T5" s="1" t="s">
        <v>67</v>
      </c>
      <c r="U5" s="1" t="s">
        <v>88</v>
      </c>
      <c r="V5" s="1" t="s">
        <v>182</v>
      </c>
      <c r="W5" s="1" t="s">
        <v>77</v>
      </c>
      <c r="X5" s="1" t="s">
        <v>90</v>
      </c>
      <c r="Y5" s="1" t="s">
        <v>91</v>
      </c>
      <c r="Z5" s="1" t="s">
        <v>73</v>
      </c>
      <c r="AA5" s="1" t="s">
        <v>92</v>
      </c>
      <c r="AB5" s="1">
        <v>83</v>
      </c>
      <c r="AC5" s="1">
        <v>668</v>
      </c>
    </row>
    <row r="6" spans="1:29">
      <c r="A6" s="1" t="s">
        <v>29</v>
      </c>
      <c r="B6" s="1" t="s">
        <v>30</v>
      </c>
      <c r="C6" s="1">
        <v>89</v>
      </c>
      <c r="D6" s="1" t="s">
        <v>180</v>
      </c>
      <c r="E6" s="1">
        <v>83</v>
      </c>
      <c r="F6" s="1" t="s">
        <v>176</v>
      </c>
      <c r="G6" s="1">
        <v>78</v>
      </c>
      <c r="H6" s="1" t="s">
        <v>176</v>
      </c>
      <c r="I6" s="1">
        <v>84</v>
      </c>
      <c r="J6" s="1" t="s">
        <v>176</v>
      </c>
      <c r="K6" s="1">
        <v>80</v>
      </c>
      <c r="L6" s="1" t="s">
        <v>176</v>
      </c>
      <c r="M6" s="1">
        <v>84</v>
      </c>
      <c r="N6" s="1" t="s">
        <v>176</v>
      </c>
      <c r="O6" s="1">
        <v>79</v>
      </c>
      <c r="P6" s="1" t="s">
        <v>176</v>
      </c>
      <c r="Q6" s="1">
        <v>74</v>
      </c>
      <c r="R6" s="1" t="s">
        <v>177</v>
      </c>
      <c r="S6" s="1" t="s">
        <v>81</v>
      </c>
      <c r="T6" s="1" t="s">
        <v>67</v>
      </c>
      <c r="U6" s="1" t="s">
        <v>93</v>
      </c>
      <c r="V6" s="1" t="s">
        <v>183</v>
      </c>
      <c r="W6" s="1" t="s">
        <v>77</v>
      </c>
      <c r="X6" s="1" t="s">
        <v>95</v>
      </c>
      <c r="Y6" s="1" t="s">
        <v>96</v>
      </c>
      <c r="Z6" s="1" t="s">
        <v>97</v>
      </c>
      <c r="AA6" s="1" t="s">
        <v>98</v>
      </c>
      <c r="AB6" s="1">
        <v>82</v>
      </c>
      <c r="AC6" s="1">
        <v>652</v>
      </c>
    </row>
    <row r="7" spans="1:29">
      <c r="A7" s="1" t="s">
        <v>31</v>
      </c>
      <c r="B7" s="1" t="s">
        <v>32</v>
      </c>
      <c r="C7" s="1">
        <v>89</v>
      </c>
      <c r="D7" s="1" t="s">
        <v>180</v>
      </c>
      <c r="E7" s="1">
        <v>82</v>
      </c>
      <c r="F7" s="1" t="s">
        <v>176</v>
      </c>
      <c r="G7" s="1">
        <v>81</v>
      </c>
      <c r="H7" s="1" t="s">
        <v>176</v>
      </c>
      <c r="I7" s="1">
        <v>82</v>
      </c>
      <c r="J7" s="1" t="s">
        <v>176</v>
      </c>
      <c r="K7" s="1">
        <v>81</v>
      </c>
      <c r="L7" s="1" t="s">
        <v>176</v>
      </c>
      <c r="M7" s="1">
        <v>86</v>
      </c>
      <c r="N7" s="1" t="s">
        <v>176</v>
      </c>
      <c r="O7" s="1">
        <v>85</v>
      </c>
      <c r="P7" s="1" t="s">
        <v>176</v>
      </c>
      <c r="Q7" s="1">
        <v>83</v>
      </c>
      <c r="R7" s="1" t="s">
        <v>176</v>
      </c>
      <c r="S7" s="1" t="s">
        <v>81</v>
      </c>
      <c r="T7" s="1" t="s">
        <v>67</v>
      </c>
      <c r="U7" s="1" t="s">
        <v>99</v>
      </c>
      <c r="V7" s="1" t="s">
        <v>184</v>
      </c>
      <c r="W7" s="1" t="s">
        <v>77</v>
      </c>
      <c r="X7" s="1" t="s">
        <v>101</v>
      </c>
      <c r="Y7" s="1" t="s">
        <v>102</v>
      </c>
      <c r="Z7" s="1" t="s">
        <v>73</v>
      </c>
      <c r="AA7" s="1" t="s">
        <v>103</v>
      </c>
      <c r="AB7" s="1">
        <v>83</v>
      </c>
      <c r="AC7" s="1">
        <v>668</v>
      </c>
    </row>
    <row r="8" spans="1:29">
      <c r="A8" s="1" t="s">
        <v>33</v>
      </c>
      <c r="B8" s="1" t="s">
        <v>34</v>
      </c>
      <c r="C8" s="1">
        <v>77</v>
      </c>
      <c r="D8" s="1" t="s">
        <v>176</v>
      </c>
      <c r="E8" s="1">
        <v>83</v>
      </c>
      <c r="F8" s="1" t="s">
        <v>176</v>
      </c>
      <c r="G8" s="1">
        <v>71</v>
      </c>
      <c r="H8" s="1" t="s">
        <v>177</v>
      </c>
      <c r="I8" s="1">
        <v>75</v>
      </c>
      <c r="J8" s="1" t="s">
        <v>177</v>
      </c>
      <c r="K8" s="1">
        <v>81</v>
      </c>
      <c r="L8" s="1" t="s">
        <v>176</v>
      </c>
      <c r="M8" s="1">
        <v>84</v>
      </c>
      <c r="N8" s="1" t="s">
        <v>176</v>
      </c>
      <c r="O8" s="1">
        <v>79</v>
      </c>
      <c r="P8" s="1" t="s">
        <v>176</v>
      </c>
      <c r="Q8" s="1">
        <v>76</v>
      </c>
      <c r="R8" s="1" t="s">
        <v>177</v>
      </c>
      <c r="S8" s="1" t="s">
        <v>66</v>
      </c>
      <c r="T8" s="1" t="s">
        <v>67</v>
      </c>
      <c r="U8" s="1" t="s">
        <v>104</v>
      </c>
      <c r="V8" s="1" t="s">
        <v>185</v>
      </c>
      <c r="W8" s="1" t="s">
        <v>77</v>
      </c>
      <c r="X8" s="1" t="s">
        <v>106</v>
      </c>
      <c r="Y8" s="1" t="s">
        <v>107</v>
      </c>
      <c r="Z8" s="1" t="s">
        <v>97</v>
      </c>
      <c r="AA8" s="1" t="s">
        <v>108</v>
      </c>
      <c r="AB8" s="1">
        <v>78</v>
      </c>
      <c r="AC8" s="1">
        <v>624</v>
      </c>
    </row>
    <row r="9" spans="1:29">
      <c r="A9" s="1" t="s">
        <v>35</v>
      </c>
      <c r="B9" s="1" t="s">
        <v>36</v>
      </c>
      <c r="C9" s="1">
        <v>90</v>
      </c>
      <c r="D9" s="1" t="s">
        <v>180</v>
      </c>
      <c r="E9" s="1">
        <v>83</v>
      </c>
      <c r="F9" s="1" t="s">
        <v>176</v>
      </c>
      <c r="G9" s="1">
        <v>82</v>
      </c>
      <c r="H9" s="1" t="s">
        <v>176</v>
      </c>
      <c r="I9" s="1">
        <v>86</v>
      </c>
      <c r="J9" s="1" t="s">
        <v>176</v>
      </c>
      <c r="K9" s="1">
        <v>86</v>
      </c>
      <c r="L9" s="1" t="s">
        <v>176</v>
      </c>
      <c r="M9" s="1">
        <v>86</v>
      </c>
      <c r="N9" s="1" t="s">
        <v>176</v>
      </c>
      <c r="O9" s="1">
        <v>81</v>
      </c>
      <c r="P9" s="1" t="s">
        <v>176</v>
      </c>
      <c r="Q9" s="1">
        <v>84</v>
      </c>
      <c r="R9" s="1" t="s">
        <v>176</v>
      </c>
      <c r="S9" s="1" t="s">
        <v>81</v>
      </c>
      <c r="T9" s="1" t="s">
        <v>67</v>
      </c>
      <c r="U9" s="1" t="s">
        <v>109</v>
      </c>
      <c r="V9" s="1" t="s">
        <v>186</v>
      </c>
      <c r="W9" s="1" t="s">
        <v>77</v>
      </c>
      <c r="X9" s="1" t="s">
        <v>111</v>
      </c>
      <c r="Y9" s="1" t="s">
        <v>112</v>
      </c>
      <c r="Z9" s="1" t="s">
        <v>73</v>
      </c>
      <c r="AA9" s="1" t="s">
        <v>113</v>
      </c>
      <c r="AB9" s="1">
        <v>85</v>
      </c>
      <c r="AC9" s="1">
        <v>678</v>
      </c>
    </row>
    <row r="10" spans="1:29">
      <c r="A10" s="1" t="s">
        <v>37</v>
      </c>
      <c r="B10" s="1" t="s">
        <v>38</v>
      </c>
      <c r="C10" s="1">
        <v>83</v>
      </c>
      <c r="D10" s="1" t="s">
        <v>176</v>
      </c>
      <c r="E10" s="1">
        <v>84</v>
      </c>
      <c r="F10" s="1" t="s">
        <v>176</v>
      </c>
      <c r="G10" s="1">
        <v>82</v>
      </c>
      <c r="H10" s="1" t="s">
        <v>176</v>
      </c>
      <c r="I10" s="1">
        <v>86</v>
      </c>
      <c r="J10" s="1" t="s">
        <v>176</v>
      </c>
      <c r="K10" s="1">
        <v>80</v>
      </c>
      <c r="L10" s="1" t="s">
        <v>176</v>
      </c>
      <c r="M10" s="1">
        <v>84</v>
      </c>
      <c r="N10" s="1" t="s">
        <v>176</v>
      </c>
      <c r="O10" s="1">
        <v>85</v>
      </c>
      <c r="P10" s="1" t="s">
        <v>176</v>
      </c>
      <c r="Q10" s="1">
        <v>82</v>
      </c>
      <c r="R10" s="1" t="s">
        <v>176</v>
      </c>
      <c r="S10" s="1" t="s">
        <v>66</v>
      </c>
      <c r="T10" s="1" t="s">
        <v>67</v>
      </c>
      <c r="U10" s="1" t="s">
        <v>114</v>
      </c>
      <c r="V10" s="1" t="s">
        <v>187</v>
      </c>
      <c r="W10" s="1" t="s">
        <v>77</v>
      </c>
      <c r="X10" s="1" t="s">
        <v>116</v>
      </c>
      <c r="Y10" s="1" t="s">
        <v>117</v>
      </c>
      <c r="Z10" s="1" t="s">
        <v>73</v>
      </c>
      <c r="AA10" s="1" t="s">
        <v>118</v>
      </c>
      <c r="AB10" s="1">
        <v>83</v>
      </c>
      <c r="AC10" s="1">
        <v>667</v>
      </c>
    </row>
    <row r="11" spans="1:29">
      <c r="A11" s="1" t="s">
        <v>39</v>
      </c>
      <c r="B11" s="1" t="s">
        <v>40</v>
      </c>
      <c r="C11" s="1">
        <v>85</v>
      </c>
      <c r="D11" s="1" t="s">
        <v>176</v>
      </c>
      <c r="E11" s="1">
        <v>84</v>
      </c>
      <c r="F11" s="1" t="s">
        <v>176</v>
      </c>
      <c r="G11" s="1">
        <v>81</v>
      </c>
      <c r="H11" s="1" t="s">
        <v>176</v>
      </c>
      <c r="I11" s="1">
        <v>83</v>
      </c>
      <c r="J11" s="1" t="s">
        <v>176</v>
      </c>
      <c r="K11" s="1">
        <v>87</v>
      </c>
      <c r="L11" s="1" t="s">
        <v>176</v>
      </c>
      <c r="M11" s="1">
        <v>83</v>
      </c>
      <c r="N11" s="1" t="s">
        <v>176</v>
      </c>
      <c r="O11" s="1">
        <v>83</v>
      </c>
      <c r="P11" s="1" t="s">
        <v>176</v>
      </c>
      <c r="Q11" s="1">
        <v>85</v>
      </c>
      <c r="R11" s="1" t="s">
        <v>176</v>
      </c>
      <c r="S11" s="1" t="s">
        <v>119</v>
      </c>
      <c r="T11" s="1" t="s">
        <v>120</v>
      </c>
      <c r="U11" s="1" t="s">
        <v>121</v>
      </c>
      <c r="V11" s="1" t="s">
        <v>120</v>
      </c>
      <c r="W11" s="1" t="s">
        <v>122</v>
      </c>
      <c r="X11" s="1" t="s">
        <v>123</v>
      </c>
      <c r="Y11" s="1" t="s">
        <v>121</v>
      </c>
      <c r="Z11" s="1" t="s">
        <v>119</v>
      </c>
      <c r="AA11" s="1" t="s">
        <v>124</v>
      </c>
      <c r="AB11" s="1">
        <v>84</v>
      </c>
      <c r="AC11" s="1">
        <v>671</v>
      </c>
    </row>
    <row r="12" spans="1:29">
      <c r="A12" s="1" t="s">
        <v>41</v>
      </c>
      <c r="B12" s="1" t="s">
        <v>42</v>
      </c>
      <c r="C12" s="1">
        <v>85</v>
      </c>
      <c r="D12" s="1" t="s">
        <v>176</v>
      </c>
      <c r="E12" s="1">
        <v>88</v>
      </c>
      <c r="F12" s="1" t="s">
        <v>180</v>
      </c>
      <c r="G12" s="1">
        <v>85</v>
      </c>
      <c r="H12" s="1" t="s">
        <v>176</v>
      </c>
      <c r="I12" s="1">
        <v>85</v>
      </c>
      <c r="J12" s="1" t="s">
        <v>176</v>
      </c>
      <c r="K12" s="1">
        <v>87</v>
      </c>
      <c r="L12" s="1" t="s">
        <v>176</v>
      </c>
      <c r="M12" s="1">
        <v>88</v>
      </c>
      <c r="N12" s="1" t="s">
        <v>176</v>
      </c>
      <c r="O12" s="1">
        <v>86</v>
      </c>
      <c r="P12" s="1" t="s">
        <v>176</v>
      </c>
      <c r="Q12" s="1">
        <v>85</v>
      </c>
      <c r="R12" s="1" t="s">
        <v>176</v>
      </c>
      <c r="S12" s="1" t="s">
        <v>125</v>
      </c>
      <c r="T12" s="1" t="s">
        <v>126</v>
      </c>
      <c r="U12" s="1" t="s">
        <v>121</v>
      </c>
      <c r="V12" s="1" t="s">
        <v>127</v>
      </c>
      <c r="W12" s="1" t="s">
        <v>122</v>
      </c>
      <c r="X12" s="1" t="s">
        <v>128</v>
      </c>
      <c r="Y12" s="1" t="s">
        <v>121</v>
      </c>
      <c r="Z12" s="1" t="s">
        <v>125</v>
      </c>
      <c r="AA12" s="1" t="s">
        <v>129</v>
      </c>
      <c r="AB12" s="1">
        <v>86</v>
      </c>
      <c r="AC12" s="1">
        <v>689</v>
      </c>
    </row>
    <row r="13" spans="1:29">
      <c r="A13" s="1" t="s">
        <v>43</v>
      </c>
      <c r="B13" s="1" t="s">
        <v>44</v>
      </c>
      <c r="C13" s="1">
        <v>85</v>
      </c>
      <c r="D13" s="1" t="s">
        <v>176</v>
      </c>
      <c r="E13" s="1">
        <v>84</v>
      </c>
      <c r="F13" s="1" t="s">
        <v>176</v>
      </c>
      <c r="G13" s="1">
        <v>79</v>
      </c>
      <c r="H13" s="1" t="s">
        <v>176</v>
      </c>
      <c r="I13" s="1">
        <v>82</v>
      </c>
      <c r="J13" s="1" t="s">
        <v>176</v>
      </c>
      <c r="K13" s="1">
        <v>88</v>
      </c>
      <c r="L13" s="1" t="s">
        <v>176</v>
      </c>
      <c r="M13" s="1">
        <v>89</v>
      </c>
      <c r="N13" s="1" t="s">
        <v>180</v>
      </c>
      <c r="O13" s="1">
        <v>86</v>
      </c>
      <c r="P13" s="1" t="s">
        <v>176</v>
      </c>
      <c r="Q13" s="1">
        <v>85</v>
      </c>
      <c r="R13" s="1" t="s">
        <v>176</v>
      </c>
      <c r="S13" s="1" t="s">
        <v>130</v>
      </c>
      <c r="T13" s="1" t="s">
        <v>131</v>
      </c>
      <c r="U13" s="1" t="s">
        <v>121</v>
      </c>
      <c r="V13" s="1" t="s">
        <v>131</v>
      </c>
      <c r="W13" s="1" t="s">
        <v>122</v>
      </c>
      <c r="X13" s="1" t="s">
        <v>132</v>
      </c>
      <c r="Y13" s="1" t="s">
        <v>121</v>
      </c>
      <c r="Z13" s="1" t="s">
        <v>130</v>
      </c>
      <c r="AA13" s="1" t="s">
        <v>133</v>
      </c>
      <c r="AB13" s="1">
        <v>85</v>
      </c>
      <c r="AC13" s="1">
        <v>677</v>
      </c>
    </row>
    <row r="14" spans="1:29">
      <c r="A14" s="1" t="s">
        <v>45</v>
      </c>
      <c r="B14" s="1" t="s">
        <v>46</v>
      </c>
      <c r="C14" s="1">
        <v>82</v>
      </c>
      <c r="D14" s="1" t="s">
        <v>176</v>
      </c>
      <c r="E14" s="1">
        <v>82</v>
      </c>
      <c r="F14" s="1" t="s">
        <v>176</v>
      </c>
      <c r="G14" s="1">
        <v>78</v>
      </c>
      <c r="H14" s="1" t="s">
        <v>176</v>
      </c>
      <c r="I14" s="1">
        <v>80</v>
      </c>
      <c r="J14" s="1" t="s">
        <v>176</v>
      </c>
      <c r="K14" s="1">
        <v>85</v>
      </c>
      <c r="L14" s="1" t="s">
        <v>176</v>
      </c>
      <c r="M14" s="1">
        <v>77</v>
      </c>
      <c r="N14" s="1" t="s">
        <v>176</v>
      </c>
      <c r="O14" s="1">
        <v>82</v>
      </c>
      <c r="P14" s="1" t="s">
        <v>176</v>
      </c>
      <c r="Q14" s="1">
        <v>80</v>
      </c>
      <c r="R14" s="1" t="s">
        <v>176</v>
      </c>
      <c r="S14" s="1" t="s">
        <v>134</v>
      </c>
      <c r="T14" s="1" t="s">
        <v>135</v>
      </c>
      <c r="U14" s="1" t="s">
        <v>121</v>
      </c>
      <c r="V14" s="1" t="s">
        <v>135</v>
      </c>
      <c r="W14" s="1" t="s">
        <v>122</v>
      </c>
      <c r="X14" s="1" t="s">
        <v>123</v>
      </c>
      <c r="Y14" s="1" t="s">
        <v>121</v>
      </c>
      <c r="Z14" s="1" t="s">
        <v>134</v>
      </c>
      <c r="AA14" s="1" t="s">
        <v>136</v>
      </c>
      <c r="AB14" s="1">
        <v>81</v>
      </c>
      <c r="AC14" s="1">
        <v>646</v>
      </c>
    </row>
    <row r="15" spans="1:29">
      <c r="A15" s="1" t="s">
        <v>47</v>
      </c>
      <c r="B15" s="1" t="s">
        <v>48</v>
      </c>
      <c r="C15" s="1">
        <v>81</v>
      </c>
      <c r="D15" s="1" t="s">
        <v>176</v>
      </c>
      <c r="E15" s="1">
        <v>86</v>
      </c>
      <c r="F15" s="1" t="s">
        <v>176</v>
      </c>
      <c r="G15" s="1">
        <v>81</v>
      </c>
      <c r="H15" s="1" t="s">
        <v>176</v>
      </c>
      <c r="I15" s="1">
        <v>82</v>
      </c>
      <c r="J15" s="1" t="s">
        <v>176</v>
      </c>
      <c r="K15" s="1">
        <v>78</v>
      </c>
      <c r="L15" s="1" t="s">
        <v>176</v>
      </c>
      <c r="M15" s="1">
        <v>84</v>
      </c>
      <c r="N15" s="1" t="s">
        <v>176</v>
      </c>
      <c r="O15" s="1">
        <v>78</v>
      </c>
      <c r="P15" s="1" t="s">
        <v>176</v>
      </c>
      <c r="Q15" s="1">
        <v>83</v>
      </c>
      <c r="R15" s="1" t="s">
        <v>176</v>
      </c>
      <c r="S15" s="1" t="s">
        <v>137</v>
      </c>
      <c r="T15" s="1" t="s">
        <v>138</v>
      </c>
      <c r="U15" s="1" t="s">
        <v>121</v>
      </c>
      <c r="V15" s="1" t="s">
        <v>138</v>
      </c>
      <c r="W15" s="1" t="s">
        <v>122</v>
      </c>
      <c r="X15" s="1" t="s">
        <v>128</v>
      </c>
      <c r="Y15" s="1" t="s">
        <v>121</v>
      </c>
      <c r="Z15" s="1" t="s">
        <v>137</v>
      </c>
      <c r="AA15" s="1" t="s">
        <v>139</v>
      </c>
      <c r="AB15" s="1">
        <v>82</v>
      </c>
      <c r="AC15" s="1">
        <v>654</v>
      </c>
    </row>
    <row r="16" spans="1:29">
      <c r="A16" s="1" t="s">
        <v>49</v>
      </c>
      <c r="B16" s="1" t="s">
        <v>50</v>
      </c>
      <c r="C16" s="1">
        <v>84</v>
      </c>
      <c r="D16" s="1" t="s">
        <v>176</v>
      </c>
      <c r="E16" s="1">
        <v>84</v>
      </c>
      <c r="F16" s="1" t="s">
        <v>176</v>
      </c>
      <c r="G16" s="1">
        <v>79</v>
      </c>
      <c r="H16" s="1" t="s">
        <v>176</v>
      </c>
      <c r="I16" s="1">
        <v>86</v>
      </c>
      <c r="J16" s="1" t="s">
        <v>176</v>
      </c>
      <c r="K16" s="1">
        <v>87</v>
      </c>
      <c r="L16" s="1" t="s">
        <v>176</v>
      </c>
      <c r="M16" s="1">
        <v>88</v>
      </c>
      <c r="N16" s="1" t="s">
        <v>180</v>
      </c>
      <c r="O16" s="1">
        <v>79</v>
      </c>
      <c r="P16" s="1" t="s">
        <v>176</v>
      </c>
      <c r="Q16" s="1">
        <v>85</v>
      </c>
      <c r="R16" s="1" t="s">
        <v>176</v>
      </c>
      <c r="S16" s="1" t="s">
        <v>140</v>
      </c>
      <c r="T16" s="1" t="s">
        <v>141</v>
      </c>
      <c r="U16" s="1" t="s">
        <v>121</v>
      </c>
      <c r="V16" s="1" t="s">
        <v>141</v>
      </c>
      <c r="W16" s="1" t="s">
        <v>122</v>
      </c>
      <c r="X16" s="1" t="s">
        <v>132</v>
      </c>
      <c r="Y16" s="1" t="s">
        <v>121</v>
      </c>
      <c r="Z16" s="1" t="s">
        <v>140</v>
      </c>
      <c r="AA16" s="1" t="s">
        <v>139</v>
      </c>
      <c r="AB16" s="1">
        <v>84</v>
      </c>
      <c r="AC16" s="1">
        <v>672</v>
      </c>
    </row>
    <row r="17" spans="1:29">
      <c r="A17" s="1" t="s">
        <v>51</v>
      </c>
      <c r="B17" s="1" t="s">
        <v>52</v>
      </c>
      <c r="C17" s="1">
        <v>85</v>
      </c>
      <c r="D17" s="1" t="s">
        <v>176</v>
      </c>
      <c r="E17" s="1">
        <v>84</v>
      </c>
      <c r="F17" s="1" t="s">
        <v>176</v>
      </c>
      <c r="G17" s="1">
        <v>80</v>
      </c>
      <c r="H17" s="1" t="s">
        <v>176</v>
      </c>
      <c r="I17" s="1">
        <v>82</v>
      </c>
      <c r="J17" s="1" t="s">
        <v>176</v>
      </c>
      <c r="K17" s="1">
        <v>85</v>
      </c>
      <c r="L17" s="1" t="s">
        <v>176</v>
      </c>
      <c r="M17" s="1">
        <v>87</v>
      </c>
      <c r="N17" s="1" t="s">
        <v>176</v>
      </c>
      <c r="O17" s="1">
        <v>86</v>
      </c>
      <c r="P17" s="1" t="s">
        <v>176</v>
      </c>
      <c r="Q17" s="1">
        <v>87</v>
      </c>
      <c r="R17" s="1" t="s">
        <v>176</v>
      </c>
      <c r="S17" s="1" t="s">
        <v>142</v>
      </c>
      <c r="T17" s="1" t="s">
        <v>143</v>
      </c>
      <c r="U17" s="1" t="s">
        <v>121</v>
      </c>
      <c r="V17" s="1" t="s">
        <v>143</v>
      </c>
      <c r="W17" s="1" t="s">
        <v>122</v>
      </c>
      <c r="X17" s="1" t="s">
        <v>144</v>
      </c>
      <c r="Y17" s="1" t="s">
        <v>121</v>
      </c>
      <c r="Z17" s="1" t="s">
        <v>142</v>
      </c>
      <c r="AA17" s="1" t="s">
        <v>139</v>
      </c>
      <c r="AB17" s="1">
        <v>85</v>
      </c>
      <c r="AC17" s="1">
        <v>677</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Company>Hewlett-Packard</Company>
  <Application>Microsoft Excel</Application>
  <HeadingPairs>
    <vt:vector size="2" baseType="variant">
      <vt:variant>
        <vt:lpstr>工作表</vt:lpstr>
      </vt:variant>
      <vt:variant>
        <vt:i4>4</vt:i4>
      </vt:variant>
    </vt:vector>
  </HeadingPairs>
  <TitlesOfParts>
    <vt:vector size="4" baseType="lpstr">
      <vt:lpstr>ANGKA (Input Nilai)</vt:lpstr>
      <vt:lpstr>Deskripsi</vt:lpstr>
      <vt:lpstr>Leger Cetak </vt: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zen</cp:lastModifiedBy>
  <dcterms:created xsi:type="dcterms:W3CDTF">2015-12-20T10:18:00Z</dcterms:created>
  <cp:lastPrinted>2019-12-21T13:17:00Z</cp:lastPrinted>
  <dcterms:modified xsi:type="dcterms:W3CDTF">2022-12-14T15:34:32Z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
  </property>
  <property fmtid="{D5CDD505-2E9C-101B-9397-08002B2CF9AE}" pid="3" name="KSOProductBuildVer">
    <vt:lpwstr>1033-11.1.0.11664</vt:lpwstr>
  </property>
</Properties>
</file>