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50" windowHeight="8295" activeTab="3"/>
  </bookViews>
  <sheets>
    <sheet name="ANGKA (Input Nilai)" sheetId="4" r:id="rId1"/>
    <sheet name="Deskripsi" sheetId="1" r:id="rId2"/>
    <sheet name="Leger Cetak " sheetId="6" r:id="rId3"/>
    <sheet name="Sheet1" sheetId="7" r:id="rId4"/>
  </sheets>
  <definedNames>
    <definedName name="_xlnm._FilterDatabase" localSheetId="0" hidden="1">'ANGKA (Input Nilai)'!$B$2:$B$12</definedName>
  </definedNames>
  <calcPr calcId="144525"/>
</workbook>
</file>

<file path=xl/sharedStrings.xml><?xml version="1.0" encoding="utf-8"?>
<sst xmlns="http://schemas.openxmlformats.org/spreadsheetml/2006/main" count="439" uniqueCount="136">
  <si>
    <t>NIS</t>
  </si>
  <si>
    <t>NAMA</t>
  </si>
  <si>
    <t>bahasa arab angka</t>
  </si>
  <si>
    <t>bahasa arab pemahaman huruf</t>
  </si>
  <si>
    <t>talim muta'alim angka</t>
  </si>
  <si>
    <t>talim muta'alim pemahaman</t>
  </si>
  <si>
    <t>adab angka</t>
  </si>
  <si>
    <t>adab huruf</t>
  </si>
  <si>
    <t>hadits angka</t>
  </si>
  <si>
    <t>hadits huruf</t>
  </si>
  <si>
    <t>Fiqih Angka</t>
  </si>
  <si>
    <t>Fiqih huruf</t>
  </si>
  <si>
    <t>Tahsin angka</t>
  </si>
  <si>
    <t>Tahsin huruf</t>
  </si>
  <si>
    <t>Sirah angka</t>
  </si>
  <si>
    <t>Sirah huruf</t>
  </si>
  <si>
    <t>Nahwu angka</t>
  </si>
  <si>
    <t>Nahwu huruf</t>
  </si>
  <si>
    <t>Rata-rata</t>
  </si>
  <si>
    <t>Jumlah</t>
  </si>
  <si>
    <t>Ranking</t>
  </si>
  <si>
    <t>Ja'far Asshodiq Habibullah Fatah</t>
  </si>
  <si>
    <t>Abdurrahman Al-Zuhdi</t>
  </si>
  <si>
    <t>M. Fatih Yusuf Rahman</t>
  </si>
  <si>
    <t>Dzaakir Hawaary Arbie</t>
  </si>
  <si>
    <t>Muhammad Firmansyah</t>
  </si>
  <si>
    <t>Syamil Muwahhiduddien</t>
  </si>
  <si>
    <t>Royyan Abdullah Asyari</t>
  </si>
  <si>
    <t>Jahrisa Juana</t>
  </si>
  <si>
    <t>Nurlayli Ubadah</t>
  </si>
  <si>
    <t>Nadyne Fathiya Chairinda</t>
  </si>
  <si>
    <t>Muthia Shofia</t>
  </si>
  <si>
    <t>Inas Afifah</t>
  </si>
  <si>
    <t>bahasa arab deskripsi</t>
  </si>
  <si>
    <t>ta'lim muta'alim deskripsi</t>
  </si>
  <si>
    <t>adab deskripsi</t>
  </si>
  <si>
    <t>hadits deskripsi</t>
  </si>
  <si>
    <t>fiqih deskripsi</t>
  </si>
  <si>
    <t>tahsin deskripsi</t>
  </si>
  <si>
    <t>sirah deskripsi</t>
  </si>
  <si>
    <t>nahwu deskripsi</t>
  </si>
  <si>
    <t>saran</t>
  </si>
  <si>
    <t>sakit</t>
  </si>
  <si>
    <t>izin</t>
  </si>
  <si>
    <t>alpa</t>
  </si>
  <si>
    <t>Wali kelas</t>
  </si>
  <si>
    <t xml:space="preserve">Alhamdulillah ananda dapat menyelesaikan dengan sangat baik soal tentang الدراسة و العمل semoga ananda lebih teliti lagi ketika mengerjakan soal. Semoga ananda tetap semangat menuntut ilmu dan menghafal Al-Qur'an dan semoga Allah menjadikan ananda penghafal Al-Qur'an  </t>
  </si>
  <si>
    <t>Alhamdulillah ananda mampu memahami pelajaran Talim Mutaallim dengan baik.</t>
  </si>
  <si>
    <t>Alhamdulillah ananda Habib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</si>
  <si>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Ja'far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</si>
  <si>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Al Hamdulillah, ananda mampu memahami  materi qurban, aqiqah, haji, umrah dan jual beli dengan baik. Semoga ananda diberi kemudahan dan terbiasa dalam mengamalkan ilmu yang telah dipelajarinya. Baarakallahu fik</t>
  </si>
  <si>
    <t>Seiring waktu semakin baik dan berkembang baik secara teori maupun praktek. Tetap tingkatkan kualitas bacaannya utamanya pada bacaan dengan vocal tinggi, karena keuntungan bacaan vokal tinggi adalah mampu menetapi makhroj dan sifat huruf dengan lebih baik daripada vokal rendah.</t>
  </si>
  <si>
    <t>Alhamdulillah ananda telah mengikuti proses kegiatan belajar dengan baik, semoga Allah tambahkan ilmunya serta mendapatkan keberkahan atas adabnya dalam mengikuti kegiatan belajar</t>
  </si>
  <si>
    <t xml:space="preserve">Alhamdulillah ananda dapat menyelesaikan dengan baik soal tentang الجملة المفيدة و الأجزاء الجملة و الفاعل و المفعول به semoga ananda lebih teliti lagi ketika mengerjakan soal. Semoga ananda tetap semangat menuntut ilmu dan menghafal Al-Qur'an dan semoga Allah menjadikan ananda penghafal Al-Qur'an  </t>
  </si>
  <si>
    <t>Semoga ananda tetap semangat di dalam menghafal Al-Qur'an dan menjadi penghafal Al-Qur'an dan dapat mengamalkan Al-Qur'an dalam kehidupan sehari-hari</t>
  </si>
  <si>
    <t>Imanuddin, Lc., ME</t>
  </si>
  <si>
    <t>Alhamdulillah ananda Zuhdi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</si>
  <si>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Zuhdi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</si>
  <si>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Secara keseluruhan sudah sangat baik. Teori, Praktek, Sikap dan kesungguhan dalam belajar semuanya baik. Jadi jangan merasa puas dengan yang ada, tingkatkan terus dan lewati semua tantangan agar menjadi lebih sempurna.</t>
  </si>
  <si>
    <t>Alhamdulillah ananda Fatih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</si>
  <si>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 xml:space="preserve">Alhamdulillah, Ananda Fatih mampu menyelesaikan hafalan hadits arba'in nomor: 28,29,30, 31, 32, 33, 34, 35, 36, 37, 38 dengan </t>
    </r>
    <r>
      <rPr>
        <b/>
        <i/>
        <sz val="11"/>
        <color theme="1"/>
        <rFont val="Calibri"/>
        <charset val="134"/>
        <scheme val="minor"/>
      </rPr>
      <t>baik</t>
    </r>
    <r>
      <rPr>
        <sz val="11"/>
        <color theme="1"/>
        <rFont val="Calibri"/>
        <charset val="134"/>
        <scheme val="minor"/>
      </rPr>
      <t>, harus lebih sering lagi muraja'ah dirumah, selalu jaga adab ketika proses pembelajaran.</t>
    </r>
  </si>
  <si>
    <t>Seiring waktu semakin baik dan berkembang baik secara teori maupun praktek. Tetap tingkatkan kualitas bacaannya utamanya pada penekanan makhroj, sifat dan hukum bacaan agar lebih teliti. Nikmati prosesnya in shaa Allah sukses diakhirnya, Man Jadda wa jada</t>
  </si>
  <si>
    <t>Alhamdulillah ananda Dzaakir dapat mengikuti pelajaran adab dan mengerjakan soal-soal dengan cukup baik, serta menjaga adab yang cukup baik dalam pembelajaran dikelas maupun diluar kelas. Semoga ananda lebih bersungguh-sungguh dan bersemangat dalam belajar dalam kelas maupun dirumah, serta terus meningkatkan pemahaman terhadap pentingnya adab sebagai pelajar Al-Quran dan menerapkan dalam kehidupan sehari-hari.</t>
  </si>
  <si>
    <r>
      <rPr>
        <sz val="11"/>
        <color theme="1"/>
        <rFont val="Calibri"/>
        <charset val="134"/>
        <scheme val="minor"/>
      </rPr>
      <t>Alhamdulillah, Ananda Dzaakir mampu menyelesaikan hafalan hadits arba'in nomor: 28,29,30, 31, 32, 33, 34, 35, 36, 37, 38 dengan</t>
    </r>
    <r>
      <rPr>
        <b/>
        <sz val="11"/>
        <color theme="1"/>
        <rFont val="Calibri"/>
        <charset val="134"/>
        <scheme val="minor"/>
      </rPr>
      <t xml:space="preserve"> </t>
    </r>
    <r>
      <rPr>
        <b/>
        <i/>
        <sz val="11"/>
        <color theme="1"/>
        <rFont val="Calibri"/>
        <charset val="134"/>
        <scheme val="minor"/>
      </rPr>
      <t>baik</t>
    </r>
    <r>
      <rPr>
        <sz val="11"/>
        <color theme="1"/>
        <rFont val="Calibri"/>
        <charset val="134"/>
        <scheme val="minor"/>
      </rPr>
      <t>, harus lebih sering lagi muraja'ah dirumah, selalu jaga adab ketika proses pembelajaran.</t>
    </r>
  </si>
  <si>
    <t>Al Hamdulillah, ananda mampu memahami  materi qurban, aqiqah, haji, umrah dan jual beli dengan cukup baik. Semoga ananda diberi kemudahan dan terbiasa dalam mengamalkan ilmu yang telah dipelajarinya. Baarakallahu fik</t>
  </si>
  <si>
    <t>Santri yang pendiam dan tidak banyak omong dalam pelajaran. Kemampuan tahsin secara teori dan praktek juga meningkat pesat, utamanya 6 bulan terakhir. Jadi tetap konsisten dengan proses yang ada, "Man Jadda wa Jada"</t>
  </si>
  <si>
    <t>Alhamdulillah ananda Firman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</si>
  <si>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Alhamdulillah, Ananda Firman mampu menyelesaikan hafalan hadits arba'in nomor: 28,29,30, 31, 32, 33, 34, 35, 36, 37, 38 dengan</t>
    </r>
    <r>
      <rPr>
        <b/>
        <sz val="11"/>
        <color theme="1"/>
        <rFont val="Calibri"/>
        <charset val="134"/>
        <scheme val="minor"/>
      </rPr>
      <t xml:space="preserve"> </t>
    </r>
    <r>
      <rPr>
        <b/>
        <i/>
        <sz val="11"/>
        <color theme="1"/>
        <rFont val="Calibri"/>
        <charset val="134"/>
        <scheme val="minor"/>
      </rPr>
      <t>baik</t>
    </r>
    <r>
      <rPr>
        <sz val="11"/>
        <color theme="1"/>
        <rFont val="Calibri"/>
        <charset val="134"/>
        <scheme val="minor"/>
      </rPr>
      <t>, harus lebih sering lagi muraja'ah dirumah, selalu jaga adab ketika proses pembelajaran.</t>
    </r>
  </si>
  <si>
    <t>Alhamdulillah ananda Syamil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</si>
  <si>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Alhamdulillah, Ananda Syamil mampu menyelesaikan hafalan hadits arba'in nomor: 28,29,30, 31, 32, 33, 34, 35, 36, 37, 38 dengan</t>
    </r>
    <r>
      <rPr>
        <b/>
        <sz val="11"/>
        <color theme="1"/>
        <rFont val="Calibri"/>
        <charset val="134"/>
        <scheme val="minor"/>
      </rPr>
      <t xml:space="preserve"> </t>
    </r>
    <r>
      <rPr>
        <b/>
        <i/>
        <sz val="11"/>
        <color theme="1"/>
        <rFont val="Calibri"/>
        <charset val="134"/>
        <scheme val="minor"/>
      </rPr>
      <t>baik</t>
    </r>
    <r>
      <rPr>
        <sz val="11"/>
        <color theme="1"/>
        <rFont val="Calibri"/>
        <charset val="134"/>
        <scheme val="minor"/>
      </rPr>
      <t>, harus lebih sering lagi muraja'ah dirumah, selalu jaga adab ketika proses pembelajaran.</t>
    </r>
  </si>
  <si>
    <t>Alhamdulillah ananda Royyan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</si>
  <si>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r>
      <rPr>
        <sz val="11"/>
        <color theme="1"/>
        <rFont val="Calibri"/>
        <charset val="134"/>
        <scheme val="minor"/>
      </rPr>
      <t>Alhamdulillah, Ananda Royyan mampu menyelesaikan hafalan hadits arba'in nomor: 28,29,30, 31, 32, 33, 34, 35, 36, 37, 38 dengan</t>
    </r>
    <r>
      <rPr>
        <b/>
        <sz val="11"/>
        <color theme="1"/>
        <rFont val="Calibri"/>
        <charset val="134"/>
        <scheme val="minor"/>
      </rPr>
      <t xml:space="preserve"> </t>
    </r>
    <r>
      <rPr>
        <b/>
        <i/>
        <sz val="11"/>
        <color theme="1"/>
        <rFont val="Calibri"/>
        <charset val="134"/>
        <scheme val="minor"/>
      </rPr>
      <t>baik</t>
    </r>
    <r>
      <rPr>
        <sz val="11"/>
        <color theme="1"/>
        <rFont val="Calibri"/>
        <charset val="134"/>
        <scheme val="minor"/>
      </rPr>
      <t>, harus lebih sering lagi muraja'ah dirumah, selalu jaga adab ketika proses pembelajaran.</t>
    </r>
  </si>
  <si>
    <t>Masya Allah Ananda Royyan sangat menonjol dalam memahami materi belajar shiroh serta mengikuti proses kegiatan belajar dengan sangat baik, semoga Allah tambahkan ilmunya serta mendapatkan keberkahan atas adabnya dalam mengikuti kegiatan belajar</t>
  </si>
  <si>
    <t>Alhamdulillah Ananda Jahrisa telah mengikuti proses kegiatan belajar dengan baik, Semoga Allah tambahkan ilmunya serta mendapatkan keberkahan atas adabnya dalam mengikuti kegiatan belajar.</t>
  </si>
  <si>
    <t>Alhamdulillah ananda Jahrisa telah mengikuti proses kegiatan belajar dengan baik, semoga Allah tambahkan ilmunya serta mendapatkan keberkahan atas adabnya dalam mengikuti kegiatan belajar</t>
  </si>
  <si>
    <t>alhamdulillah ananda dapat memahami pelajaran fiqih tentang haji, umroh dan keutamaan kota, penduduk dan masjid di madinah . Semoga ananda dapat senantiasa menjaga adab disekolah maupun dirumah dan selalu beramal ma'ruf nahi mungkar.</t>
  </si>
  <si>
    <t>Ananda dapat memahami materi tajwid dengan baik. Semoga Allah memberi keberkahan dan kemudahan dalam mempelajari Al Quran dan menghapalkannya... Baarakallahufiik.</t>
  </si>
  <si>
    <t>Alhamdulillah semoga ilmu nya berkah dan bermanfaat dan menjadikan makin cinta kepada Rasulullah SAW</t>
  </si>
  <si>
    <t>Alhamdulillah Ananda Layli telah mengikuti proses kegiatan belajar dengan baik, Semoga Allah tambahkan ilmunya serta mendapatkan keberkahan atas adabnya dalam mengikuti kegiatan belajar.</t>
  </si>
  <si>
    <t>Alhamdulillah ananda Layli telah mengikuti proses kegiatan belajar dengan baik, semoga Allah tambahkan ilmunya serta mendapatkan keberkahan atas adabnya dalam mengikuti kegiatan belajar</t>
  </si>
  <si>
    <t>'Alhamdulillah semoga ilmu nya berkah dan bermanfaat dan menjadikan makin cinta kepada Rasulullah SAW</t>
  </si>
  <si>
    <t>Alhamdulillah Ananda Nadyne telah mengikuti proses kegiatan belajar dengan baik, Semoga Allah tambahkan ilmunya serta mendapatkan keberkahan atas adabnya dalam mengikuti kegiatan belajar.</t>
  </si>
  <si>
    <t>Alhamdulillah ananda Nadyne telah mengikuti proses kegiatan belajar dengan baik, semoga Allah tambahkan ilmunya serta mendapatkan keberkahan atas adabnya dalam mengikuti kegiatan belajar</t>
  </si>
  <si>
    <t>Alhamdulillah Ananda Muthia telah mengikuti proses kegiatan belajar dengan baik, Semoga Allah tambahkan ilmunya serta mendapatkan keberkahan atas adabnya dalam mengikuti kegiatan belajar.</t>
  </si>
  <si>
    <t>Maa Syaa Allah wa Alhamdulillah ananda Muthia sangat menonjol dalam memahami materi belajar adab serta mengikuti proses kegiatan belajar dengan sangat baik, semoga Allah tambahkan ilmunya serta mendapatkan keberkahan atas adabnya dalam mengikuti kegiatan belajar</t>
  </si>
  <si>
    <t>Alhamdulillah ananda Muthia telah mengikuti proses kegiatan belajar dengan baik, semoga Allah tambahkan ilmunya serta mendapatkan keberkahan atas adabnya dalam mengikuti kegiatan belajar</t>
  </si>
  <si>
    <t>Ananda dapat memahami materi tajwid dengan sangat baik. Semoga Allah memberi keberkahan dan kemudahan dalam mempelajari Al Quran dan menghapalkannya... Baarakallahufiik.</t>
  </si>
  <si>
    <t>Alhamdulillah semoga ilmu nya berkah dan bermanfaat dan menjadikan makin cinta kepada Rasulullah SAW'-</t>
  </si>
  <si>
    <t>Alhamdulillah Ananda Inas telah mengikuti proses kegiatan belajar dengan baik, Semoga Allah tambahkan ilmunya serta mendapatkan keberkahan atas adabnya dalam mengikuti kegiatan belajar.</t>
  </si>
  <si>
    <t>Alhamdulillah ananda Inas telah mengikuti proses kegiatan belajar dengan baik, semoga Allah tambahkan ilmunya serta mendapatkan keberkahan atas adabnya dalam mengikuti kegiatan belajar</t>
  </si>
  <si>
    <t>Ananda dapat memahami materi tajwid dengan cukup baik. Semoga Allah memberi keberkahan dan kemudahan dalam mempelajari Al Quran dan menghapalkannya... Baarakallahufiik.</t>
  </si>
  <si>
    <t>LEGGER NILAI SEMESTER GANJIL 2022/2023</t>
  </si>
  <si>
    <t>KUTTAB SAADIS ALIF</t>
  </si>
  <si>
    <t>KUTTAB BAITUL IZZAH</t>
  </si>
  <si>
    <t>Bahasa Arab</t>
  </si>
  <si>
    <t>Adab</t>
  </si>
  <si>
    <t>Hadits</t>
  </si>
  <si>
    <t>Fiqh</t>
  </si>
  <si>
    <t>Tahsin</t>
  </si>
  <si>
    <t>Sirah</t>
  </si>
  <si>
    <t>Nahwu</t>
  </si>
  <si>
    <t>jumlah nilai</t>
  </si>
  <si>
    <t>rata-rata nilai</t>
  </si>
  <si>
    <t>peringkat</t>
  </si>
  <si>
    <t>S</t>
  </si>
  <si>
    <t>I</t>
  </si>
  <si>
    <t>A</t>
  </si>
  <si>
    <t>Ta'lim Muta'alim</t>
  </si>
  <si>
    <t>RATA-RATA KELAS</t>
  </si>
  <si>
    <t>NILAI TERENDAH</t>
  </si>
  <si>
    <t>NILAI TERTINGGI</t>
  </si>
  <si>
    <t>Mengetahui,</t>
  </si>
  <si>
    <t>Kepala Kuttab Baitul Izzah</t>
  </si>
  <si>
    <t>Iskandar, S.Pd</t>
  </si>
  <si>
    <t>20.02.003</t>
  </si>
  <si>
    <t>Baik</t>
  </si>
  <si>
    <t>Alhamdulillah, Ananda Ja'far mampu menyelesaikan hafalan hadits arba'in nomor: 28,29,30, 31, 32, 33, 34, 35, 36, 37, 38 dengan baik, harus lebih sering lagi muraja'ah dirumah, selalu jaga adab ketika proses pembelajaran.</t>
  </si>
  <si>
    <t>20.02.004</t>
  </si>
  <si>
    <t>Alhamdulillah, Ananda Zuhdi mampu menyelesaikan hafalan hadits arba'in nomor: 28,29,30, 31, 32, 33, 34, 35, 36, 37, 38 dengan baik, harus lebih sering lagi muraja'ah dirumah, selalu jaga adab ketika proses pembelajaran.</t>
  </si>
  <si>
    <t>20.02.005</t>
  </si>
  <si>
    <t>Alhamdulillah, Ananda Fatih mampu menyelesaikan hafalan hadits arba'in nomor: 28,29,30, 31, 32, 33, 34, 35, 36, 37, 38 dengan baik, harus lebih sering lagi muraja'ah dirumah, selalu jaga adab ketika proses pembelajaran.</t>
  </si>
  <si>
    <t>20.02.006</t>
  </si>
  <si>
    <t>Cukup</t>
  </si>
  <si>
    <t>Alhamdulillah, Ananda Dzaakir mampu menyelesaikan hafalan hadits arba'in nomor: 28,29,30, 31, 32, 33, 34, 35, 36, 37, 38 dengan baik, harus lebih sering lagi muraja'ah dirumah, selalu jaga adab ketika proses pembelajaran.</t>
  </si>
  <si>
    <t>20.02.007</t>
  </si>
  <si>
    <t>Alhamdulillah, Ananda Firman mampu menyelesaikan hafalan hadits arba'in nomor: 28,29,30, 31, 32, 33, 34, 35, 36, 37, 38 dengan baik, harus lebih sering lagi muraja'ah dirumah, selalu jaga adab ketika proses pembelajaran.</t>
  </si>
  <si>
    <t>20.02.013</t>
  </si>
  <si>
    <t>Alhamdulillah, Ananda Syamil mampu menyelesaikan hafalan hadits arba'in nomor: 28,29,30, 31, 32, 33, 34, 35, 36, 37, 38 dengan baik, harus lebih sering lagi muraja'ah dirumah, selalu jaga adab ketika proses pembelajaran.</t>
  </si>
  <si>
    <t>20.02.017</t>
  </si>
  <si>
    <t>Alhamdulillah, Ananda Royyan mampu menyelesaikan hafalan hadits arba'in nomor: 28,29,30, 31, 32, 33, 34, 35, 36, 37, 38 dengan baik, harus lebih sering lagi muraja'ah dirumah, selalu jaga adab ketika proses pembelajaran.</t>
  </si>
  <si>
    <t>20.02.008</t>
  </si>
  <si>
    <t>Sangat Baik</t>
  </si>
  <si>
    <t>20.02.009</t>
  </si>
  <si>
    <t>20.02.010</t>
  </si>
  <si>
    <t>20.02.012</t>
  </si>
  <si>
    <t>20.02.016</t>
  </si>
</sst>
</file>

<file path=xl/styles.xml><?xml version="1.0" encoding="utf-8"?>
<styleSheet xmlns="http://schemas.openxmlformats.org/spreadsheetml/2006/main">
  <numFmts count="5">
    <numFmt numFmtId="176" formatCode="0_ "/>
    <numFmt numFmtId="177" formatCode="_ * #,##0.00_ ;_ * \-#,##0.00_ ;_ * &quot;-&quot;??_ ;_ @_ "/>
    <numFmt numFmtId="178" formatCode="_ * #,##0_ ;_ * \-#,##0_ ;_ * &quot;-&quot;_ ;_ @_ "/>
    <numFmt numFmtId="44" formatCode="_(&quot;$&quot;* #,##0.00_);_(&quot;$&quot;* \(#,##0.00\);_(&quot;$&quot;* &quot;-&quot;??_);_(@_)"/>
    <numFmt numFmtId="42" formatCode="_(&quot;$&quot;* #,##0_);_(&quot;$&quot;* \(#,##0\);_(&quot;$&quot;* &quot;-&quot;_);_(@_)"/>
  </numFmts>
  <fonts count="28">
    <font>
      <sz val="11"/>
      <color theme="1"/>
      <name val="Calibri"/>
      <charset val="134"/>
      <scheme val="minor"/>
    </font>
    <font>
      <b/>
      <sz val="11"/>
      <color theme="1"/>
      <name val="Calibri"/>
      <charset val="134"/>
      <scheme val="minor"/>
    </font>
    <font>
      <sz val="11"/>
      <color theme="1"/>
      <name val="Tahoma"/>
      <charset val="134"/>
    </font>
    <font>
      <b/>
      <sz val="12"/>
      <color theme="1"/>
      <name val="Tahoma"/>
      <charset val="134"/>
    </font>
    <font>
      <b/>
      <sz val="12"/>
      <name val="Times New Roman"/>
      <charset val="134"/>
    </font>
    <font>
      <sz val="11"/>
      <name val="Calibri"/>
      <charset val="134"/>
      <scheme val="minor"/>
    </font>
    <font>
      <b/>
      <sz val="14"/>
      <color theme="1"/>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rgb="FFFFFFFF"/>
      <name val="Calibri"/>
      <charset val="0"/>
      <scheme val="minor"/>
    </font>
    <font>
      <sz val="11"/>
      <color rgb="FFFF0000"/>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b/>
      <sz val="18"/>
      <color theme="3"/>
      <name val="Calibri"/>
      <charset val="134"/>
      <scheme val="minor"/>
    </font>
    <font>
      <i/>
      <sz val="11"/>
      <color rgb="FF7F7F7F"/>
      <name val="Calibri"/>
      <charset val="0"/>
      <scheme val="minor"/>
    </font>
    <font>
      <b/>
      <sz val="11"/>
      <color rgb="FF3F3F3F"/>
      <name val="Calibri"/>
      <charset val="0"/>
      <scheme val="minor"/>
    </font>
    <font>
      <sz val="11"/>
      <color rgb="FF9C0006"/>
      <name val="Calibri"/>
      <charset val="0"/>
      <scheme val="minor"/>
    </font>
    <font>
      <b/>
      <sz val="11"/>
      <color theme="3"/>
      <name val="Calibri"/>
      <charset val="134"/>
      <scheme val="minor"/>
    </font>
    <font>
      <sz val="11"/>
      <color rgb="FFFA7D00"/>
      <name val="Calibri"/>
      <charset val="0"/>
      <scheme val="minor"/>
    </font>
    <font>
      <u/>
      <sz val="11"/>
      <color rgb="FF800080"/>
      <name val="Calibri"/>
      <charset val="0"/>
      <scheme val="minor"/>
    </font>
    <font>
      <b/>
      <sz val="13"/>
      <color theme="3"/>
      <name val="Calibri"/>
      <charset val="134"/>
      <scheme val="minor"/>
    </font>
    <font>
      <b/>
      <sz val="11"/>
      <color theme="1"/>
      <name val="Calibri"/>
      <charset val="0"/>
      <scheme val="minor"/>
    </font>
    <font>
      <sz val="11"/>
      <color theme="1"/>
      <name val="Calibri"/>
      <charset val="1"/>
      <scheme val="minor"/>
    </font>
    <font>
      <b/>
      <sz val="11"/>
      <color rgb="FFFA7D00"/>
      <name val="Calibri"/>
      <charset val="0"/>
      <scheme val="minor"/>
    </font>
    <font>
      <b/>
      <i/>
      <sz val="11"/>
      <color theme="1"/>
      <name val="Calibri"/>
      <charset val="134"/>
      <scheme val="minor"/>
    </font>
  </fonts>
  <fills count="36">
    <fill>
      <patternFill patternType="none"/>
    </fill>
    <fill>
      <patternFill patternType="gray125"/>
    </fill>
    <fill>
      <patternFill patternType="solid">
        <fgColor theme="9"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0"/>
        <bgColor indexed="64"/>
      </patternFill>
    </fill>
    <fill>
      <patternFill patternType="solid">
        <fgColor theme="3" tint="0.599993896298105"/>
        <bgColor indexed="64"/>
      </patternFill>
    </fill>
    <fill>
      <patternFill patternType="solid">
        <fgColor theme="9" tint="-0.249977111117893"/>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rgb="FFFFFFCC"/>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bgColor indexed="64"/>
      </patternFill>
    </fill>
    <fill>
      <patternFill patternType="solid">
        <fgColor theme="4" tint="0.799981688894314"/>
        <bgColor indexed="64"/>
      </patternFill>
    </fill>
  </fills>
  <borders count="21">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auto="1"/>
      </left>
      <right style="medium">
        <color auto="1"/>
      </right>
      <top style="medium">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0" fontId="25" fillId="0" borderId="0"/>
    <xf numFmtId="0" fontId="8" fillId="2" borderId="0" applyNumberFormat="0" applyBorder="0" applyAlignment="0" applyProtection="0">
      <alignment vertical="center"/>
    </xf>
    <xf numFmtId="0" fontId="9" fillId="33" borderId="0" applyNumberFormat="0" applyBorder="0" applyAlignment="0" applyProtection="0">
      <alignment vertical="center"/>
    </xf>
    <xf numFmtId="0" fontId="8" fillId="3" borderId="0" applyNumberFormat="0" applyBorder="0" applyAlignment="0" applyProtection="0">
      <alignment vertical="center"/>
    </xf>
    <xf numFmtId="0" fontId="8" fillId="34" borderId="0" applyNumberFormat="0" applyBorder="0" applyAlignment="0" applyProtection="0">
      <alignment vertical="center"/>
    </xf>
    <xf numFmtId="0" fontId="9" fillId="25" borderId="0" applyNumberFormat="0" applyBorder="0" applyAlignment="0" applyProtection="0">
      <alignment vertical="center"/>
    </xf>
    <xf numFmtId="0" fontId="9" fillId="29" borderId="0" applyNumberFormat="0" applyBorder="0" applyAlignment="0" applyProtection="0">
      <alignment vertical="center"/>
    </xf>
    <xf numFmtId="0" fontId="8" fillId="9" borderId="0" applyNumberFormat="0" applyBorder="0" applyAlignment="0" applyProtection="0">
      <alignment vertical="center"/>
    </xf>
    <xf numFmtId="0" fontId="8" fillId="32" borderId="0" applyNumberFormat="0" applyBorder="0" applyAlignment="0" applyProtection="0">
      <alignment vertical="center"/>
    </xf>
    <xf numFmtId="0" fontId="9" fillId="31" borderId="0" applyNumberFormat="0" applyBorder="0" applyAlignment="0" applyProtection="0">
      <alignment vertical="center"/>
    </xf>
    <xf numFmtId="0" fontId="8" fillId="16" borderId="0" applyNumberFormat="0" applyBorder="0" applyAlignment="0" applyProtection="0">
      <alignment vertical="center"/>
    </xf>
    <xf numFmtId="0" fontId="21" fillId="0" borderId="18" applyNumberFormat="0" applyFill="0" applyAlignment="0" applyProtection="0">
      <alignment vertical="center"/>
    </xf>
    <xf numFmtId="0" fontId="9" fillId="24" borderId="0" applyNumberFormat="0" applyBorder="0" applyAlignment="0" applyProtection="0">
      <alignment vertical="center"/>
    </xf>
    <xf numFmtId="0" fontId="8" fillId="4" borderId="0" applyNumberFormat="0" applyBorder="0" applyAlignment="0" applyProtection="0">
      <alignment vertical="center"/>
    </xf>
    <xf numFmtId="0" fontId="8" fillId="23" borderId="0" applyNumberFormat="0" applyBorder="0" applyAlignment="0" applyProtection="0">
      <alignment vertical="center"/>
    </xf>
    <xf numFmtId="0" fontId="9" fillId="30" borderId="0" applyNumberFormat="0" applyBorder="0" applyAlignment="0" applyProtection="0">
      <alignment vertical="center"/>
    </xf>
    <xf numFmtId="0" fontId="9" fillId="26" borderId="0" applyNumberFormat="0" applyBorder="0" applyAlignment="0" applyProtection="0">
      <alignment vertical="center"/>
    </xf>
    <xf numFmtId="0" fontId="8" fillId="19" borderId="0" applyNumberFormat="0" applyBorder="0" applyAlignment="0" applyProtection="0">
      <alignment vertical="center"/>
    </xf>
    <xf numFmtId="0" fontId="9" fillId="10" borderId="0" applyNumberFormat="0" applyBorder="0" applyAlignment="0" applyProtection="0">
      <alignment vertical="center"/>
    </xf>
    <xf numFmtId="0" fontId="9" fillId="35" borderId="0" applyNumberFormat="0" applyBorder="0" applyAlignment="0" applyProtection="0">
      <alignment vertical="center"/>
    </xf>
    <xf numFmtId="0" fontId="8" fillId="28" borderId="0" applyNumberFormat="0" applyBorder="0" applyAlignment="0" applyProtection="0">
      <alignment vertical="center"/>
    </xf>
    <xf numFmtId="0" fontId="12" fillId="12" borderId="0" applyNumberFormat="0" applyBorder="0" applyAlignment="0" applyProtection="0">
      <alignment vertical="center"/>
    </xf>
    <xf numFmtId="0" fontId="8" fillId="27" borderId="0" applyNumberFormat="0" applyBorder="0" applyAlignment="0" applyProtection="0">
      <alignment vertical="center"/>
    </xf>
    <xf numFmtId="0" fontId="19" fillId="22" borderId="0" applyNumberFormat="0" applyBorder="0" applyAlignment="0" applyProtection="0">
      <alignment vertical="center"/>
    </xf>
    <xf numFmtId="0" fontId="9" fillId="21" borderId="0" applyNumberFormat="0" applyBorder="0" applyAlignment="0" applyProtection="0">
      <alignment vertical="center"/>
    </xf>
    <xf numFmtId="0" fontId="24" fillId="0" borderId="20" applyNumberFormat="0" applyFill="0" applyAlignment="0" applyProtection="0">
      <alignment vertical="center"/>
    </xf>
    <xf numFmtId="0" fontId="18" fillId="20" borderId="17" applyNumberFormat="0" applyAlignment="0" applyProtection="0">
      <alignment vertical="center"/>
    </xf>
    <xf numFmtId="44" fontId="0" fillId="0" borderId="0" applyFont="0" applyFill="0" applyBorder="0" applyAlignment="0" applyProtection="0">
      <alignment vertical="center"/>
    </xf>
    <xf numFmtId="0" fontId="9" fillId="17" borderId="0" applyNumberFormat="0" applyBorder="0" applyAlignment="0" applyProtection="0">
      <alignment vertical="center"/>
    </xf>
    <xf numFmtId="0" fontId="0" fillId="18" borderId="16" applyNumberFormat="0" applyFont="0" applyAlignment="0" applyProtection="0">
      <alignment vertical="center"/>
    </xf>
    <xf numFmtId="0" fontId="15" fillId="15" borderId="15" applyNumberFormat="0" applyAlignment="0" applyProtection="0">
      <alignment vertical="center"/>
    </xf>
    <xf numFmtId="0" fontId="20" fillId="0" borderId="0" applyNumberFormat="0" applyFill="0" applyBorder="0" applyAlignment="0" applyProtection="0">
      <alignment vertical="center"/>
    </xf>
    <xf numFmtId="0" fontId="26" fillId="20" borderId="15" applyNumberFormat="0" applyAlignment="0" applyProtection="0">
      <alignment vertical="center"/>
    </xf>
    <xf numFmtId="0" fontId="14" fillId="14" borderId="0" applyNumberFormat="0" applyBorder="0" applyAlignment="0" applyProtection="0">
      <alignment vertical="center"/>
    </xf>
    <xf numFmtId="0" fontId="20" fillId="0" borderId="19" applyNumberFormat="0" applyFill="0" applyAlignment="0" applyProtection="0">
      <alignment vertical="center"/>
    </xf>
    <xf numFmtId="0" fontId="17" fillId="0" borderId="0" applyNumberFormat="0" applyFill="0" applyBorder="0" applyAlignment="0" applyProtection="0">
      <alignment vertical="center"/>
    </xf>
    <xf numFmtId="0" fontId="13" fillId="0" borderId="14" applyNumberFormat="0" applyFill="0" applyAlignment="0" applyProtection="0">
      <alignment vertical="center"/>
    </xf>
    <xf numFmtId="178" fontId="0" fillId="0" borderId="0" applyFont="0" applyFill="0" applyBorder="0" applyAlignment="0" applyProtection="0">
      <alignment vertical="center"/>
    </xf>
    <xf numFmtId="0" fontId="9" fillId="13"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4" applyNumberFormat="0" applyFill="0" applyAlignment="0" applyProtection="0">
      <alignment vertical="center"/>
    </xf>
    <xf numFmtId="177" fontId="0" fillId="0" borderId="0" applyFont="0" applyFill="0" applyBorder="0" applyAlignment="0" applyProtection="0">
      <alignment vertical="center"/>
    </xf>
    <xf numFmtId="0" fontId="10" fillId="11" borderId="13" applyNumberFormat="0" applyAlignment="0" applyProtection="0">
      <alignment vertical="center"/>
    </xf>
    <xf numFmtId="0" fontId="8" fillId="8"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68">
    <xf numFmtId="0" fontId="0" fillId="0" borderId="0" xfId="0"/>
    <xf numFmtId="176" fontId="0" fillId="0" borderId="0" xfId="0" applyNumberFormat="1"/>
    <xf numFmtId="0" fontId="0" fillId="0" borderId="0" xfId="0" applyAlignment="1">
      <alignment vertical="center"/>
    </xf>
    <xf numFmtId="0" fontId="1" fillId="0" borderId="0" xfId="0" applyFont="1" applyAlignment="1">
      <alignment vertical="center"/>
    </xf>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2" borderId="1" xfId="0" applyFont="1" applyFill="1" applyBorder="1" applyAlignment="1">
      <alignment horizontal="center" vertical="center" textRotation="90"/>
    </xf>
    <xf numFmtId="0" fontId="1" fillId="0" borderId="3" xfId="0" applyFont="1" applyBorder="1" applyAlignment="1">
      <alignment horizontal="center" vertical="center"/>
    </xf>
    <xf numFmtId="0" fontId="1" fillId="2" borderId="3" xfId="0" applyFont="1" applyFill="1" applyBorder="1" applyAlignment="1">
      <alignment horizontal="center" vertical="center" textRotation="90"/>
    </xf>
    <xf numFmtId="0" fontId="0" fillId="0" borderId="4" xfId="0" applyBorder="1" applyAlignment="1">
      <alignment horizontal="center"/>
    </xf>
    <xf numFmtId="0" fontId="0" fillId="0" borderId="4" xfId="0" applyBorder="1"/>
    <xf numFmtId="1" fontId="0" fillId="0" borderId="4" xfId="0" applyNumberFormat="1" applyBorder="1" applyAlignment="1">
      <alignment horizontal="center"/>
    </xf>
    <xf numFmtId="0" fontId="1" fillId="0" borderId="4" xfId="0" applyFont="1" applyBorder="1" applyAlignment="1">
      <alignment horizontal="center" vertical="center"/>
    </xf>
    <xf numFmtId="2" fontId="1" fillId="0" borderId="4" xfId="0" applyNumberFormat="1" applyFont="1" applyBorder="1" applyAlignment="1">
      <alignment vertical="center"/>
    </xf>
    <xf numFmtId="1" fontId="1" fillId="0" borderId="4" xfId="0" applyNumberFormat="1" applyFont="1" applyBorder="1" applyAlignment="1">
      <alignment horizontal="center"/>
    </xf>
    <xf numFmtId="2" fontId="0" fillId="0" borderId="0" xfId="0" applyNumberFormat="1"/>
    <xf numFmtId="0" fontId="1" fillId="2" borderId="5" xfId="0" applyFont="1" applyFill="1" applyBorder="1" applyAlignment="1">
      <alignment horizontal="center"/>
    </xf>
    <xf numFmtId="0" fontId="1" fillId="3" borderId="1" xfId="0" applyFont="1" applyFill="1" applyBorder="1" applyAlignment="1">
      <alignment horizontal="center" vertical="center" textRotation="90" wrapText="1"/>
    </xf>
    <xf numFmtId="0" fontId="1" fillId="2" borderId="4" xfId="0" applyFont="1" applyFill="1" applyBorder="1" applyAlignment="1">
      <alignment horizontal="center" vertical="center" textRotation="90"/>
    </xf>
    <xf numFmtId="0" fontId="1" fillId="3" borderId="3" xfId="0" applyFont="1" applyFill="1" applyBorder="1" applyAlignment="1">
      <alignment horizontal="center" vertical="center" textRotation="90" wrapText="1"/>
    </xf>
    <xf numFmtId="0" fontId="1" fillId="4" borderId="1" xfId="0" applyFont="1" applyFill="1" applyBorder="1" applyAlignment="1">
      <alignment horizontal="center" vertical="center" textRotation="90" wrapText="1"/>
    </xf>
    <xf numFmtId="0" fontId="1" fillId="0" borderId="1" xfId="0" applyFont="1" applyBorder="1" applyAlignment="1">
      <alignment horizontal="center" vertical="center" textRotation="90"/>
    </xf>
    <xf numFmtId="0" fontId="1" fillId="4" borderId="3" xfId="0" applyFont="1" applyFill="1" applyBorder="1" applyAlignment="1">
      <alignment horizontal="center" vertical="center" textRotation="90" wrapText="1"/>
    </xf>
    <xf numFmtId="0" fontId="1" fillId="0" borderId="3" xfId="0" applyFont="1" applyBorder="1" applyAlignment="1">
      <alignment horizontal="center" vertical="center" textRotation="90"/>
    </xf>
    <xf numFmtId="0" fontId="1" fillId="0" borderId="4" xfId="0" applyFont="1" applyBorder="1" applyAlignment="1">
      <alignment horizontal="center"/>
    </xf>
    <xf numFmtId="2" fontId="1" fillId="0" borderId="0" xfId="0" applyNumberFormat="1" applyFont="1"/>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4" fillId="5" borderId="4" xfId="0" applyFont="1" applyFill="1" applyBorder="1" applyAlignment="1">
      <alignment horizontal="center" vertical="center"/>
    </xf>
    <xf numFmtId="0" fontId="0" fillId="0" borderId="6" xfId="0" applyBorder="1"/>
    <xf numFmtId="0" fontId="0" fillId="0" borderId="1" xfId="0" applyBorder="1"/>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10" xfId="0" applyBorder="1"/>
    <xf numFmtId="0" fontId="0" fillId="0" borderId="0" xfId="0" applyAlignment="1">
      <alignment horizontal="center" vertical="center"/>
    </xf>
    <xf numFmtId="0" fontId="0" fillId="6" borderId="0" xfId="0" applyFill="1" applyBorder="1"/>
    <xf numFmtId="0" fontId="0" fillId="6" borderId="0" xfId="0" applyFill="1" applyAlignment="1">
      <alignment vertical="center"/>
    </xf>
    <xf numFmtId="0" fontId="2" fillId="0" borderId="0" xfId="0" applyFont="1" applyAlignment="1">
      <alignment horizontal="center" vertical="center"/>
    </xf>
    <xf numFmtId="0" fontId="2" fillId="0" borderId="4" xfId="0" applyFont="1" applyBorder="1" applyAlignment="1">
      <alignment vertical="center"/>
    </xf>
    <xf numFmtId="0" fontId="0" fillId="0" borderId="12" xfId="0" applyBorder="1" applyAlignment="1">
      <alignment wrapText="1"/>
    </xf>
    <xf numFmtId="0" fontId="0" fillId="0" borderId="0" xfId="0" applyAlignment="1">
      <alignment wrapText="1"/>
    </xf>
    <xf numFmtId="0" fontId="0" fillId="0" borderId="4" xfId="0" applyBorder="1" applyAlignment="1">
      <alignment horizontal="left" vertical="center" wrapText="1"/>
    </xf>
    <xf numFmtId="0" fontId="0" fillId="7" borderId="0" xfId="0" applyFill="1"/>
    <xf numFmtId="0" fontId="0" fillId="0" borderId="12" xfId="0" applyFont="1" applyBorder="1" applyAlignment="1">
      <alignment wrapText="1"/>
    </xf>
    <xf numFmtId="0" fontId="0" fillId="0" borderId="12" xfId="0" applyBorder="1" applyAlignment="1">
      <alignment vertical="center" wrapText="1"/>
    </xf>
    <xf numFmtId="0" fontId="0" fillId="0" borderId="4" xfId="0" applyBorder="1" applyAlignment="1">
      <alignment vertical="center" wrapText="1"/>
    </xf>
    <xf numFmtId="0" fontId="0" fillId="0" borderId="4" xfId="0" applyFont="1" applyBorder="1" applyAlignment="1">
      <alignment vertical="center" wrapText="1"/>
    </xf>
    <xf numFmtId="0" fontId="5" fillId="0" borderId="4" xfId="0" applyFont="1" applyBorder="1" applyAlignment="1">
      <alignment vertical="center" wrapText="1"/>
    </xf>
    <xf numFmtId="0" fontId="0" fillId="4" borderId="0" xfId="0" applyFill="1"/>
    <xf numFmtId="0" fontId="6" fillId="0" borderId="0" xfId="0" applyFont="1" applyAlignment="1">
      <alignment horizontal="center"/>
    </xf>
    <xf numFmtId="0" fontId="0" fillId="0" borderId="5" xfId="0" applyBorder="1" applyAlignment="1">
      <alignment vertical="center" wrapText="1"/>
    </xf>
    <xf numFmtId="0" fontId="0" fillId="0" borderId="4" xfId="0" applyNumberFormat="1" applyBorder="1" applyAlignment="1">
      <alignment horizontal="left" vertical="center" wrapText="1"/>
    </xf>
    <xf numFmtId="0" fontId="0" fillId="0" borderId="0" xfId="0" applyAlignment="1">
      <alignment vertical="center" wrapText="1"/>
    </xf>
    <xf numFmtId="0" fontId="0" fillId="0" borderId="0" xfId="0" applyAlignment="1">
      <alignment horizontal="center"/>
    </xf>
    <xf numFmtId="0" fontId="0" fillId="6" borderId="0" xfId="0" applyFill="1" applyBorder="1" applyAlignment="1">
      <alignment vertical="center"/>
    </xf>
    <xf numFmtId="0" fontId="2" fillId="0" borderId="4" xfId="0" applyFont="1" applyBorder="1" applyAlignment="1">
      <alignment horizontal="center"/>
    </xf>
    <xf numFmtId="1" fontId="0" fillId="0" borderId="0" xfId="0" applyNumberFormat="1" applyAlignment="1">
      <alignment horizontal="center" vertical="center"/>
    </xf>
    <xf numFmtId="0" fontId="0" fillId="0" borderId="0" xfId="0" applyBorder="1" applyAlignment="1">
      <alignment vertical="center"/>
    </xf>
    <xf numFmtId="1" fontId="0" fillId="0" borderId="4" xfId="0" applyNumberFormat="1" applyBorder="1" applyAlignment="1">
      <alignment horizontal="center" vertical="center"/>
    </xf>
    <xf numFmtId="1" fontId="2" fillId="0" borderId="4" xfId="0" applyNumberFormat="1" applyFont="1" applyBorder="1" applyAlignment="1">
      <alignment horizontal="center" vertical="center"/>
    </xf>
    <xf numFmtId="0" fontId="0" fillId="0" borderId="0" xfId="0" applyBorder="1" applyAlignment="1">
      <alignment horizontal="center" vertical="center"/>
    </xf>
    <xf numFmtId="0" fontId="0" fillId="4" borderId="0" xfId="0" applyFill="1" applyAlignment="1">
      <alignment horizontal="center"/>
    </xf>
    <xf numFmtId="1" fontId="0" fillId="0" borderId="0" xfId="0" applyNumberFormat="1" applyAlignment="1">
      <alignment vertical="center"/>
    </xf>
    <xf numFmtId="0" fontId="0" fillId="0" borderId="12" xfId="0" applyBorder="1" applyAlignment="1" quotePrefix="1">
      <alignment wrapText="1"/>
    </xf>
    <xf numFmtId="0" fontId="0" fillId="0" borderId="12" xfId="0" applyFont="1" applyBorder="1" applyAlignment="1" quotePrefix="1">
      <alignment wrapText="1"/>
    </xf>
    <xf numFmtId="176" fontId="0" fillId="0" borderId="0" xfId="0" applyNumberFormat="1" quotePrefix="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7"/>
  <sheetViews>
    <sheetView workbookViewId="0">
      <pane xSplit="2" ySplit="1" topLeftCell="N2" activePane="bottomRight" state="frozen"/>
      <selection/>
      <selection pane="topRight"/>
      <selection pane="bottomLeft"/>
      <selection pane="bottomRight" activeCell="A1" sqref="A1:T13"/>
    </sheetView>
  </sheetViews>
  <sheetFormatPr defaultColWidth="9" defaultRowHeight="15"/>
  <cols>
    <col min="2" max="2" width="43.5666666666667" customWidth="1"/>
    <col min="3" max="3" width="25" style="2" customWidth="1"/>
    <col min="4" max="4" width="28.8583333333333" style="2" customWidth="1"/>
    <col min="5" max="5" width="26.2833333333333" customWidth="1"/>
    <col min="6" max="6" width="26" customWidth="1"/>
    <col min="7" max="9" width="14.7083333333333" customWidth="1"/>
    <col min="10" max="10" width="14.5666666666667" customWidth="1"/>
    <col min="11" max="11" width="12" customWidth="1"/>
    <col min="12" max="12" width="10.7083333333333" customWidth="1"/>
    <col min="13" max="13" width="26" style="58" customWidth="1"/>
    <col min="14" max="14" width="25.2833333333333" style="58" customWidth="1"/>
    <col min="15" max="15" width="19.7083333333333" style="58" customWidth="1"/>
    <col min="16" max="16" width="9.28333333333333" style="58"/>
    <col min="17" max="17" width="10.7083333333333" style="58" customWidth="1"/>
    <col min="18" max="18" width="10.2833333333333" style="58" customWidth="1"/>
  </cols>
  <sheetData>
    <row r="1" ht="18.75" spans="1:21">
      <c r="A1" s="2" t="s">
        <v>0</v>
      </c>
      <c r="B1" s="2" t="s">
        <v>1</v>
      </c>
      <c r="C1" t="s">
        <v>2</v>
      </c>
      <c r="D1" s="59" t="s">
        <v>3</v>
      </c>
      <c r="E1" t="s">
        <v>4</v>
      </c>
      <c r="F1" t="s">
        <v>5</v>
      </c>
      <c r="G1" s="47" t="s">
        <v>6</v>
      </c>
      <c r="H1" s="47" t="s">
        <v>7</v>
      </c>
      <c r="I1" s="47" t="s">
        <v>8</v>
      </c>
      <c r="J1" s="47" t="s">
        <v>9</v>
      </c>
      <c r="K1" s="47" t="s">
        <v>10</v>
      </c>
      <c r="L1" s="47" t="s">
        <v>11</v>
      </c>
      <c r="M1" s="66" t="s">
        <v>12</v>
      </c>
      <c r="N1" s="66" t="s">
        <v>13</v>
      </c>
      <c r="O1" s="66" t="s">
        <v>14</v>
      </c>
      <c r="P1" s="66" t="s">
        <v>15</v>
      </c>
      <c r="Q1" s="66" t="s">
        <v>16</v>
      </c>
      <c r="R1" s="66" t="s">
        <v>17</v>
      </c>
      <c r="S1" s="54" t="s">
        <v>18</v>
      </c>
      <c r="T1" s="54" t="s">
        <v>19</v>
      </c>
      <c r="U1" s="54" t="s">
        <v>20</v>
      </c>
    </row>
    <row r="2" s="2" customFormat="1" spans="1:21">
      <c r="A2" s="60">
        <v>160036</v>
      </c>
      <c r="B2" t="s">
        <v>21</v>
      </c>
      <c r="C2" s="61">
        <v>87.08</v>
      </c>
      <c r="D2" s="62" t="str">
        <f t="shared" ref="D2:D3" si="0">IF(C2&gt;=93,"Istimewa",IF(C2&gt;=88,"Sangat Baik",IF(C2&gt;=76,"Baik",IF(C2&gt;=70,"Cukup",IF(C2&lt;70,"Kurang")))))</f>
        <v>Baik</v>
      </c>
      <c r="E2" s="63">
        <v>85.12</v>
      </c>
      <c r="F2" s="62" t="str">
        <f t="shared" ref="F2" si="1">IF(E2&gt;=93,"Istimewa",IF(E2&gt;=88,"Sangat Baik",IF(E2&gt;=76,"Baik",IF(E2&gt;=70,"Cukup",IF(E2&lt;70,"Kurang")))))</f>
        <v>Baik</v>
      </c>
      <c r="G2" s="64">
        <v>80.96</v>
      </c>
      <c r="H2" s="62" t="str">
        <f t="shared" ref="H2" si="2">IF(G2&gt;=93,"Istimewa",IF(G2&gt;=88,"Sangat Baik",IF(G2&gt;=76,"Baik",IF(G2&gt;=70,"Cukup",IF(G2&lt;70,"Kurang")))))</f>
        <v>Baik</v>
      </c>
      <c r="I2" s="63">
        <v>85.934</v>
      </c>
      <c r="J2" s="62" t="str">
        <f t="shared" ref="J2" si="3">IF(I2&gt;=93,"Istimewa",IF(I2&gt;=88,"Sangat Baik",IF(I2&gt;=76,"Baik",IF(I2&gt;=70,"Cukup",IF(I2&lt;70,"Kurang")))))</f>
        <v>Baik</v>
      </c>
      <c r="K2" s="61">
        <v>81.16</v>
      </c>
      <c r="L2" s="65" t="str">
        <f t="shared" ref="L2" si="4">IF(K2&gt;=93,"Istimewa",IF(K2&gt;=88,"Sangat Baik",IF(K2&gt;=76,"Baik",IF(K2&gt;=70,"Cukup",IF(K2&lt;70,"Kurang")))))</f>
        <v>Baik</v>
      </c>
      <c r="M2" s="63">
        <v>84.318</v>
      </c>
      <c r="N2" s="65" t="str">
        <f t="shared" ref="N2:N13" si="5">IF(M2&gt;=93,"Istimewa",IF(M2&gt;=88,"Sangat Baik",IF(M2&gt;=76,"Baik",IF(M2&gt;=70,"Cukup",IF(M2&lt;70,"Kurang")))))</f>
        <v>Baik</v>
      </c>
      <c r="O2" s="61">
        <v>77.4</v>
      </c>
      <c r="P2" s="65" t="str">
        <f t="shared" ref="P2:P13" si="6">IF(O2&gt;=93,"Istimewa",IF(O2&gt;=88,"Sangat Baik",IF(O2&gt;=76,"Baik",IF(O2&gt;=70,"Cukup",IF(O2&lt;70,"Kurang")))))</f>
        <v>Baik</v>
      </c>
      <c r="Q2" s="61">
        <v>86</v>
      </c>
      <c r="R2" s="65" t="str">
        <f t="shared" ref="R2" si="7">IF(Q2&gt;=93,"Istimewa",IF(Q2&gt;=88,"Sangat Baik",IF(Q2&gt;=76,"Baik",IF(Q2&gt;=70,"Cukup",IF(Q2&lt;70,"Kurang")))))</f>
        <v>Baik</v>
      </c>
      <c r="S2" s="67">
        <f t="shared" ref="S2:S13" si="8">T2/9</f>
        <v>83.6768888888889</v>
      </c>
      <c r="T2" s="67">
        <f t="shared" ref="T2:T13" si="9">C2+E2+E2+G2+I2+K2+M2+O2+Q2</f>
        <v>753.092</v>
      </c>
      <c r="U2" s="2">
        <f t="shared" ref="U2:U13" si="10">RANK(T2,$T$2:$T$13,0)</f>
        <v>8</v>
      </c>
    </row>
    <row r="3" s="2" customFormat="1" spans="1:21">
      <c r="A3" s="60">
        <v>190164</v>
      </c>
      <c r="B3" t="s">
        <v>22</v>
      </c>
      <c r="C3" s="61">
        <v>87.56</v>
      </c>
      <c r="D3" s="62" t="str">
        <f t="shared" si="0"/>
        <v>Baik</v>
      </c>
      <c r="E3" s="63">
        <v>84.64</v>
      </c>
      <c r="F3" s="62" t="str">
        <f t="shared" ref="F3:F12" si="11">IF(E3&gt;=93,"Istimewa",IF(E3&gt;=88,"Sangat Baik",IF(E3&gt;=76,"Baik",IF(E3&gt;=70,"Cukup",IF(E3&lt;70,"Kurang")))))</f>
        <v>Baik</v>
      </c>
      <c r="G3" s="64">
        <v>80.88</v>
      </c>
      <c r="H3" s="62" t="str">
        <f t="shared" ref="H3:H12" si="12">IF(G3&gt;=93,"Istimewa",IF(G3&gt;=88,"Sangat Baik",IF(G3&gt;=76,"Baik",IF(G3&gt;=70,"Cukup",IF(G3&lt;70,"Kurang")))))</f>
        <v>Baik</v>
      </c>
      <c r="I3" s="63">
        <v>81.208</v>
      </c>
      <c r="J3" s="62" t="str">
        <f t="shared" ref="J3:J12" si="13">IF(I3&gt;=93,"Istimewa",IF(I3&gt;=88,"Sangat Baik",IF(I3&gt;=76,"Baik",IF(I3&gt;=70,"Cukup",IF(I3&lt;70,"Kurang")))))</f>
        <v>Baik</v>
      </c>
      <c r="K3" s="61">
        <v>83.76</v>
      </c>
      <c r="L3" s="65" t="str">
        <f t="shared" ref="L3:L12" si="14">IF(K3&gt;=93,"Istimewa",IF(K3&gt;=88,"Sangat Baik",IF(K3&gt;=76,"Baik",IF(K3&gt;=70,"Cukup",IF(K3&lt;70,"Kurang")))))</f>
        <v>Baik</v>
      </c>
      <c r="M3" s="63">
        <v>84.866</v>
      </c>
      <c r="N3" s="65" t="str">
        <f t="shared" si="5"/>
        <v>Baik</v>
      </c>
      <c r="O3" s="61">
        <v>82.16</v>
      </c>
      <c r="P3" s="65" t="str">
        <f t="shared" si="6"/>
        <v>Baik</v>
      </c>
      <c r="Q3" s="61">
        <v>87.8</v>
      </c>
      <c r="R3" s="65" t="str">
        <f t="shared" ref="R3:R12" si="15">IF(Q3&gt;=93,"Istimewa",IF(Q3&gt;=88,"Sangat Baik",IF(Q3&gt;=76,"Baik",IF(Q3&gt;=70,"Cukup",IF(Q3&lt;70,"Kurang")))))</f>
        <v>Baik</v>
      </c>
      <c r="S3" s="67">
        <f t="shared" si="8"/>
        <v>84.1682222222222</v>
      </c>
      <c r="T3" s="67">
        <f t="shared" si="9"/>
        <v>757.514</v>
      </c>
      <c r="U3" s="2">
        <f t="shared" si="10"/>
        <v>6</v>
      </c>
    </row>
    <row r="4" s="2" customFormat="1" spans="1:21">
      <c r="A4" s="60">
        <v>190165</v>
      </c>
      <c r="B4" t="s">
        <v>23</v>
      </c>
      <c r="C4" s="61">
        <v>87.08</v>
      </c>
      <c r="D4" s="62" t="str">
        <f t="shared" ref="D4:D12" si="16">IF(C4&gt;=93,"Istimewa",IF(C4&gt;=88,"Sangat Baik",IF(C4&gt;=76,"Baik",IF(C4&gt;=70,"Cukup Baik",IF(C4&lt;70,"Kurang")))))</f>
        <v>Baik</v>
      </c>
      <c r="E4" s="63">
        <v>84.04</v>
      </c>
      <c r="F4" s="62" t="str">
        <f t="shared" si="11"/>
        <v>Baik</v>
      </c>
      <c r="G4" s="64">
        <v>77.9</v>
      </c>
      <c r="H4" s="62" t="str">
        <f t="shared" si="12"/>
        <v>Baik</v>
      </c>
      <c r="I4" s="63">
        <v>86.2</v>
      </c>
      <c r="J4" s="62" t="str">
        <f t="shared" si="13"/>
        <v>Baik</v>
      </c>
      <c r="K4" s="61">
        <v>85.76</v>
      </c>
      <c r="L4" s="65" t="str">
        <f t="shared" si="14"/>
        <v>Baik</v>
      </c>
      <c r="M4" s="63">
        <v>83.994</v>
      </c>
      <c r="N4" s="65" t="str">
        <f t="shared" si="5"/>
        <v>Baik</v>
      </c>
      <c r="O4" s="61">
        <v>82.4</v>
      </c>
      <c r="P4" s="65" t="str">
        <f t="shared" si="6"/>
        <v>Baik</v>
      </c>
      <c r="Q4" s="61">
        <v>85.8</v>
      </c>
      <c r="R4" s="65" t="str">
        <f t="shared" si="15"/>
        <v>Baik</v>
      </c>
      <c r="S4" s="67">
        <f t="shared" si="8"/>
        <v>84.1348888888889</v>
      </c>
      <c r="T4" s="67">
        <f t="shared" si="9"/>
        <v>757.214</v>
      </c>
      <c r="U4" s="2">
        <f t="shared" si="10"/>
        <v>7</v>
      </c>
    </row>
    <row r="5" s="2" customFormat="1" spans="1:21">
      <c r="A5" s="60">
        <v>160033</v>
      </c>
      <c r="B5" t="s">
        <v>24</v>
      </c>
      <c r="C5" s="61">
        <v>83.36</v>
      </c>
      <c r="D5" s="62" t="str">
        <f t="shared" si="16"/>
        <v>Baik</v>
      </c>
      <c r="E5" s="63">
        <v>83.08</v>
      </c>
      <c r="F5" s="62" t="str">
        <f t="shared" si="11"/>
        <v>Baik</v>
      </c>
      <c r="G5" s="64">
        <v>70.16</v>
      </c>
      <c r="H5" s="62" t="str">
        <f t="shared" si="12"/>
        <v>Cukup</v>
      </c>
      <c r="I5" s="63">
        <v>80.7</v>
      </c>
      <c r="J5" s="62" t="str">
        <f t="shared" si="13"/>
        <v>Baik</v>
      </c>
      <c r="K5" s="61">
        <v>75.6</v>
      </c>
      <c r="L5" s="65" t="str">
        <f t="shared" si="14"/>
        <v>Cukup</v>
      </c>
      <c r="M5" s="63">
        <v>83.948</v>
      </c>
      <c r="N5" s="65" t="str">
        <f t="shared" si="5"/>
        <v>Baik</v>
      </c>
      <c r="O5" s="61">
        <v>77.6</v>
      </c>
      <c r="P5" s="65" t="str">
        <f t="shared" si="6"/>
        <v>Baik</v>
      </c>
      <c r="Q5" s="61">
        <v>77.5</v>
      </c>
      <c r="R5" s="65" t="str">
        <f t="shared" si="15"/>
        <v>Baik</v>
      </c>
      <c r="S5" s="67">
        <f t="shared" si="8"/>
        <v>79.4475555555555</v>
      </c>
      <c r="T5" s="67">
        <f t="shared" si="9"/>
        <v>715.028</v>
      </c>
      <c r="U5" s="2">
        <f t="shared" si="10"/>
        <v>12</v>
      </c>
    </row>
    <row r="6" s="2" customFormat="1" spans="1:21">
      <c r="A6" s="60">
        <v>170073</v>
      </c>
      <c r="B6" t="s">
        <v>25</v>
      </c>
      <c r="C6" s="61">
        <v>86</v>
      </c>
      <c r="D6" s="62" t="str">
        <f t="shared" si="16"/>
        <v>Baik</v>
      </c>
      <c r="E6" s="63">
        <v>83.8</v>
      </c>
      <c r="F6" s="62" t="str">
        <f t="shared" si="11"/>
        <v>Baik</v>
      </c>
      <c r="G6" s="64">
        <v>77.78</v>
      </c>
      <c r="H6" s="62" t="str">
        <f t="shared" si="12"/>
        <v>Baik</v>
      </c>
      <c r="I6" s="63">
        <v>83.818</v>
      </c>
      <c r="J6" s="62" t="str">
        <f t="shared" si="13"/>
        <v>Baik</v>
      </c>
      <c r="K6" s="61">
        <v>76.78</v>
      </c>
      <c r="L6" s="65" t="str">
        <f t="shared" si="14"/>
        <v>Baik</v>
      </c>
      <c r="M6" s="63">
        <v>85.406</v>
      </c>
      <c r="N6" s="65" t="str">
        <f t="shared" si="5"/>
        <v>Baik</v>
      </c>
      <c r="O6" s="61">
        <v>82.8</v>
      </c>
      <c r="P6" s="65" t="str">
        <f t="shared" si="6"/>
        <v>Baik</v>
      </c>
      <c r="Q6" s="61">
        <v>84.2</v>
      </c>
      <c r="R6" s="65" t="str">
        <f t="shared" si="15"/>
        <v>Baik</v>
      </c>
      <c r="S6" s="67">
        <f t="shared" si="8"/>
        <v>82.7093333333333</v>
      </c>
      <c r="T6" s="67">
        <f t="shared" si="9"/>
        <v>744.384</v>
      </c>
      <c r="U6" s="2">
        <f t="shared" si="10"/>
        <v>10</v>
      </c>
    </row>
    <row r="7" s="2" customFormat="1" spans="1:21">
      <c r="A7" s="60">
        <v>170072</v>
      </c>
      <c r="B7" t="s">
        <v>26</v>
      </c>
      <c r="C7" s="61">
        <v>86.3</v>
      </c>
      <c r="D7" s="62" t="str">
        <f t="shared" si="16"/>
        <v>Baik</v>
      </c>
      <c r="E7" s="63">
        <v>86.92</v>
      </c>
      <c r="F7" s="62" t="str">
        <f t="shared" si="11"/>
        <v>Baik</v>
      </c>
      <c r="G7" s="64">
        <v>80.68</v>
      </c>
      <c r="H7" s="62" t="str">
        <f t="shared" si="12"/>
        <v>Baik</v>
      </c>
      <c r="I7" s="63">
        <v>85.74</v>
      </c>
      <c r="J7" s="62" t="str">
        <f t="shared" si="13"/>
        <v>Baik</v>
      </c>
      <c r="K7" s="61">
        <v>82.2</v>
      </c>
      <c r="L7" s="65" t="str">
        <f t="shared" si="14"/>
        <v>Baik</v>
      </c>
      <c r="M7" s="63">
        <v>85.64</v>
      </c>
      <c r="N7" s="65" t="str">
        <f t="shared" si="5"/>
        <v>Baik</v>
      </c>
      <c r="O7" s="61">
        <v>79.76</v>
      </c>
      <c r="P7" s="65" t="str">
        <f t="shared" si="6"/>
        <v>Baik</v>
      </c>
      <c r="Q7" s="61">
        <v>86.5</v>
      </c>
      <c r="R7" s="65" t="str">
        <f t="shared" si="15"/>
        <v>Baik</v>
      </c>
      <c r="S7" s="67">
        <f t="shared" si="8"/>
        <v>84.5177777777778</v>
      </c>
      <c r="T7" s="67">
        <f t="shared" si="9"/>
        <v>760.66</v>
      </c>
      <c r="U7" s="2">
        <f t="shared" si="10"/>
        <v>4</v>
      </c>
    </row>
    <row r="8" s="2" customFormat="1" spans="1:21">
      <c r="A8" s="60">
        <v>160035</v>
      </c>
      <c r="B8" t="s">
        <v>27</v>
      </c>
      <c r="C8" s="61">
        <v>86.6</v>
      </c>
      <c r="D8" s="62" t="str">
        <f t="shared" si="16"/>
        <v>Baik</v>
      </c>
      <c r="E8" s="63">
        <v>82.96</v>
      </c>
      <c r="F8" s="62" t="str">
        <f t="shared" si="11"/>
        <v>Baik</v>
      </c>
      <c r="G8" s="64">
        <v>80.18</v>
      </c>
      <c r="H8" s="62" t="str">
        <f t="shared" si="12"/>
        <v>Baik</v>
      </c>
      <c r="I8" s="63">
        <v>86.33</v>
      </c>
      <c r="J8" s="62" t="str">
        <f t="shared" si="13"/>
        <v>Baik</v>
      </c>
      <c r="K8" s="61">
        <v>81.92</v>
      </c>
      <c r="L8" s="65" t="str">
        <f t="shared" si="14"/>
        <v>Baik</v>
      </c>
      <c r="M8" s="63">
        <v>85.356</v>
      </c>
      <c r="N8" s="65" t="str">
        <f t="shared" si="5"/>
        <v>Baik</v>
      </c>
      <c r="O8" s="61">
        <v>84</v>
      </c>
      <c r="P8" s="65" t="str">
        <f t="shared" si="6"/>
        <v>Baik</v>
      </c>
      <c r="Q8" s="61">
        <v>87.8</v>
      </c>
      <c r="R8" s="65" t="str">
        <f t="shared" si="15"/>
        <v>Baik</v>
      </c>
      <c r="S8" s="67">
        <f t="shared" si="8"/>
        <v>84.234</v>
      </c>
      <c r="T8" s="67">
        <f t="shared" si="9"/>
        <v>758.106</v>
      </c>
      <c r="U8" s="2">
        <f t="shared" si="10"/>
        <v>5</v>
      </c>
    </row>
    <row r="9" s="2" customFormat="1" spans="1:21">
      <c r="A9" s="60">
        <v>190167</v>
      </c>
      <c r="B9" t="s">
        <v>28</v>
      </c>
      <c r="C9" s="61">
        <v>85.5</v>
      </c>
      <c r="D9" s="62" t="str">
        <f t="shared" si="16"/>
        <v>Baik</v>
      </c>
      <c r="E9" s="63">
        <v>83.35</v>
      </c>
      <c r="F9" s="62" t="str">
        <f t="shared" si="11"/>
        <v>Baik</v>
      </c>
      <c r="G9" s="64">
        <v>86.76</v>
      </c>
      <c r="H9" s="62" t="str">
        <f t="shared" si="12"/>
        <v>Baik</v>
      </c>
      <c r="I9" s="63">
        <v>82.38</v>
      </c>
      <c r="J9" s="62" t="str">
        <f t="shared" si="13"/>
        <v>Baik</v>
      </c>
      <c r="K9" s="61">
        <v>83.4</v>
      </c>
      <c r="L9" s="65" t="str">
        <f t="shared" si="14"/>
        <v>Baik</v>
      </c>
      <c r="M9" s="63">
        <v>83.9066666666667</v>
      </c>
      <c r="N9" s="65" t="str">
        <f t="shared" si="5"/>
        <v>Baik</v>
      </c>
      <c r="O9" s="61">
        <v>88.72</v>
      </c>
      <c r="P9" s="65" t="str">
        <f t="shared" si="6"/>
        <v>Sangat Baik</v>
      </c>
      <c r="Q9" s="61">
        <v>87.12</v>
      </c>
      <c r="R9" s="65" t="str">
        <f t="shared" si="15"/>
        <v>Baik</v>
      </c>
      <c r="S9" s="67">
        <f t="shared" si="8"/>
        <v>84.942962962963</v>
      </c>
      <c r="T9" s="67">
        <f t="shared" si="9"/>
        <v>764.486666666667</v>
      </c>
      <c r="U9" s="2">
        <f t="shared" si="10"/>
        <v>3</v>
      </c>
    </row>
    <row r="10" s="2" customFormat="1" spans="1:21">
      <c r="A10" s="60">
        <v>160037</v>
      </c>
      <c r="B10" t="s">
        <v>29</v>
      </c>
      <c r="C10" s="61">
        <v>86</v>
      </c>
      <c r="D10" s="62" t="str">
        <f t="shared" si="16"/>
        <v>Baik</v>
      </c>
      <c r="E10" s="63">
        <v>87.37</v>
      </c>
      <c r="F10" s="62" t="str">
        <f t="shared" si="11"/>
        <v>Baik</v>
      </c>
      <c r="G10" s="64">
        <v>85.76</v>
      </c>
      <c r="H10" s="62" t="str">
        <f t="shared" si="12"/>
        <v>Baik</v>
      </c>
      <c r="I10" s="63">
        <v>83.52</v>
      </c>
      <c r="J10" s="62" t="str">
        <f t="shared" si="13"/>
        <v>Baik</v>
      </c>
      <c r="K10" s="61">
        <v>85.1</v>
      </c>
      <c r="L10" s="65" t="str">
        <f t="shared" si="14"/>
        <v>Baik</v>
      </c>
      <c r="M10" s="63">
        <v>85.1866666666667</v>
      </c>
      <c r="N10" s="65" t="str">
        <f t="shared" si="5"/>
        <v>Baik</v>
      </c>
      <c r="O10" s="61">
        <v>89.96</v>
      </c>
      <c r="P10" s="65" t="str">
        <f t="shared" si="6"/>
        <v>Sangat Baik</v>
      </c>
      <c r="Q10" s="61">
        <v>83.12</v>
      </c>
      <c r="R10" s="65" t="str">
        <f t="shared" si="15"/>
        <v>Baik</v>
      </c>
      <c r="S10" s="67">
        <f t="shared" si="8"/>
        <v>85.9318518518518</v>
      </c>
      <c r="T10" s="67">
        <f t="shared" si="9"/>
        <v>773.386666666667</v>
      </c>
      <c r="U10" s="2">
        <f t="shared" si="10"/>
        <v>2</v>
      </c>
    </row>
    <row r="11" s="2" customFormat="1" spans="1:21">
      <c r="A11" s="60">
        <v>160038</v>
      </c>
      <c r="B11" t="s">
        <v>30</v>
      </c>
      <c r="C11" s="61">
        <v>79.63</v>
      </c>
      <c r="D11" s="62" t="str">
        <f t="shared" si="16"/>
        <v>Baik</v>
      </c>
      <c r="E11" s="63">
        <v>83.49</v>
      </c>
      <c r="F11" s="62" t="str">
        <f t="shared" si="11"/>
        <v>Baik</v>
      </c>
      <c r="G11" s="64">
        <v>83.84</v>
      </c>
      <c r="H11" s="62" t="str">
        <f t="shared" si="12"/>
        <v>Baik</v>
      </c>
      <c r="I11" s="63">
        <v>79.44</v>
      </c>
      <c r="J11" s="62" t="str">
        <f t="shared" si="13"/>
        <v>Baik</v>
      </c>
      <c r="K11" s="61">
        <v>78.54</v>
      </c>
      <c r="L11" s="65" t="str">
        <f t="shared" si="14"/>
        <v>Baik</v>
      </c>
      <c r="M11" s="63">
        <v>78.02</v>
      </c>
      <c r="N11" s="65" t="str">
        <f t="shared" si="5"/>
        <v>Baik</v>
      </c>
      <c r="O11" s="61">
        <v>88.04</v>
      </c>
      <c r="P11" s="65" t="str">
        <f t="shared" si="6"/>
        <v>Sangat Baik</v>
      </c>
      <c r="Q11" s="61">
        <v>82.64</v>
      </c>
      <c r="R11" s="65" t="str">
        <f t="shared" si="15"/>
        <v>Baik</v>
      </c>
      <c r="S11" s="67">
        <f t="shared" si="8"/>
        <v>81.9033333333333</v>
      </c>
      <c r="T11" s="67">
        <f t="shared" si="9"/>
        <v>737.13</v>
      </c>
      <c r="U11" s="2">
        <f t="shared" si="10"/>
        <v>11</v>
      </c>
    </row>
    <row r="12" s="2" customFormat="1" spans="1:21">
      <c r="A12" s="60">
        <v>160039</v>
      </c>
      <c r="B12" t="s">
        <v>31</v>
      </c>
      <c r="C12" s="61">
        <v>86.86</v>
      </c>
      <c r="D12" s="62" t="str">
        <f t="shared" si="16"/>
        <v>Baik</v>
      </c>
      <c r="E12" s="63">
        <v>88.26</v>
      </c>
      <c r="F12" s="62" t="str">
        <f t="shared" si="11"/>
        <v>Sangat Baik</v>
      </c>
      <c r="G12" s="64">
        <v>84.84</v>
      </c>
      <c r="H12" s="62" t="str">
        <f t="shared" si="12"/>
        <v>Baik</v>
      </c>
      <c r="I12" s="63">
        <v>83.76</v>
      </c>
      <c r="J12" s="62" t="str">
        <f t="shared" si="13"/>
        <v>Baik</v>
      </c>
      <c r="K12" s="61">
        <v>86.04</v>
      </c>
      <c r="L12" s="65" t="str">
        <f t="shared" si="14"/>
        <v>Baik</v>
      </c>
      <c r="M12" s="63">
        <v>85.9933333333333</v>
      </c>
      <c r="N12" s="65" t="str">
        <f t="shared" si="5"/>
        <v>Baik</v>
      </c>
      <c r="O12" s="61">
        <v>88.68</v>
      </c>
      <c r="P12" s="65" t="str">
        <f t="shared" si="6"/>
        <v>Sangat Baik</v>
      </c>
      <c r="Q12" s="61">
        <v>85.92</v>
      </c>
      <c r="R12" s="65" t="str">
        <f t="shared" si="15"/>
        <v>Baik</v>
      </c>
      <c r="S12" s="67">
        <f t="shared" si="8"/>
        <v>86.5125925925926</v>
      </c>
      <c r="T12" s="67">
        <f t="shared" si="9"/>
        <v>778.613333333333</v>
      </c>
      <c r="U12" s="2">
        <f t="shared" si="10"/>
        <v>1</v>
      </c>
    </row>
    <row r="13" spans="1:21">
      <c r="A13" s="60">
        <v>170071</v>
      </c>
      <c r="B13" t="s">
        <v>32</v>
      </c>
      <c r="C13" s="61">
        <v>85.24</v>
      </c>
      <c r="D13" s="62" t="str">
        <f t="shared" ref="D13" si="17">IF(C13&gt;=93,"Istimewa",IF(C13&gt;=88,"Sangat Baik",IF(C13&gt;=76,"Baik",IF(C13&gt;=70,"Cukup Baik",IF(C13&lt;70,"Kurang")))))</f>
        <v>Baik</v>
      </c>
      <c r="E13" s="63">
        <v>85.8133333333333</v>
      </c>
      <c r="F13" s="62" t="str">
        <f t="shared" ref="F13" si="18">IF(E13&gt;=93,"Istimewa",IF(E13&gt;=88,"Sangat Baik",IF(E13&gt;=76,"Baik",IF(E13&gt;=70,"Cukup",IF(E13&lt;70,"Kurang")))))</f>
        <v>Baik</v>
      </c>
      <c r="G13" s="64">
        <v>84.72</v>
      </c>
      <c r="H13" s="62" t="str">
        <f t="shared" ref="H13" si="19">IF(G13&gt;=93,"Istimewa",IF(G13&gt;=88,"Sangat Baik",IF(G13&gt;=76,"Baik",IF(G13&gt;=70,"Cukup",IF(G13&lt;70,"Kurang")))))</f>
        <v>Baik</v>
      </c>
      <c r="I13" s="63">
        <v>82.6</v>
      </c>
      <c r="J13" s="62" t="str">
        <f t="shared" ref="J13" si="20">IF(I13&gt;=93,"Istimewa",IF(I13&gt;=88,"Sangat Baik",IF(I13&gt;=76,"Baik",IF(I13&gt;=70,"Cukup",IF(I13&lt;70,"Kurang")))))</f>
        <v>Baik</v>
      </c>
      <c r="K13" s="61">
        <v>81.1</v>
      </c>
      <c r="L13" s="65" t="str">
        <f t="shared" ref="L13" si="21">IF(K13&gt;=93,"Istimewa",IF(K13&gt;=88,"Sangat Baik",IF(K13&gt;=76,"Baik",IF(K13&gt;=70,"Cukup",IF(K13&lt;70,"Kurang")))))</f>
        <v>Baik</v>
      </c>
      <c r="M13" s="63">
        <v>80.0066666666667</v>
      </c>
      <c r="N13" s="65" t="str">
        <f t="shared" si="5"/>
        <v>Baik</v>
      </c>
      <c r="O13" s="61">
        <v>84.78</v>
      </c>
      <c r="P13" s="65" t="str">
        <f t="shared" si="6"/>
        <v>Baik</v>
      </c>
      <c r="Q13" s="61">
        <v>81.2</v>
      </c>
      <c r="R13" s="65" t="str">
        <f t="shared" ref="R13" si="22">IF(Q13&gt;=93,"Istimewa",IF(Q13&gt;=88,"Sangat Baik",IF(Q13&gt;=76,"Baik",IF(Q13&gt;=70,"Cukup",IF(Q13&lt;70,"Kurang")))))</f>
        <v>Baik</v>
      </c>
      <c r="S13" s="67">
        <f t="shared" si="8"/>
        <v>83.4748148148148</v>
      </c>
      <c r="T13" s="67">
        <f t="shared" si="9"/>
        <v>751.273333333333</v>
      </c>
      <c r="U13" s="2">
        <f t="shared" si="10"/>
        <v>9</v>
      </c>
    </row>
    <row r="14" spans="3:18">
      <c r="C14"/>
      <c r="D14"/>
      <c r="G14" s="58"/>
      <c r="H14" s="58"/>
      <c r="I14" s="58"/>
      <c r="J14" s="58"/>
      <c r="K14" s="58"/>
      <c r="L14" s="58"/>
      <c r="M14"/>
      <c r="N14"/>
      <c r="O14"/>
      <c r="P14"/>
      <c r="Q14"/>
      <c r="R14"/>
    </row>
    <row r="15" spans="3:18">
      <c r="C15"/>
      <c r="D15"/>
      <c r="G15" s="58"/>
      <c r="H15" s="58"/>
      <c r="I15" s="58"/>
      <c r="J15" s="58"/>
      <c r="K15" s="58"/>
      <c r="L15" s="58"/>
      <c r="M15"/>
      <c r="N15"/>
      <c r="O15"/>
      <c r="P15"/>
      <c r="Q15"/>
      <c r="R15"/>
    </row>
    <row r="16" spans="3:18">
      <c r="C16"/>
      <c r="D16"/>
      <c r="G16" s="58"/>
      <c r="H16" s="58"/>
      <c r="I16" s="58"/>
      <c r="J16" s="58"/>
      <c r="K16" s="58"/>
      <c r="L16" s="58"/>
      <c r="M16"/>
      <c r="N16"/>
      <c r="O16"/>
      <c r="P16"/>
      <c r="Q16"/>
      <c r="R16"/>
    </row>
    <row r="17" spans="3:18">
      <c r="C17"/>
      <c r="D17"/>
      <c r="G17" s="58"/>
      <c r="H17" s="58"/>
      <c r="I17" s="58"/>
      <c r="J17" s="58"/>
      <c r="K17" s="58"/>
      <c r="L17" s="58"/>
      <c r="M17"/>
      <c r="N17"/>
      <c r="O17"/>
      <c r="P17"/>
      <c r="Q17"/>
      <c r="R17"/>
    </row>
    <row r="18" spans="3:18">
      <c r="C18"/>
      <c r="D18"/>
      <c r="E18" s="39"/>
      <c r="F18" s="39"/>
      <c r="I18" s="58"/>
      <c r="J18" s="58"/>
      <c r="K18" s="58"/>
      <c r="L18" s="58"/>
      <c r="M18"/>
      <c r="N18"/>
      <c r="O18"/>
      <c r="P18"/>
      <c r="Q18"/>
      <c r="R18"/>
    </row>
    <row r="19" spans="3:18">
      <c r="C19"/>
      <c r="D19"/>
      <c r="E19" s="39"/>
      <c r="F19" s="39"/>
      <c r="I19" s="58"/>
      <c r="J19" s="58"/>
      <c r="K19" s="58"/>
      <c r="L19" s="58"/>
      <c r="M19"/>
      <c r="N19"/>
      <c r="O19"/>
      <c r="P19"/>
      <c r="Q19"/>
      <c r="R19"/>
    </row>
    <row r="20" spans="3:18">
      <c r="C20"/>
      <c r="D20"/>
      <c r="F20" s="39"/>
      <c r="J20" s="58"/>
      <c r="K20" s="58"/>
      <c r="L20" s="58"/>
      <c r="N20"/>
      <c r="O20"/>
      <c r="P20"/>
      <c r="Q20"/>
      <c r="R20"/>
    </row>
    <row r="21" spans="3:18">
      <c r="C21"/>
      <c r="D21"/>
      <c r="F21" s="39"/>
      <c r="J21" s="58"/>
      <c r="K21" s="58"/>
      <c r="L21" s="58"/>
      <c r="N21"/>
      <c r="O21"/>
      <c r="P21"/>
      <c r="Q21"/>
      <c r="R21"/>
    </row>
    <row r="22" spans="3:18">
      <c r="C22" s="39"/>
      <c r="D22"/>
      <c r="G22" s="39"/>
      <c r="L22" s="58"/>
      <c r="P22"/>
      <c r="Q22"/>
      <c r="R22"/>
    </row>
    <row r="23" spans="3:18">
      <c r="C23" s="39"/>
      <c r="D23" s="39"/>
      <c r="G23" s="39"/>
      <c r="H23" s="39"/>
      <c r="Q23"/>
      <c r="R23"/>
    </row>
    <row r="24" spans="3:18">
      <c r="C24" s="39"/>
      <c r="D24" s="39"/>
      <c r="G24" s="39"/>
      <c r="H24" s="39"/>
      <c r="Q24"/>
      <c r="R24"/>
    </row>
    <row r="25" spans="9:10">
      <c r="I25" s="39"/>
      <c r="J25" s="39"/>
    </row>
    <row r="26" spans="9:10">
      <c r="I26" s="39"/>
      <c r="J26" s="39"/>
    </row>
    <row r="27" spans="9:10">
      <c r="I27" s="39"/>
      <c r="J27" s="39"/>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4"/>
  <sheetViews>
    <sheetView zoomScale="62" zoomScaleNormal="62" workbookViewId="0">
      <pane xSplit="2" ySplit="1" topLeftCell="I9" activePane="bottomRight" state="frozen"/>
      <selection/>
      <selection pane="topRight"/>
      <selection pane="bottomLeft"/>
      <selection pane="bottomRight" activeCell="C1" sqref="C1:K13"/>
    </sheetView>
  </sheetViews>
  <sheetFormatPr defaultColWidth="9" defaultRowHeight="15"/>
  <cols>
    <col min="1" max="1" width="9.28333333333333" style="39"/>
    <col min="2" max="2" width="43.5666666666667" customWidth="1"/>
    <col min="3" max="3" width="28.2833333333333" customWidth="1"/>
    <col min="4" max="4" width="38.7083333333333" style="2" customWidth="1"/>
    <col min="5" max="5" width="36.2833333333333" customWidth="1"/>
    <col min="6" max="7" width="47" customWidth="1"/>
    <col min="8" max="8" width="45" customWidth="1"/>
    <col min="9" max="9" width="62.425" customWidth="1"/>
    <col min="10" max="10" width="64.5666666666667" customWidth="1"/>
    <col min="11" max="11" width="27.2833333333333" customWidth="1"/>
    <col min="15" max="15" width="23.7083333333333" customWidth="1"/>
  </cols>
  <sheetData>
    <row r="1" ht="19.5" spans="1:17">
      <c r="A1" s="39" t="s">
        <v>0</v>
      </c>
      <c r="B1" s="2" t="s">
        <v>1</v>
      </c>
      <c r="C1" s="40" t="s">
        <v>33</v>
      </c>
      <c r="D1" s="41" t="s">
        <v>34</v>
      </c>
      <c r="E1" s="47" t="s">
        <v>35</v>
      </c>
      <c r="F1" s="47" t="s">
        <v>36</v>
      </c>
      <c r="G1" s="47" t="s">
        <v>37</v>
      </c>
      <c r="H1" s="47" t="s">
        <v>38</v>
      </c>
      <c r="I1" s="53" t="s">
        <v>39</v>
      </c>
      <c r="J1" s="53" t="s">
        <v>40</v>
      </c>
      <c r="K1" s="54" t="s">
        <v>41</v>
      </c>
      <c r="L1" s="54" t="s">
        <v>42</v>
      </c>
      <c r="M1" s="54" t="s">
        <v>43</v>
      </c>
      <c r="N1" s="54" t="s">
        <v>44</v>
      </c>
      <c r="O1" s="54" t="s">
        <v>45</v>
      </c>
      <c r="P1" s="54"/>
      <c r="Q1" s="54"/>
    </row>
    <row r="2" s="2" customFormat="1" ht="135.75" spans="1:15">
      <c r="A2" s="42">
        <f>'ANGKA (Input Nilai)'!A2</f>
        <v>160036</v>
      </c>
      <c r="B2" s="43" t="str">
        <f>'ANGKA (Input Nilai)'!B2</f>
        <v>Ja'far Asshodiq Habibullah Fatah</v>
      </c>
      <c r="C2" s="68" t="s">
        <v>46</v>
      </c>
      <c r="D2" s="45" t="s">
        <v>47</v>
      </c>
      <c r="E2" s="68" t="s">
        <v>48</v>
      </c>
      <c r="F2" s="69" t="s">
        <v>49</v>
      </c>
      <c r="G2" s="49" t="s">
        <v>50</v>
      </c>
      <c r="H2" s="68" t="s">
        <v>51</v>
      </c>
      <c r="I2" s="45" t="s">
        <v>52</v>
      </c>
      <c r="J2" s="68" t="s">
        <v>53</v>
      </c>
      <c r="K2" s="45" t="s">
        <v>54</v>
      </c>
      <c r="O2" s="57" t="s">
        <v>55</v>
      </c>
    </row>
    <row r="3" s="2" customFormat="1" ht="135.75" spans="1:15">
      <c r="A3" s="42">
        <f>'ANGKA (Input Nilai)'!A3</f>
        <v>190164</v>
      </c>
      <c r="B3" s="43" t="str">
        <f>'ANGKA (Input Nilai)'!B3</f>
        <v>Abdurrahman Al-Zuhdi</v>
      </c>
      <c r="C3" s="68" t="s">
        <v>46</v>
      </c>
      <c r="D3" s="45" t="s">
        <v>47</v>
      </c>
      <c r="E3" s="68" t="s">
        <v>56</v>
      </c>
      <c r="F3" s="69" t="s">
        <v>57</v>
      </c>
      <c r="G3" s="49" t="s">
        <v>50</v>
      </c>
      <c r="H3" s="68" t="s">
        <v>58</v>
      </c>
      <c r="I3" s="45" t="s">
        <v>52</v>
      </c>
      <c r="J3" s="68" t="s">
        <v>53</v>
      </c>
      <c r="K3" s="45" t="s">
        <v>54</v>
      </c>
      <c r="O3" s="57"/>
    </row>
    <row r="4" s="2" customFormat="1" ht="135.75" spans="1:15">
      <c r="A4" s="42">
        <f>'ANGKA (Input Nilai)'!A4</f>
        <v>190165</v>
      </c>
      <c r="B4" s="43" t="str">
        <f>'ANGKA (Input Nilai)'!B4</f>
        <v>M. Fatih Yusuf Rahman</v>
      </c>
      <c r="C4" s="68" t="s">
        <v>46</v>
      </c>
      <c r="D4" s="45" t="s">
        <v>47</v>
      </c>
      <c r="E4" s="68" t="s">
        <v>59</v>
      </c>
      <c r="F4" s="69" t="s">
        <v>60</v>
      </c>
      <c r="G4" s="49" t="s">
        <v>50</v>
      </c>
      <c r="H4" s="68" t="s">
        <v>61</v>
      </c>
      <c r="I4" s="45" t="s">
        <v>52</v>
      </c>
      <c r="J4" s="68" t="s">
        <v>53</v>
      </c>
      <c r="K4" s="45" t="s">
        <v>54</v>
      </c>
      <c r="O4" s="57"/>
    </row>
    <row r="5" s="2" customFormat="1" ht="150.75" spans="1:15">
      <c r="A5" s="42">
        <f>'ANGKA (Input Nilai)'!A5</f>
        <v>160033</v>
      </c>
      <c r="B5" s="43" t="str">
        <f>'ANGKA (Input Nilai)'!B5</f>
        <v>Dzaakir Hawaary Arbie</v>
      </c>
      <c r="C5" s="68" t="s">
        <v>46</v>
      </c>
      <c r="D5" s="45" t="s">
        <v>47</v>
      </c>
      <c r="E5" s="68" t="s">
        <v>62</v>
      </c>
      <c r="F5" s="69" t="s">
        <v>63</v>
      </c>
      <c r="G5" s="49" t="s">
        <v>64</v>
      </c>
      <c r="H5" s="68" t="s">
        <v>65</v>
      </c>
      <c r="I5" s="45" t="s">
        <v>52</v>
      </c>
      <c r="J5" s="68" t="s">
        <v>53</v>
      </c>
      <c r="K5" s="45" t="s">
        <v>54</v>
      </c>
      <c r="O5" s="57"/>
    </row>
    <row r="6" s="2" customFormat="1" ht="135.75" spans="1:15">
      <c r="A6" s="42">
        <f>'ANGKA (Input Nilai)'!A6</f>
        <v>170073</v>
      </c>
      <c r="B6" s="43" t="str">
        <f>'ANGKA (Input Nilai)'!B6</f>
        <v>Muhammad Firmansyah</v>
      </c>
      <c r="C6" s="68" t="s">
        <v>46</v>
      </c>
      <c r="D6" s="45" t="s">
        <v>47</v>
      </c>
      <c r="E6" s="68" t="s">
        <v>66</v>
      </c>
      <c r="F6" s="69" t="s">
        <v>67</v>
      </c>
      <c r="G6" s="49" t="s">
        <v>50</v>
      </c>
      <c r="H6" s="68" t="s">
        <v>58</v>
      </c>
      <c r="I6" s="45" t="s">
        <v>52</v>
      </c>
      <c r="J6" s="68" t="s">
        <v>53</v>
      </c>
      <c r="K6" s="45" t="s">
        <v>54</v>
      </c>
      <c r="O6" s="57"/>
    </row>
    <row r="7" s="2" customFormat="1" ht="135.75" spans="1:15">
      <c r="A7" s="42">
        <f>'ANGKA (Input Nilai)'!A7</f>
        <v>170072</v>
      </c>
      <c r="B7" s="43" t="str">
        <f>'ANGKA (Input Nilai)'!B7</f>
        <v>Syamil Muwahhiduddien</v>
      </c>
      <c r="C7" s="68" t="s">
        <v>46</v>
      </c>
      <c r="D7" s="45" t="s">
        <v>47</v>
      </c>
      <c r="E7" s="68" t="s">
        <v>68</v>
      </c>
      <c r="F7" s="69" t="s">
        <v>69</v>
      </c>
      <c r="G7" s="49" t="s">
        <v>50</v>
      </c>
      <c r="H7" s="68" t="s">
        <v>58</v>
      </c>
      <c r="I7" s="45" t="s">
        <v>52</v>
      </c>
      <c r="J7" s="68" t="s">
        <v>53</v>
      </c>
      <c r="K7" s="45" t="s">
        <v>54</v>
      </c>
      <c r="O7" s="57"/>
    </row>
    <row r="8" s="2" customFormat="1" ht="135.75" spans="1:15">
      <c r="A8" s="42">
        <f>'ANGKA (Input Nilai)'!A8</f>
        <v>160035</v>
      </c>
      <c r="B8" s="43" t="str">
        <f>'ANGKA (Input Nilai)'!B8</f>
        <v>Royyan Abdullah Asyari</v>
      </c>
      <c r="C8" s="68" t="s">
        <v>46</v>
      </c>
      <c r="D8" s="45" t="s">
        <v>47</v>
      </c>
      <c r="E8" s="68" t="s">
        <v>70</v>
      </c>
      <c r="F8" s="69" t="s">
        <v>71</v>
      </c>
      <c r="G8" s="49" t="s">
        <v>50</v>
      </c>
      <c r="H8" s="68" t="s">
        <v>58</v>
      </c>
      <c r="I8" s="45" t="s">
        <v>72</v>
      </c>
      <c r="J8" s="68" t="s">
        <v>53</v>
      </c>
      <c r="K8" s="45" t="s">
        <v>54</v>
      </c>
      <c r="O8" s="57"/>
    </row>
    <row r="9" s="2" customFormat="1" ht="105.75" spans="1:15">
      <c r="A9" s="42">
        <f>'ANGKA (Input Nilai)'!A9</f>
        <v>190167</v>
      </c>
      <c r="B9" s="43" t="str">
        <f>'ANGKA (Input Nilai)'!B9</f>
        <v>Jahrisa Juana</v>
      </c>
      <c r="C9" s="68" t="s">
        <v>73</v>
      </c>
      <c r="D9" s="45" t="s">
        <v>74</v>
      </c>
      <c r="E9" s="45" t="s">
        <v>74</v>
      </c>
      <c r="F9" s="68" t="s">
        <v>73</v>
      </c>
      <c r="G9" s="45" t="s">
        <v>75</v>
      </c>
      <c r="H9" s="44" t="s">
        <v>76</v>
      </c>
      <c r="I9" s="45" t="s">
        <v>77</v>
      </c>
      <c r="J9" s="45" t="s">
        <v>74</v>
      </c>
      <c r="K9" s="45" t="s">
        <v>54</v>
      </c>
      <c r="O9" s="57"/>
    </row>
    <row r="10" s="2" customFormat="1" ht="105.75" spans="1:15">
      <c r="A10" s="42">
        <f>'ANGKA (Input Nilai)'!A10</f>
        <v>160037</v>
      </c>
      <c r="B10" s="43" t="str">
        <f>'ANGKA (Input Nilai)'!B10</f>
        <v>Nurlayli Ubadah</v>
      </c>
      <c r="C10" s="68" t="s">
        <v>78</v>
      </c>
      <c r="D10" s="45" t="s">
        <v>79</v>
      </c>
      <c r="E10" s="45" t="s">
        <v>79</v>
      </c>
      <c r="F10" s="68" t="s">
        <v>78</v>
      </c>
      <c r="G10" s="45" t="s">
        <v>75</v>
      </c>
      <c r="H10" s="44" t="s">
        <v>76</v>
      </c>
      <c r="I10" s="45" t="s">
        <v>80</v>
      </c>
      <c r="J10" s="45" t="s">
        <v>79</v>
      </c>
      <c r="K10" s="45" t="s">
        <v>54</v>
      </c>
      <c r="O10" s="57"/>
    </row>
    <row r="11" s="2" customFormat="1" ht="105.75" spans="1:15">
      <c r="A11" s="42">
        <f>'ANGKA (Input Nilai)'!A11</f>
        <v>160038</v>
      </c>
      <c r="B11" s="43" t="str">
        <f>'ANGKA (Input Nilai)'!B11</f>
        <v>Nadyne Fathiya Chairinda</v>
      </c>
      <c r="C11" s="68" t="s">
        <v>81</v>
      </c>
      <c r="D11" s="45" t="s">
        <v>82</v>
      </c>
      <c r="E11" s="45" t="s">
        <v>82</v>
      </c>
      <c r="F11" s="68" t="s">
        <v>81</v>
      </c>
      <c r="G11" s="45" t="s">
        <v>75</v>
      </c>
      <c r="H11" s="44" t="s">
        <v>76</v>
      </c>
      <c r="I11" s="45" t="s">
        <v>80</v>
      </c>
      <c r="J11" s="45" t="s">
        <v>82</v>
      </c>
      <c r="K11" s="45" t="s">
        <v>54</v>
      </c>
      <c r="O11" s="57"/>
    </row>
    <row r="12" s="2" customFormat="1" ht="105.75" spans="1:15">
      <c r="A12" s="42">
        <f>'ANGKA (Input Nilai)'!A12</f>
        <v>160039</v>
      </c>
      <c r="B12" s="43" t="str">
        <f>'ANGKA (Input Nilai)'!B12</f>
        <v>Muthia Shofia</v>
      </c>
      <c r="C12" s="68" t="s">
        <v>83</v>
      </c>
      <c r="D12" s="45" t="s">
        <v>84</v>
      </c>
      <c r="E12" s="45" t="s">
        <v>85</v>
      </c>
      <c r="F12" s="68" t="s">
        <v>83</v>
      </c>
      <c r="G12" s="45" t="s">
        <v>75</v>
      </c>
      <c r="H12" s="44" t="s">
        <v>86</v>
      </c>
      <c r="I12" s="45" t="s">
        <v>87</v>
      </c>
      <c r="J12" s="45" t="s">
        <v>85</v>
      </c>
      <c r="K12" s="45" t="s">
        <v>54</v>
      </c>
      <c r="O12" s="57"/>
    </row>
    <row r="13" ht="105" spans="1:15">
      <c r="A13" s="42">
        <f>'ANGKA (Input Nilai)'!A13</f>
        <v>170071</v>
      </c>
      <c r="B13" s="43" t="str">
        <f>'ANGKA (Input Nilai)'!B13</f>
        <v>Inas Afifah</v>
      </c>
      <c r="C13" s="68" t="s">
        <v>88</v>
      </c>
      <c r="D13" s="45" t="s">
        <v>89</v>
      </c>
      <c r="E13" s="45" t="s">
        <v>89</v>
      </c>
      <c r="F13" s="68" t="s">
        <v>88</v>
      </c>
      <c r="G13" s="45" t="s">
        <v>75</v>
      </c>
      <c r="H13" s="44" t="s">
        <v>90</v>
      </c>
      <c r="I13" s="45" t="s">
        <v>80</v>
      </c>
      <c r="J13" s="45" t="s">
        <v>89</v>
      </c>
      <c r="K13" s="45" t="s">
        <v>54</v>
      </c>
      <c r="L13" s="2"/>
      <c r="M13" s="2"/>
      <c r="N13" s="2"/>
      <c r="O13" s="57"/>
    </row>
    <row r="14" spans="1:13">
      <c r="A14" s="42">
        <f>'ANGKA (Input Nilai)'!A14</f>
        <v>0</v>
      </c>
      <c r="B14" s="43">
        <f>'ANGKA (Input Nilai)'!B14</f>
        <v>0</v>
      </c>
      <c r="C14" s="46"/>
      <c r="D14" s="46"/>
      <c r="E14" s="50"/>
      <c r="F14" s="51"/>
      <c r="G14" s="52"/>
      <c r="H14" s="50"/>
      <c r="I14" s="55"/>
      <c r="J14" s="56"/>
      <c r="K14" s="57"/>
      <c r="L14" s="2"/>
      <c r="M14" s="2"/>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1"/>
  <sheetViews>
    <sheetView topLeftCell="A3" workbookViewId="0">
      <selection activeCell="E5" sqref="E5:E6"/>
    </sheetView>
  </sheetViews>
  <sheetFormatPr defaultColWidth="9" defaultRowHeight="15"/>
  <cols>
    <col min="1" max="1" width="3.56666666666667" customWidth="1"/>
    <col min="2" max="2" width="9.28333333333333" customWidth="1"/>
    <col min="3" max="3" width="29" customWidth="1"/>
    <col min="4" max="11" width="6" customWidth="1"/>
    <col min="12" max="13" width="7" style="4" customWidth="1"/>
    <col min="14" max="14" width="6.70833333333333" customWidth="1"/>
    <col min="15" max="17" width="4" customWidth="1"/>
  </cols>
  <sheetData>
    <row r="1" spans="1:17">
      <c r="A1" s="5" t="s">
        <v>91</v>
      </c>
      <c r="B1" s="5"/>
      <c r="C1" s="5"/>
      <c r="D1" s="5"/>
      <c r="E1" s="5"/>
      <c r="F1" s="5"/>
      <c r="G1" s="5"/>
      <c r="H1" s="5"/>
      <c r="I1" s="5"/>
      <c r="J1" s="5"/>
      <c r="K1" s="5"/>
      <c r="L1" s="5"/>
      <c r="M1" s="5"/>
      <c r="N1" s="5"/>
      <c r="O1" s="5"/>
      <c r="P1" s="5"/>
      <c r="Q1" s="5"/>
    </row>
    <row r="2" spans="1:17">
      <c r="A2" s="6" t="s">
        <v>92</v>
      </c>
      <c r="B2" s="6"/>
      <c r="C2" s="6"/>
      <c r="D2" s="6"/>
      <c r="E2" s="6"/>
      <c r="F2" s="6"/>
      <c r="G2" s="6"/>
      <c r="H2" s="6"/>
      <c r="I2" s="6"/>
      <c r="J2" s="6"/>
      <c r="K2" s="6"/>
      <c r="L2" s="6"/>
      <c r="M2" s="6"/>
      <c r="N2" s="6"/>
      <c r="O2" s="6"/>
      <c r="P2" s="6"/>
      <c r="Q2" s="6"/>
    </row>
    <row r="3" spans="1:17">
      <c r="A3" s="5" t="s">
        <v>93</v>
      </c>
      <c r="B3" s="5"/>
      <c r="C3" s="5"/>
      <c r="D3" s="5"/>
      <c r="E3" s="5"/>
      <c r="F3" s="5"/>
      <c r="G3" s="5"/>
      <c r="H3" s="5"/>
      <c r="I3" s="5"/>
      <c r="J3" s="5"/>
      <c r="K3" s="5"/>
      <c r="L3" s="5"/>
      <c r="M3" s="5"/>
      <c r="N3" s="5"/>
      <c r="O3" s="5"/>
      <c r="P3" s="5"/>
      <c r="Q3" s="5"/>
    </row>
    <row r="5" customHeight="1" spans="1:17">
      <c r="A5" s="7"/>
      <c r="B5" s="8"/>
      <c r="C5" s="8"/>
      <c r="D5" s="9" t="s">
        <v>94</v>
      </c>
      <c r="E5" s="19"/>
      <c r="F5" s="20" t="s">
        <v>95</v>
      </c>
      <c r="G5" s="20" t="s">
        <v>96</v>
      </c>
      <c r="H5" s="20" t="s">
        <v>97</v>
      </c>
      <c r="I5" s="23" t="s">
        <v>98</v>
      </c>
      <c r="J5" s="23" t="s">
        <v>99</v>
      </c>
      <c r="K5" s="23" t="s">
        <v>100</v>
      </c>
      <c r="L5" s="24" t="s">
        <v>101</v>
      </c>
      <c r="M5" s="24" t="s">
        <v>102</v>
      </c>
      <c r="N5" s="24" t="s">
        <v>103</v>
      </c>
      <c r="O5" s="29" t="s">
        <v>104</v>
      </c>
      <c r="P5" s="30" t="s">
        <v>105</v>
      </c>
      <c r="Q5" s="36" t="s">
        <v>106</v>
      </c>
    </row>
    <row r="6" s="2" customFormat="1" ht="82.55" spans="1:17">
      <c r="A6" s="10"/>
      <c r="B6" s="10"/>
      <c r="C6" s="10"/>
      <c r="D6" s="11"/>
      <c r="E6" s="21" t="s">
        <v>107</v>
      </c>
      <c r="F6" s="22"/>
      <c r="G6" s="22"/>
      <c r="H6" s="22"/>
      <c r="I6" s="25"/>
      <c r="J6" s="25"/>
      <c r="K6" s="25"/>
      <c r="L6" s="26"/>
      <c r="M6" s="26"/>
      <c r="N6" s="26"/>
      <c r="O6" s="31"/>
      <c r="P6" s="32"/>
      <c r="Q6" s="37"/>
    </row>
    <row r="7" spans="1:17">
      <c r="A7" s="12">
        <v>1</v>
      </c>
      <c r="B7" s="12">
        <f>Deskripsi!A2</f>
        <v>160036</v>
      </c>
      <c r="C7" s="13" t="str">
        <f>'ANGKA (Input Nilai)'!B2</f>
        <v>Ja'far Asshodiq Habibullah Fatah</v>
      </c>
      <c r="D7" s="14">
        <f>'ANGKA (Input Nilai)'!C2</f>
        <v>87.08</v>
      </c>
      <c r="E7" s="14">
        <f>'ANGKA (Input Nilai)'!E2</f>
        <v>85.12</v>
      </c>
      <c r="F7" s="14">
        <f>'ANGKA (Input Nilai)'!G2</f>
        <v>80.96</v>
      </c>
      <c r="G7" s="14">
        <f>'ANGKA (Input Nilai)'!I2</f>
        <v>85.934</v>
      </c>
      <c r="H7" s="14">
        <f>'ANGKA (Input Nilai)'!K2</f>
        <v>81.16</v>
      </c>
      <c r="I7" s="14">
        <f>'ANGKA (Input Nilai)'!M2</f>
        <v>84.318</v>
      </c>
      <c r="J7" s="14">
        <f>'ANGKA (Input Nilai)'!O2</f>
        <v>77.4</v>
      </c>
      <c r="K7" s="14">
        <f>'ANGKA (Input Nilai)'!Q2</f>
        <v>86</v>
      </c>
      <c r="L7" s="27">
        <f t="shared" ref="L7:L17" si="0">SUM(D7:K7)</f>
        <v>667.972</v>
      </c>
      <c r="M7" s="17">
        <f>AVERAGE(D7,E7,F7,G7,H7,I7,J7,K7)</f>
        <v>83.4965</v>
      </c>
      <c r="N7" s="33">
        <f t="shared" ref="N7:N18" si="1">RANK(L7,$L$7:$L$18)</f>
        <v>8</v>
      </c>
      <c r="O7" s="34">
        <v>0</v>
      </c>
      <c r="P7" s="35">
        <v>0</v>
      </c>
      <c r="Q7" s="38">
        <f>Deskripsi!N2</f>
        <v>0</v>
      </c>
    </row>
    <row r="8" spans="1:17">
      <c r="A8" s="12">
        <v>2</v>
      </c>
      <c r="B8" s="12">
        <f>Deskripsi!A3</f>
        <v>190164</v>
      </c>
      <c r="C8" s="13" t="str">
        <f>'ANGKA (Input Nilai)'!B3</f>
        <v>Abdurrahman Al-Zuhdi</v>
      </c>
      <c r="D8" s="14">
        <f>'ANGKA (Input Nilai)'!C3</f>
        <v>87.56</v>
      </c>
      <c r="E8" s="14">
        <f>'ANGKA (Input Nilai)'!E3</f>
        <v>84.64</v>
      </c>
      <c r="F8" s="14">
        <f>'ANGKA (Input Nilai)'!G3</f>
        <v>80.88</v>
      </c>
      <c r="G8" s="14">
        <f>'ANGKA (Input Nilai)'!I3</f>
        <v>81.208</v>
      </c>
      <c r="H8" s="14">
        <f>'ANGKA (Input Nilai)'!K3</f>
        <v>83.76</v>
      </c>
      <c r="I8" s="14">
        <f>'ANGKA (Input Nilai)'!M3</f>
        <v>84.866</v>
      </c>
      <c r="J8" s="14">
        <f>'ANGKA (Input Nilai)'!O3</f>
        <v>82.16</v>
      </c>
      <c r="K8" s="14">
        <f>'ANGKA (Input Nilai)'!Q3</f>
        <v>87.8</v>
      </c>
      <c r="L8" s="27">
        <f t="shared" si="0"/>
        <v>672.874</v>
      </c>
      <c r="M8" s="17">
        <f t="shared" ref="M8:M21" si="2">AVERAGE(D8,E8,F8,G8,H8,I8,J8,K8)</f>
        <v>84.10925</v>
      </c>
      <c r="N8" s="33">
        <f t="shared" si="1"/>
        <v>7</v>
      </c>
      <c r="O8" s="34">
        <v>0</v>
      </c>
      <c r="P8" s="35">
        <v>0</v>
      </c>
      <c r="Q8" s="38">
        <f>Deskripsi!N3</f>
        <v>0</v>
      </c>
    </row>
    <row r="9" spans="1:17">
      <c r="A9" s="12">
        <v>3</v>
      </c>
      <c r="B9" s="12">
        <f>Deskripsi!A4</f>
        <v>190165</v>
      </c>
      <c r="C9" s="13" t="str">
        <f>'ANGKA (Input Nilai)'!B4</f>
        <v>M. Fatih Yusuf Rahman</v>
      </c>
      <c r="D9" s="14">
        <f>'ANGKA (Input Nilai)'!C4</f>
        <v>87.08</v>
      </c>
      <c r="E9" s="14">
        <f>'ANGKA (Input Nilai)'!E4</f>
        <v>84.04</v>
      </c>
      <c r="F9" s="14">
        <f>'ANGKA (Input Nilai)'!G4</f>
        <v>77.9</v>
      </c>
      <c r="G9" s="14">
        <f>'ANGKA (Input Nilai)'!I4</f>
        <v>86.2</v>
      </c>
      <c r="H9" s="14">
        <f>'ANGKA (Input Nilai)'!K4</f>
        <v>85.76</v>
      </c>
      <c r="I9" s="14">
        <f>'ANGKA (Input Nilai)'!M4</f>
        <v>83.994</v>
      </c>
      <c r="J9" s="14">
        <f>'ANGKA (Input Nilai)'!O4</f>
        <v>82.4</v>
      </c>
      <c r="K9" s="14">
        <f>'ANGKA (Input Nilai)'!Q4</f>
        <v>85.8</v>
      </c>
      <c r="L9" s="27">
        <f t="shared" si="0"/>
        <v>673.174</v>
      </c>
      <c r="M9" s="17">
        <f t="shared" si="2"/>
        <v>84.14675</v>
      </c>
      <c r="N9" s="33">
        <f t="shared" si="1"/>
        <v>6</v>
      </c>
      <c r="O9" s="34">
        <v>0</v>
      </c>
      <c r="P9" s="35">
        <v>0</v>
      </c>
      <c r="Q9" s="38">
        <f>Deskripsi!N4</f>
        <v>0</v>
      </c>
    </row>
    <row r="10" spans="1:17">
      <c r="A10" s="12">
        <v>4</v>
      </c>
      <c r="B10" s="12">
        <f>Deskripsi!A5</f>
        <v>160033</v>
      </c>
      <c r="C10" s="13" t="str">
        <f>'ANGKA (Input Nilai)'!B5</f>
        <v>Dzaakir Hawaary Arbie</v>
      </c>
      <c r="D10" s="14">
        <f>'ANGKA (Input Nilai)'!C5</f>
        <v>83.36</v>
      </c>
      <c r="E10" s="14">
        <f>'ANGKA (Input Nilai)'!E5</f>
        <v>83.08</v>
      </c>
      <c r="F10" s="14">
        <f>'ANGKA (Input Nilai)'!G5</f>
        <v>70.16</v>
      </c>
      <c r="G10" s="14">
        <f>'ANGKA (Input Nilai)'!I5</f>
        <v>80.7</v>
      </c>
      <c r="H10" s="14">
        <f>'ANGKA (Input Nilai)'!K5</f>
        <v>75.6</v>
      </c>
      <c r="I10" s="14">
        <f>'ANGKA (Input Nilai)'!M5</f>
        <v>83.948</v>
      </c>
      <c r="J10" s="14">
        <f>'ANGKA (Input Nilai)'!O5</f>
        <v>77.6</v>
      </c>
      <c r="K10" s="14">
        <f>'ANGKA (Input Nilai)'!Q5</f>
        <v>77.5</v>
      </c>
      <c r="L10" s="27">
        <f t="shared" si="0"/>
        <v>631.948</v>
      </c>
      <c r="M10" s="17">
        <f t="shared" si="2"/>
        <v>78.9935</v>
      </c>
      <c r="N10" s="33">
        <f t="shared" si="1"/>
        <v>12</v>
      </c>
      <c r="O10" s="34">
        <v>0</v>
      </c>
      <c r="P10" s="35">
        <f>Deskripsi!M5</f>
        <v>0</v>
      </c>
      <c r="Q10" s="38">
        <f>Deskripsi!N5</f>
        <v>0</v>
      </c>
    </row>
    <row r="11" spans="1:17">
      <c r="A11" s="12">
        <v>5</v>
      </c>
      <c r="B11" s="12">
        <f>Deskripsi!A6</f>
        <v>170073</v>
      </c>
      <c r="C11" s="13" t="str">
        <f>'ANGKA (Input Nilai)'!B6</f>
        <v>Muhammad Firmansyah</v>
      </c>
      <c r="D11" s="14">
        <f>'ANGKA (Input Nilai)'!C6</f>
        <v>86</v>
      </c>
      <c r="E11" s="14">
        <f>'ANGKA (Input Nilai)'!E6</f>
        <v>83.8</v>
      </c>
      <c r="F11" s="14">
        <f>'ANGKA (Input Nilai)'!G6</f>
        <v>77.78</v>
      </c>
      <c r="G11" s="14">
        <f>'ANGKA (Input Nilai)'!I6</f>
        <v>83.818</v>
      </c>
      <c r="H11" s="14">
        <f>'ANGKA (Input Nilai)'!K6</f>
        <v>76.78</v>
      </c>
      <c r="I11" s="14">
        <f>'ANGKA (Input Nilai)'!M6</f>
        <v>85.406</v>
      </c>
      <c r="J11" s="14">
        <f>'ANGKA (Input Nilai)'!O6</f>
        <v>82.8</v>
      </c>
      <c r="K11" s="14">
        <f>'ANGKA (Input Nilai)'!Q6</f>
        <v>84.2</v>
      </c>
      <c r="L11" s="27">
        <f t="shared" si="0"/>
        <v>660.584</v>
      </c>
      <c r="M11" s="17">
        <f t="shared" si="2"/>
        <v>82.573</v>
      </c>
      <c r="N11" s="33">
        <f t="shared" si="1"/>
        <v>10</v>
      </c>
      <c r="O11" s="34">
        <v>0</v>
      </c>
      <c r="P11" s="35">
        <v>0</v>
      </c>
      <c r="Q11" s="38">
        <f>Deskripsi!N6</f>
        <v>0</v>
      </c>
    </row>
    <row r="12" spans="1:17">
      <c r="A12" s="12">
        <v>6</v>
      </c>
      <c r="B12" s="12">
        <f>Deskripsi!A7</f>
        <v>170072</v>
      </c>
      <c r="C12" s="13" t="str">
        <f>'ANGKA (Input Nilai)'!B7</f>
        <v>Syamil Muwahhiduddien</v>
      </c>
      <c r="D12" s="14">
        <f>'ANGKA (Input Nilai)'!C7</f>
        <v>86.3</v>
      </c>
      <c r="E12" s="14">
        <f>'ANGKA (Input Nilai)'!E7</f>
        <v>86.92</v>
      </c>
      <c r="F12" s="14">
        <f>'ANGKA (Input Nilai)'!G7</f>
        <v>80.68</v>
      </c>
      <c r="G12" s="14">
        <f>'ANGKA (Input Nilai)'!I7</f>
        <v>85.74</v>
      </c>
      <c r="H12" s="14">
        <f>'ANGKA (Input Nilai)'!K7</f>
        <v>82.2</v>
      </c>
      <c r="I12" s="14">
        <f>'ANGKA (Input Nilai)'!M7</f>
        <v>85.64</v>
      </c>
      <c r="J12" s="14">
        <f>'ANGKA (Input Nilai)'!O7</f>
        <v>79.76</v>
      </c>
      <c r="K12" s="14">
        <f>'ANGKA (Input Nilai)'!Q7</f>
        <v>86.5</v>
      </c>
      <c r="L12" s="27">
        <f t="shared" si="0"/>
        <v>673.74</v>
      </c>
      <c r="M12" s="17">
        <f t="shared" si="2"/>
        <v>84.2175</v>
      </c>
      <c r="N12" s="33">
        <f t="shared" si="1"/>
        <v>5</v>
      </c>
      <c r="O12" s="34">
        <v>0</v>
      </c>
      <c r="P12" s="35">
        <v>0</v>
      </c>
      <c r="Q12" s="38">
        <f>Deskripsi!N7</f>
        <v>0</v>
      </c>
    </row>
    <row r="13" spans="1:17">
      <c r="A13" s="12">
        <v>7</v>
      </c>
      <c r="B13" s="12">
        <f>Deskripsi!A8</f>
        <v>160035</v>
      </c>
      <c r="C13" s="13" t="str">
        <f>'ANGKA (Input Nilai)'!B8</f>
        <v>Royyan Abdullah Asyari</v>
      </c>
      <c r="D13" s="14">
        <f>'ANGKA (Input Nilai)'!C8</f>
        <v>86.6</v>
      </c>
      <c r="E13" s="14">
        <f>'ANGKA (Input Nilai)'!E8</f>
        <v>82.96</v>
      </c>
      <c r="F13" s="14">
        <f>'ANGKA (Input Nilai)'!G8</f>
        <v>80.18</v>
      </c>
      <c r="G13" s="14">
        <f>'ANGKA (Input Nilai)'!I8</f>
        <v>86.33</v>
      </c>
      <c r="H13" s="14">
        <f>'ANGKA (Input Nilai)'!K8</f>
        <v>81.92</v>
      </c>
      <c r="I13" s="14">
        <f>'ANGKA (Input Nilai)'!M8</f>
        <v>85.356</v>
      </c>
      <c r="J13" s="14">
        <f>'ANGKA (Input Nilai)'!O8</f>
        <v>84</v>
      </c>
      <c r="K13" s="14">
        <f>'ANGKA (Input Nilai)'!Q8</f>
        <v>87.8</v>
      </c>
      <c r="L13" s="27">
        <f t="shared" si="0"/>
        <v>675.146</v>
      </c>
      <c r="M13" s="17">
        <f t="shared" si="2"/>
        <v>84.39325</v>
      </c>
      <c r="N13" s="33">
        <f t="shared" si="1"/>
        <v>4</v>
      </c>
      <c r="O13" s="34">
        <v>0</v>
      </c>
      <c r="P13" s="35">
        <f>Deskripsi!M8</f>
        <v>0</v>
      </c>
      <c r="Q13" s="38">
        <f>Deskripsi!N8</f>
        <v>0</v>
      </c>
    </row>
    <row r="14" spans="1:17">
      <c r="A14" s="12">
        <v>8</v>
      </c>
      <c r="B14" s="12">
        <f>Deskripsi!A9</f>
        <v>190167</v>
      </c>
      <c r="C14" s="13" t="str">
        <f>'ANGKA (Input Nilai)'!B9</f>
        <v>Jahrisa Juana</v>
      </c>
      <c r="D14" s="14">
        <f>'ANGKA (Input Nilai)'!C9</f>
        <v>85.5</v>
      </c>
      <c r="E14" s="14">
        <f>'ANGKA (Input Nilai)'!E9</f>
        <v>83.35</v>
      </c>
      <c r="F14" s="14">
        <f>'ANGKA (Input Nilai)'!G9</f>
        <v>86.76</v>
      </c>
      <c r="G14" s="14">
        <f>'ANGKA (Input Nilai)'!I9</f>
        <v>82.38</v>
      </c>
      <c r="H14" s="14">
        <f>'ANGKA (Input Nilai)'!K9</f>
        <v>83.4</v>
      </c>
      <c r="I14" s="14">
        <f>'ANGKA (Input Nilai)'!M9</f>
        <v>83.9066666666667</v>
      </c>
      <c r="J14" s="14">
        <f>'ANGKA (Input Nilai)'!O9</f>
        <v>88.72</v>
      </c>
      <c r="K14" s="14">
        <f>'ANGKA (Input Nilai)'!Q9</f>
        <v>87.12</v>
      </c>
      <c r="L14" s="27">
        <f t="shared" si="0"/>
        <v>681.136666666667</v>
      </c>
      <c r="M14" s="17">
        <f t="shared" si="2"/>
        <v>85.1420833333333</v>
      </c>
      <c r="N14" s="33">
        <f t="shared" si="1"/>
        <v>3</v>
      </c>
      <c r="O14" s="34">
        <v>0</v>
      </c>
      <c r="P14" s="35">
        <f>Deskripsi!M9</f>
        <v>0</v>
      </c>
      <c r="Q14" s="38">
        <f>Deskripsi!N9</f>
        <v>0</v>
      </c>
    </row>
    <row r="15" spans="1:17">
      <c r="A15" s="12">
        <v>9</v>
      </c>
      <c r="B15" s="12">
        <f>Deskripsi!A10</f>
        <v>160037</v>
      </c>
      <c r="C15" s="13" t="str">
        <f>'ANGKA (Input Nilai)'!B10</f>
        <v>Nurlayli Ubadah</v>
      </c>
      <c r="D15" s="14">
        <f>'ANGKA (Input Nilai)'!C10</f>
        <v>86</v>
      </c>
      <c r="E15" s="14">
        <f>'ANGKA (Input Nilai)'!E10</f>
        <v>87.37</v>
      </c>
      <c r="F15" s="14">
        <f>'ANGKA (Input Nilai)'!G10</f>
        <v>85.76</v>
      </c>
      <c r="G15" s="14">
        <f>'ANGKA (Input Nilai)'!I10</f>
        <v>83.52</v>
      </c>
      <c r="H15" s="14">
        <f>'ANGKA (Input Nilai)'!K10</f>
        <v>85.1</v>
      </c>
      <c r="I15" s="14">
        <f>'ANGKA (Input Nilai)'!M10</f>
        <v>85.1866666666667</v>
      </c>
      <c r="J15" s="14">
        <f>'ANGKA (Input Nilai)'!O10</f>
        <v>89.96</v>
      </c>
      <c r="K15" s="14">
        <f>'ANGKA (Input Nilai)'!Q10</f>
        <v>83.12</v>
      </c>
      <c r="L15" s="27">
        <f t="shared" si="0"/>
        <v>686.016666666667</v>
      </c>
      <c r="M15" s="17">
        <f t="shared" si="2"/>
        <v>85.7520833333333</v>
      </c>
      <c r="N15" s="33">
        <f t="shared" si="1"/>
        <v>2</v>
      </c>
      <c r="O15" s="34">
        <f>Deskripsi!L10</f>
        <v>0</v>
      </c>
      <c r="P15" s="35">
        <f>Deskripsi!M10</f>
        <v>0</v>
      </c>
      <c r="Q15" s="38">
        <f>Deskripsi!N10</f>
        <v>0</v>
      </c>
    </row>
    <row r="16" spans="1:17">
      <c r="A16" s="12">
        <v>10</v>
      </c>
      <c r="B16" s="12">
        <f>Deskripsi!A11</f>
        <v>160038</v>
      </c>
      <c r="C16" s="13" t="str">
        <f>'ANGKA (Input Nilai)'!B11</f>
        <v>Nadyne Fathiya Chairinda</v>
      </c>
      <c r="D16" s="14">
        <f>'ANGKA (Input Nilai)'!C11</f>
        <v>79.63</v>
      </c>
      <c r="E16" s="14">
        <f>'ANGKA (Input Nilai)'!E11</f>
        <v>83.49</v>
      </c>
      <c r="F16" s="14">
        <f>'ANGKA (Input Nilai)'!G11</f>
        <v>83.84</v>
      </c>
      <c r="G16" s="14">
        <f>'ANGKA (Input Nilai)'!I11</f>
        <v>79.44</v>
      </c>
      <c r="H16" s="14">
        <f>'ANGKA (Input Nilai)'!K11</f>
        <v>78.54</v>
      </c>
      <c r="I16" s="14">
        <f>'ANGKA (Input Nilai)'!M11</f>
        <v>78.02</v>
      </c>
      <c r="J16" s="14">
        <f>'ANGKA (Input Nilai)'!O11</f>
        <v>88.04</v>
      </c>
      <c r="K16" s="14">
        <f>'ANGKA (Input Nilai)'!Q11</f>
        <v>82.64</v>
      </c>
      <c r="L16" s="27">
        <f t="shared" si="0"/>
        <v>653.64</v>
      </c>
      <c r="M16" s="17">
        <f t="shared" si="2"/>
        <v>81.705</v>
      </c>
      <c r="N16" s="33">
        <f t="shared" si="1"/>
        <v>11</v>
      </c>
      <c r="O16" s="34">
        <f>Deskripsi!L11</f>
        <v>0</v>
      </c>
      <c r="P16" s="35">
        <f>Deskripsi!M11</f>
        <v>0</v>
      </c>
      <c r="Q16" s="38">
        <f>Deskripsi!N11</f>
        <v>0</v>
      </c>
    </row>
    <row r="17" spans="1:17">
      <c r="A17" s="12">
        <v>11</v>
      </c>
      <c r="B17" s="12">
        <f>Deskripsi!A12</f>
        <v>160039</v>
      </c>
      <c r="C17" s="13" t="str">
        <f>'ANGKA (Input Nilai)'!B12</f>
        <v>Muthia Shofia</v>
      </c>
      <c r="D17" s="14">
        <f>'ANGKA (Input Nilai)'!C12</f>
        <v>86.86</v>
      </c>
      <c r="E17" s="14">
        <f>'ANGKA (Input Nilai)'!E12</f>
        <v>88.26</v>
      </c>
      <c r="F17" s="14">
        <f>'ANGKA (Input Nilai)'!G12</f>
        <v>84.84</v>
      </c>
      <c r="G17" s="14">
        <f>'ANGKA (Input Nilai)'!I12</f>
        <v>83.76</v>
      </c>
      <c r="H17" s="14">
        <f>'ANGKA (Input Nilai)'!K12</f>
        <v>86.04</v>
      </c>
      <c r="I17" s="14">
        <f>'ANGKA (Input Nilai)'!M12</f>
        <v>85.9933333333333</v>
      </c>
      <c r="J17" s="14">
        <f>'ANGKA (Input Nilai)'!O12</f>
        <v>88.68</v>
      </c>
      <c r="K17" s="14">
        <f>'ANGKA (Input Nilai)'!Q12</f>
        <v>85.92</v>
      </c>
      <c r="L17" s="27">
        <f t="shared" si="0"/>
        <v>690.353333333333</v>
      </c>
      <c r="M17" s="17">
        <f t="shared" si="2"/>
        <v>86.2941666666667</v>
      </c>
      <c r="N17" s="33">
        <f t="shared" si="1"/>
        <v>1</v>
      </c>
      <c r="O17" s="34">
        <v>0</v>
      </c>
      <c r="P17" s="35">
        <f>Deskripsi!M12</f>
        <v>0</v>
      </c>
      <c r="Q17" s="38">
        <f>Deskripsi!N12</f>
        <v>0</v>
      </c>
    </row>
    <row r="18" spans="1:17">
      <c r="A18" s="12">
        <v>12</v>
      </c>
      <c r="B18" s="12">
        <f>Deskripsi!A13</f>
        <v>170071</v>
      </c>
      <c r="C18" s="13" t="str">
        <f>'ANGKA (Input Nilai)'!B13</f>
        <v>Inas Afifah</v>
      </c>
      <c r="D18" s="14">
        <f>'ANGKA (Input Nilai)'!C13</f>
        <v>85.24</v>
      </c>
      <c r="E18" s="14">
        <f>'ANGKA (Input Nilai)'!E13</f>
        <v>85.8133333333333</v>
      </c>
      <c r="F18" s="14">
        <f>'ANGKA (Input Nilai)'!G13</f>
        <v>84.72</v>
      </c>
      <c r="G18" s="14">
        <f>'ANGKA (Input Nilai)'!I13</f>
        <v>82.6</v>
      </c>
      <c r="H18" s="14">
        <f>'ANGKA (Input Nilai)'!K13</f>
        <v>81.1</v>
      </c>
      <c r="I18" s="14">
        <f>'ANGKA (Input Nilai)'!M13</f>
        <v>80.0066666666667</v>
      </c>
      <c r="J18" s="14">
        <f>'ANGKA (Input Nilai)'!O13</f>
        <v>84.78</v>
      </c>
      <c r="K18" s="14">
        <f>'ANGKA (Input Nilai)'!Q13</f>
        <v>81.2</v>
      </c>
      <c r="L18" s="27">
        <f t="shared" ref="L18" si="3">SUM(D18:K18)</f>
        <v>665.46</v>
      </c>
      <c r="M18" s="17">
        <f t="shared" si="2"/>
        <v>83.1825</v>
      </c>
      <c r="N18" s="33">
        <f t="shared" si="1"/>
        <v>9</v>
      </c>
      <c r="O18" s="34">
        <v>0</v>
      </c>
      <c r="P18" s="35">
        <v>0</v>
      </c>
      <c r="Q18" s="38">
        <f>Deskripsi!N13</f>
        <v>0</v>
      </c>
    </row>
    <row r="19" s="3" customFormat="1" spans="1:13">
      <c r="A19" s="15" t="s">
        <v>108</v>
      </c>
      <c r="B19" s="15"/>
      <c r="C19" s="15"/>
      <c r="D19" s="16">
        <f t="shared" ref="D19:L19" si="4">AVERAGE(D7:D18)</f>
        <v>85.6008333333333</v>
      </c>
      <c r="E19" s="16">
        <f t="shared" si="4"/>
        <v>84.9036111111111</v>
      </c>
      <c r="F19" s="16">
        <f t="shared" si="4"/>
        <v>81.205</v>
      </c>
      <c r="G19" s="16">
        <f t="shared" si="4"/>
        <v>83.4691666666667</v>
      </c>
      <c r="H19" s="16">
        <f t="shared" si="4"/>
        <v>81.78</v>
      </c>
      <c r="I19" s="16">
        <f t="shared" si="4"/>
        <v>83.8867777777778</v>
      </c>
      <c r="J19" s="16">
        <f t="shared" si="4"/>
        <v>83.8583333333333</v>
      </c>
      <c r="K19" s="16">
        <f t="shared" si="4"/>
        <v>84.6333333333333</v>
      </c>
      <c r="L19" s="16">
        <f t="shared" si="4"/>
        <v>669.337055555555</v>
      </c>
      <c r="M19" s="17">
        <f t="shared" si="2"/>
        <v>83.6671319444444</v>
      </c>
    </row>
    <row r="20" s="4" customFormat="1" spans="1:13">
      <c r="A20" s="15" t="s">
        <v>109</v>
      </c>
      <c r="B20" s="15" t="s">
        <v>109</v>
      </c>
      <c r="C20" s="15"/>
      <c r="D20" s="17">
        <f t="shared" ref="D20:L20" si="5">MIN(D7:D18)</f>
        <v>79.63</v>
      </c>
      <c r="E20" s="17">
        <f t="shared" si="5"/>
        <v>82.96</v>
      </c>
      <c r="F20" s="17">
        <f t="shared" si="5"/>
        <v>70.16</v>
      </c>
      <c r="G20" s="17">
        <f t="shared" si="5"/>
        <v>79.44</v>
      </c>
      <c r="H20" s="17">
        <f t="shared" si="5"/>
        <v>75.6</v>
      </c>
      <c r="I20" s="17">
        <f t="shared" si="5"/>
        <v>78.02</v>
      </c>
      <c r="J20" s="17">
        <f t="shared" si="5"/>
        <v>77.4</v>
      </c>
      <c r="K20" s="17">
        <f t="shared" si="5"/>
        <v>77.5</v>
      </c>
      <c r="L20" s="17">
        <f t="shared" si="5"/>
        <v>631.948</v>
      </c>
      <c r="M20" s="17">
        <f t="shared" si="2"/>
        <v>77.58875</v>
      </c>
    </row>
    <row r="21" s="4" customFormat="1" spans="1:13">
      <c r="A21" s="15" t="s">
        <v>110</v>
      </c>
      <c r="B21" s="15" t="s">
        <v>110</v>
      </c>
      <c r="C21" s="15"/>
      <c r="D21" s="17">
        <f t="shared" ref="D21:L21" si="6">MAX(D7:D18)</f>
        <v>87.56</v>
      </c>
      <c r="E21" s="17">
        <f t="shared" si="6"/>
        <v>88.26</v>
      </c>
      <c r="F21" s="17">
        <f t="shared" si="6"/>
        <v>86.76</v>
      </c>
      <c r="G21" s="17">
        <f t="shared" si="6"/>
        <v>86.33</v>
      </c>
      <c r="H21" s="17">
        <f t="shared" si="6"/>
        <v>86.04</v>
      </c>
      <c r="I21" s="17">
        <f t="shared" si="6"/>
        <v>85.9933333333333</v>
      </c>
      <c r="J21" s="17">
        <f t="shared" si="6"/>
        <v>89.96</v>
      </c>
      <c r="K21" s="17">
        <f t="shared" si="6"/>
        <v>87.8</v>
      </c>
      <c r="L21" s="17">
        <f t="shared" si="6"/>
        <v>690.353333333333</v>
      </c>
      <c r="M21" s="17">
        <f t="shared" si="2"/>
        <v>87.3379166666667</v>
      </c>
    </row>
    <row r="22" spans="4:13">
      <c r="D22" s="18"/>
      <c r="E22" s="18"/>
      <c r="F22" s="18"/>
      <c r="G22" s="18"/>
      <c r="H22" s="18"/>
      <c r="I22" s="18"/>
      <c r="J22" s="18"/>
      <c r="K22" s="18"/>
      <c r="L22" s="28"/>
      <c r="M22" s="28"/>
    </row>
    <row r="24" spans="3:3">
      <c r="C24" t="s">
        <v>111</v>
      </c>
    </row>
    <row r="25" spans="3:3">
      <c r="C25" t="s">
        <v>112</v>
      </c>
    </row>
    <row r="31" spans="3:3">
      <c r="C31" t="s">
        <v>113</v>
      </c>
    </row>
  </sheetData>
  <mergeCells count="22">
    <mergeCell ref="A1:Q1"/>
    <mergeCell ref="A2:Q2"/>
    <mergeCell ref="A3:Q3"/>
    <mergeCell ref="A19:C19"/>
    <mergeCell ref="A20:C20"/>
    <mergeCell ref="A21:C21"/>
    <mergeCell ref="A5:A6"/>
    <mergeCell ref="B5:B6"/>
    <mergeCell ref="C5:C6"/>
    <mergeCell ref="D5:D6"/>
    <mergeCell ref="F5:F6"/>
    <mergeCell ref="G5:G6"/>
    <mergeCell ref="H5:H6"/>
    <mergeCell ref="I5:I6"/>
    <mergeCell ref="J5:J6"/>
    <mergeCell ref="K5:K6"/>
    <mergeCell ref="L5:L6"/>
    <mergeCell ref="M5:M6"/>
    <mergeCell ref="N5:N6"/>
    <mergeCell ref="O5:O6"/>
    <mergeCell ref="P5:P6"/>
    <mergeCell ref="Q5:Q6"/>
  </mergeCells>
  <printOptions horizontalCentered="1"/>
  <pageMargins left="0.31496062992126" right="0.31496062992126" top="0.748031496062992" bottom="0.15748031496063" header="0.31496062992126" footer="0.118110236220472"/>
  <pageSetup paperSize="10000" scale="90"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8"/>
  <sheetViews>
    <sheetView tabSelected="1" workbookViewId="0">
      <selection activeCell="C13" sqref="C13"/>
    </sheetView>
  </sheetViews>
  <sheetFormatPr defaultColWidth="9" defaultRowHeight="15"/>
  <cols>
    <col min="2" max="2" width="27.5" customWidth="1"/>
    <col min="3" max="3" width="16" customWidth="1"/>
  </cols>
  <sheetData>
    <row r="1" spans="1:2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33</v>
      </c>
      <c r="V1" s="1" t="s">
        <v>34</v>
      </c>
      <c r="W1" s="1" t="s">
        <v>35</v>
      </c>
      <c r="X1" s="1" t="s">
        <v>36</v>
      </c>
      <c r="Y1" s="1" t="s">
        <v>37</v>
      </c>
      <c r="Z1" s="1" t="s">
        <v>38</v>
      </c>
      <c r="AA1" s="1" t="s">
        <v>39</v>
      </c>
      <c r="AB1" s="1" t="s">
        <v>40</v>
      </c>
      <c r="AC1" s="1" t="s">
        <v>41</v>
      </c>
    </row>
    <row r="2" spans="1:29">
      <c r="A2" t="s">
        <v>114</v>
      </c>
      <c r="B2" s="1" t="s">
        <v>21</v>
      </c>
      <c r="C2" s="1">
        <v>87</v>
      </c>
      <c r="D2" s="1" t="s">
        <v>115</v>
      </c>
      <c r="E2" s="1">
        <v>85</v>
      </c>
      <c r="F2" s="1" t="s">
        <v>115</v>
      </c>
      <c r="G2" s="1">
        <v>81</v>
      </c>
      <c r="H2" s="1" t="s">
        <v>115</v>
      </c>
      <c r="I2" s="1">
        <v>86</v>
      </c>
      <c r="J2" s="1" t="s">
        <v>115</v>
      </c>
      <c r="K2" s="1">
        <v>81</v>
      </c>
      <c r="L2" s="1" t="s">
        <v>115</v>
      </c>
      <c r="M2" s="1">
        <v>84</v>
      </c>
      <c r="N2" s="1" t="s">
        <v>115</v>
      </c>
      <c r="O2" s="1">
        <v>77</v>
      </c>
      <c r="P2" s="1" t="s">
        <v>115</v>
      </c>
      <c r="Q2" s="1">
        <v>86</v>
      </c>
      <c r="R2" s="1" t="s">
        <v>115</v>
      </c>
      <c r="S2" s="1">
        <v>84</v>
      </c>
      <c r="T2" s="1">
        <v>753</v>
      </c>
      <c r="U2" s="1" t="s">
        <v>46</v>
      </c>
      <c r="V2" s="1" t="s">
        <v>47</v>
      </c>
      <c r="W2" s="1" t="s">
        <v>48</v>
      </c>
      <c r="X2" s="1" t="s">
        <v>116</v>
      </c>
      <c r="Y2" s="1" t="s">
        <v>50</v>
      </c>
      <c r="Z2" s="1" t="s">
        <v>51</v>
      </c>
      <c r="AA2" s="1" t="s">
        <v>52</v>
      </c>
      <c r="AB2" s="1" t="s">
        <v>53</v>
      </c>
      <c r="AC2" s="1" t="s">
        <v>54</v>
      </c>
    </row>
    <row r="3" spans="1:29">
      <c r="A3" t="s">
        <v>117</v>
      </c>
      <c r="B3" s="1" t="s">
        <v>22</v>
      </c>
      <c r="C3" s="1">
        <v>88</v>
      </c>
      <c r="D3" s="1" t="s">
        <v>115</v>
      </c>
      <c r="E3" s="1">
        <v>85</v>
      </c>
      <c r="F3" s="1" t="s">
        <v>115</v>
      </c>
      <c r="G3" s="1">
        <v>81</v>
      </c>
      <c r="H3" s="1" t="s">
        <v>115</v>
      </c>
      <c r="I3" s="1">
        <v>81</v>
      </c>
      <c r="J3" s="1" t="s">
        <v>115</v>
      </c>
      <c r="K3" s="1">
        <v>84</v>
      </c>
      <c r="L3" s="1" t="s">
        <v>115</v>
      </c>
      <c r="M3" s="1">
        <v>85</v>
      </c>
      <c r="N3" s="1" t="s">
        <v>115</v>
      </c>
      <c r="O3" s="1">
        <v>82</v>
      </c>
      <c r="P3" s="1" t="s">
        <v>115</v>
      </c>
      <c r="Q3" s="1">
        <v>88</v>
      </c>
      <c r="R3" s="1" t="s">
        <v>115</v>
      </c>
      <c r="S3" s="1">
        <v>84</v>
      </c>
      <c r="T3" s="1">
        <v>758</v>
      </c>
      <c r="U3" s="1" t="s">
        <v>46</v>
      </c>
      <c r="V3" s="1" t="s">
        <v>47</v>
      </c>
      <c r="W3" s="1" t="s">
        <v>56</v>
      </c>
      <c r="X3" s="1" t="s">
        <v>118</v>
      </c>
      <c r="Y3" s="1" t="s">
        <v>50</v>
      </c>
      <c r="Z3" s="1" t="s">
        <v>58</v>
      </c>
      <c r="AA3" s="1" t="s">
        <v>52</v>
      </c>
      <c r="AB3" s="1" t="s">
        <v>53</v>
      </c>
      <c r="AC3" s="1" t="s">
        <v>54</v>
      </c>
    </row>
    <row r="4" spans="1:29">
      <c r="A4" t="s">
        <v>119</v>
      </c>
      <c r="B4" s="1" t="s">
        <v>23</v>
      </c>
      <c r="C4" s="1">
        <v>87</v>
      </c>
      <c r="D4" s="1" t="s">
        <v>115</v>
      </c>
      <c r="E4" s="1">
        <v>84</v>
      </c>
      <c r="F4" s="1" t="s">
        <v>115</v>
      </c>
      <c r="G4" s="1">
        <v>78</v>
      </c>
      <c r="H4" s="1" t="s">
        <v>115</v>
      </c>
      <c r="I4" s="1">
        <v>86</v>
      </c>
      <c r="J4" s="1" t="s">
        <v>115</v>
      </c>
      <c r="K4" s="1">
        <v>86</v>
      </c>
      <c r="L4" s="1" t="s">
        <v>115</v>
      </c>
      <c r="M4" s="1">
        <v>84</v>
      </c>
      <c r="N4" s="1" t="s">
        <v>115</v>
      </c>
      <c r="O4" s="1">
        <v>82</v>
      </c>
      <c r="P4" s="1" t="s">
        <v>115</v>
      </c>
      <c r="Q4" s="1">
        <v>86</v>
      </c>
      <c r="R4" s="1" t="s">
        <v>115</v>
      </c>
      <c r="S4" s="1">
        <v>84</v>
      </c>
      <c r="T4" s="1">
        <v>757</v>
      </c>
      <c r="U4" s="1" t="s">
        <v>46</v>
      </c>
      <c r="V4" s="1" t="s">
        <v>47</v>
      </c>
      <c r="W4" s="1" t="s">
        <v>59</v>
      </c>
      <c r="X4" s="1" t="s">
        <v>120</v>
      </c>
      <c r="Y4" s="1" t="s">
        <v>50</v>
      </c>
      <c r="Z4" s="1" t="s">
        <v>61</v>
      </c>
      <c r="AA4" s="1" t="s">
        <v>52</v>
      </c>
      <c r="AB4" s="1" t="s">
        <v>53</v>
      </c>
      <c r="AC4" s="1" t="s">
        <v>54</v>
      </c>
    </row>
    <row r="5" spans="1:29">
      <c r="A5" t="s">
        <v>121</v>
      </c>
      <c r="B5" s="1" t="s">
        <v>24</v>
      </c>
      <c r="C5" s="1">
        <v>83</v>
      </c>
      <c r="D5" s="1" t="s">
        <v>115</v>
      </c>
      <c r="E5" s="1">
        <v>83</v>
      </c>
      <c r="F5" s="1" t="s">
        <v>115</v>
      </c>
      <c r="G5" s="1">
        <v>70</v>
      </c>
      <c r="H5" s="1" t="s">
        <v>122</v>
      </c>
      <c r="I5" s="1">
        <v>81</v>
      </c>
      <c r="J5" s="1" t="s">
        <v>115</v>
      </c>
      <c r="K5" s="1">
        <v>76</v>
      </c>
      <c r="L5" s="1" t="s">
        <v>122</v>
      </c>
      <c r="M5" s="1">
        <v>84</v>
      </c>
      <c r="N5" s="1" t="s">
        <v>115</v>
      </c>
      <c r="O5" s="1">
        <v>78</v>
      </c>
      <c r="P5" s="1" t="s">
        <v>115</v>
      </c>
      <c r="Q5" s="1">
        <v>78</v>
      </c>
      <c r="R5" s="1" t="s">
        <v>115</v>
      </c>
      <c r="S5" s="1">
        <v>79</v>
      </c>
      <c r="T5" s="1">
        <v>715</v>
      </c>
      <c r="U5" s="1" t="s">
        <v>46</v>
      </c>
      <c r="V5" s="1" t="s">
        <v>47</v>
      </c>
      <c r="W5" s="1" t="s">
        <v>62</v>
      </c>
      <c r="X5" s="1" t="s">
        <v>123</v>
      </c>
      <c r="Y5" s="1" t="s">
        <v>64</v>
      </c>
      <c r="Z5" s="1" t="s">
        <v>65</v>
      </c>
      <c r="AA5" s="1" t="s">
        <v>52</v>
      </c>
      <c r="AB5" s="1" t="s">
        <v>53</v>
      </c>
      <c r="AC5" s="1" t="s">
        <v>54</v>
      </c>
    </row>
    <row r="6" spans="1:29">
      <c r="A6" t="s">
        <v>124</v>
      </c>
      <c r="B6" s="1" t="s">
        <v>25</v>
      </c>
      <c r="C6" s="1">
        <v>86</v>
      </c>
      <c r="D6" s="1" t="s">
        <v>115</v>
      </c>
      <c r="E6" s="1">
        <v>84</v>
      </c>
      <c r="F6" s="1" t="s">
        <v>115</v>
      </c>
      <c r="G6" s="1">
        <v>78</v>
      </c>
      <c r="H6" s="1" t="s">
        <v>115</v>
      </c>
      <c r="I6" s="1">
        <v>84</v>
      </c>
      <c r="J6" s="1" t="s">
        <v>115</v>
      </c>
      <c r="K6" s="1">
        <v>77</v>
      </c>
      <c r="L6" s="1" t="s">
        <v>115</v>
      </c>
      <c r="M6" s="1">
        <v>85</v>
      </c>
      <c r="N6" s="1" t="s">
        <v>115</v>
      </c>
      <c r="O6" s="1">
        <v>83</v>
      </c>
      <c r="P6" s="1" t="s">
        <v>115</v>
      </c>
      <c r="Q6" s="1">
        <v>84</v>
      </c>
      <c r="R6" s="1" t="s">
        <v>115</v>
      </c>
      <c r="S6" s="1">
        <v>83</v>
      </c>
      <c r="T6" s="1">
        <v>744</v>
      </c>
      <c r="U6" s="1" t="s">
        <v>46</v>
      </c>
      <c r="V6" s="1" t="s">
        <v>47</v>
      </c>
      <c r="W6" s="1" t="s">
        <v>66</v>
      </c>
      <c r="X6" s="1" t="s">
        <v>125</v>
      </c>
      <c r="Y6" s="1" t="s">
        <v>50</v>
      </c>
      <c r="Z6" s="1" t="s">
        <v>58</v>
      </c>
      <c r="AA6" s="1" t="s">
        <v>52</v>
      </c>
      <c r="AB6" s="1" t="s">
        <v>53</v>
      </c>
      <c r="AC6" s="1" t="s">
        <v>54</v>
      </c>
    </row>
    <row r="7" spans="1:29">
      <c r="A7" t="s">
        <v>126</v>
      </c>
      <c r="B7" s="1" t="s">
        <v>26</v>
      </c>
      <c r="C7" s="1">
        <v>86</v>
      </c>
      <c r="D7" s="1" t="s">
        <v>115</v>
      </c>
      <c r="E7" s="1">
        <v>87</v>
      </c>
      <c r="F7" s="1" t="s">
        <v>115</v>
      </c>
      <c r="G7" s="1">
        <v>81</v>
      </c>
      <c r="H7" s="1" t="s">
        <v>115</v>
      </c>
      <c r="I7" s="1">
        <v>86</v>
      </c>
      <c r="J7" s="1" t="s">
        <v>115</v>
      </c>
      <c r="K7" s="1">
        <v>82</v>
      </c>
      <c r="L7" s="1" t="s">
        <v>115</v>
      </c>
      <c r="M7" s="1">
        <v>86</v>
      </c>
      <c r="N7" s="1" t="s">
        <v>115</v>
      </c>
      <c r="O7" s="1">
        <v>80</v>
      </c>
      <c r="P7" s="1" t="s">
        <v>115</v>
      </c>
      <c r="Q7" s="1">
        <v>87</v>
      </c>
      <c r="R7" s="1" t="s">
        <v>115</v>
      </c>
      <c r="S7" s="1">
        <v>85</v>
      </c>
      <c r="T7" s="1">
        <v>761</v>
      </c>
      <c r="U7" s="1" t="s">
        <v>46</v>
      </c>
      <c r="V7" s="1" t="s">
        <v>47</v>
      </c>
      <c r="W7" s="1" t="s">
        <v>68</v>
      </c>
      <c r="X7" s="1" t="s">
        <v>127</v>
      </c>
      <c r="Y7" s="1" t="s">
        <v>50</v>
      </c>
      <c r="Z7" s="1" t="s">
        <v>58</v>
      </c>
      <c r="AA7" s="1" t="s">
        <v>52</v>
      </c>
      <c r="AB7" s="1" t="s">
        <v>53</v>
      </c>
      <c r="AC7" s="1" t="s">
        <v>54</v>
      </c>
    </row>
    <row r="8" spans="1:29">
      <c r="A8" t="s">
        <v>128</v>
      </c>
      <c r="B8" s="1" t="s">
        <v>27</v>
      </c>
      <c r="C8" s="1">
        <v>87</v>
      </c>
      <c r="D8" s="1" t="s">
        <v>115</v>
      </c>
      <c r="E8" s="1">
        <v>83</v>
      </c>
      <c r="F8" s="1" t="s">
        <v>115</v>
      </c>
      <c r="G8" s="1">
        <v>80</v>
      </c>
      <c r="H8" s="1" t="s">
        <v>115</v>
      </c>
      <c r="I8" s="1">
        <v>86</v>
      </c>
      <c r="J8" s="1" t="s">
        <v>115</v>
      </c>
      <c r="K8" s="1">
        <v>82</v>
      </c>
      <c r="L8" s="1" t="s">
        <v>115</v>
      </c>
      <c r="M8" s="1">
        <v>85</v>
      </c>
      <c r="N8" s="1" t="s">
        <v>115</v>
      </c>
      <c r="O8" s="1">
        <v>84</v>
      </c>
      <c r="P8" s="1" t="s">
        <v>115</v>
      </c>
      <c r="Q8" s="1">
        <v>88</v>
      </c>
      <c r="R8" s="1" t="s">
        <v>115</v>
      </c>
      <c r="S8" s="1">
        <v>84</v>
      </c>
      <c r="T8" s="1">
        <v>758</v>
      </c>
      <c r="U8" s="1" t="s">
        <v>46</v>
      </c>
      <c r="V8" s="1" t="s">
        <v>47</v>
      </c>
      <c r="W8" s="1" t="s">
        <v>70</v>
      </c>
      <c r="X8" s="1" t="s">
        <v>129</v>
      </c>
      <c r="Y8" s="1" t="s">
        <v>50</v>
      </c>
      <c r="Z8" s="1" t="s">
        <v>58</v>
      </c>
      <c r="AA8" s="1" t="s">
        <v>72</v>
      </c>
      <c r="AB8" s="1" t="s">
        <v>53</v>
      </c>
      <c r="AC8" s="1" t="s">
        <v>54</v>
      </c>
    </row>
    <row r="9" spans="1:29">
      <c r="A9" t="s">
        <v>130</v>
      </c>
      <c r="B9" s="1" t="s">
        <v>28</v>
      </c>
      <c r="C9" s="1">
        <v>86</v>
      </c>
      <c r="D9" s="1" t="s">
        <v>115</v>
      </c>
      <c r="E9" s="1">
        <v>83</v>
      </c>
      <c r="F9" s="1" t="s">
        <v>115</v>
      </c>
      <c r="G9" s="1">
        <v>87</v>
      </c>
      <c r="H9" s="1" t="s">
        <v>115</v>
      </c>
      <c r="I9" s="1">
        <v>82</v>
      </c>
      <c r="J9" s="1" t="s">
        <v>115</v>
      </c>
      <c r="K9" s="1">
        <v>83</v>
      </c>
      <c r="L9" s="1" t="s">
        <v>115</v>
      </c>
      <c r="M9" s="1">
        <v>84</v>
      </c>
      <c r="N9" s="1" t="s">
        <v>115</v>
      </c>
      <c r="O9" s="1">
        <v>89</v>
      </c>
      <c r="P9" s="1" t="s">
        <v>131</v>
      </c>
      <c r="Q9" s="1">
        <v>87</v>
      </c>
      <c r="R9" s="1" t="s">
        <v>115</v>
      </c>
      <c r="S9" s="1">
        <v>85</v>
      </c>
      <c r="T9" s="1">
        <v>764</v>
      </c>
      <c r="U9" s="1" t="s">
        <v>73</v>
      </c>
      <c r="V9" s="1" t="s">
        <v>74</v>
      </c>
      <c r="W9" s="1" t="s">
        <v>74</v>
      </c>
      <c r="X9" s="1" t="s">
        <v>73</v>
      </c>
      <c r="Y9" s="1" t="s">
        <v>75</v>
      </c>
      <c r="Z9" s="1" t="s">
        <v>76</v>
      </c>
      <c r="AA9" s="1" t="s">
        <v>77</v>
      </c>
      <c r="AB9" s="1" t="s">
        <v>74</v>
      </c>
      <c r="AC9" s="1" t="s">
        <v>54</v>
      </c>
    </row>
    <row r="10" spans="1:29">
      <c r="A10" t="s">
        <v>132</v>
      </c>
      <c r="B10" s="1" t="s">
        <v>29</v>
      </c>
      <c r="C10" s="1">
        <v>86</v>
      </c>
      <c r="D10" s="1" t="s">
        <v>115</v>
      </c>
      <c r="E10" s="1">
        <v>87</v>
      </c>
      <c r="F10" s="1" t="s">
        <v>115</v>
      </c>
      <c r="G10" s="1">
        <v>86</v>
      </c>
      <c r="H10" s="1" t="s">
        <v>115</v>
      </c>
      <c r="I10" s="1">
        <v>84</v>
      </c>
      <c r="J10" s="1" t="s">
        <v>115</v>
      </c>
      <c r="K10" s="1">
        <v>85</v>
      </c>
      <c r="L10" s="1" t="s">
        <v>115</v>
      </c>
      <c r="M10" s="1">
        <v>85</v>
      </c>
      <c r="N10" s="1" t="s">
        <v>115</v>
      </c>
      <c r="O10" s="1">
        <v>90</v>
      </c>
      <c r="P10" s="1" t="s">
        <v>131</v>
      </c>
      <c r="Q10" s="1">
        <v>83</v>
      </c>
      <c r="R10" s="1" t="s">
        <v>115</v>
      </c>
      <c r="S10" s="1">
        <v>86</v>
      </c>
      <c r="T10" s="1">
        <v>773</v>
      </c>
      <c r="U10" s="1" t="s">
        <v>78</v>
      </c>
      <c r="V10" s="1" t="s">
        <v>79</v>
      </c>
      <c r="W10" s="1" t="s">
        <v>79</v>
      </c>
      <c r="X10" s="1" t="s">
        <v>78</v>
      </c>
      <c r="Y10" s="1" t="s">
        <v>75</v>
      </c>
      <c r="Z10" s="1" t="s">
        <v>76</v>
      </c>
      <c r="AA10" s="70" t="s">
        <v>77</v>
      </c>
      <c r="AB10" s="1" t="s">
        <v>79</v>
      </c>
      <c r="AC10" s="1" t="s">
        <v>54</v>
      </c>
    </row>
    <row r="11" spans="1:29">
      <c r="A11" t="s">
        <v>133</v>
      </c>
      <c r="B11" s="1" t="s">
        <v>30</v>
      </c>
      <c r="C11" s="1">
        <v>80</v>
      </c>
      <c r="D11" s="1" t="s">
        <v>115</v>
      </c>
      <c r="E11" s="1">
        <v>83</v>
      </c>
      <c r="F11" s="1" t="s">
        <v>115</v>
      </c>
      <c r="G11" s="1">
        <v>84</v>
      </c>
      <c r="H11" s="1" t="s">
        <v>115</v>
      </c>
      <c r="I11" s="1">
        <v>79</v>
      </c>
      <c r="J11" s="1" t="s">
        <v>115</v>
      </c>
      <c r="K11" s="1">
        <v>79</v>
      </c>
      <c r="L11" s="1" t="s">
        <v>115</v>
      </c>
      <c r="M11" s="1">
        <v>78</v>
      </c>
      <c r="N11" s="1" t="s">
        <v>115</v>
      </c>
      <c r="O11" s="1">
        <v>88</v>
      </c>
      <c r="P11" s="1" t="s">
        <v>131</v>
      </c>
      <c r="Q11" s="1">
        <v>83</v>
      </c>
      <c r="R11" s="1" t="s">
        <v>115</v>
      </c>
      <c r="S11" s="1">
        <v>82</v>
      </c>
      <c r="T11" s="1">
        <v>737</v>
      </c>
      <c r="U11" s="1" t="s">
        <v>81</v>
      </c>
      <c r="V11" s="1" t="s">
        <v>82</v>
      </c>
      <c r="W11" s="1" t="s">
        <v>82</v>
      </c>
      <c r="X11" s="1" t="s">
        <v>81</v>
      </c>
      <c r="Y11" s="1" t="s">
        <v>75</v>
      </c>
      <c r="Z11" s="1" t="s">
        <v>76</v>
      </c>
      <c r="AA11" s="70" t="s">
        <v>77</v>
      </c>
      <c r="AB11" s="1" t="s">
        <v>82</v>
      </c>
      <c r="AC11" s="1" t="s">
        <v>54</v>
      </c>
    </row>
    <row r="12" spans="1:29">
      <c r="A12" t="s">
        <v>134</v>
      </c>
      <c r="B12" s="1" t="s">
        <v>31</v>
      </c>
      <c r="C12" s="1">
        <v>87</v>
      </c>
      <c r="D12" s="1" t="s">
        <v>115</v>
      </c>
      <c r="E12" s="1">
        <v>88</v>
      </c>
      <c r="F12" s="1" t="s">
        <v>131</v>
      </c>
      <c r="G12" s="1">
        <v>85</v>
      </c>
      <c r="H12" s="1" t="s">
        <v>115</v>
      </c>
      <c r="I12" s="1">
        <v>84</v>
      </c>
      <c r="J12" s="1" t="s">
        <v>115</v>
      </c>
      <c r="K12" s="1">
        <v>86</v>
      </c>
      <c r="L12" s="1" t="s">
        <v>115</v>
      </c>
      <c r="M12" s="1">
        <v>86</v>
      </c>
      <c r="N12" s="1" t="s">
        <v>115</v>
      </c>
      <c r="O12" s="1">
        <v>89</v>
      </c>
      <c r="P12" s="1" t="s">
        <v>131</v>
      </c>
      <c r="Q12" s="1">
        <v>86</v>
      </c>
      <c r="R12" s="1" t="s">
        <v>115</v>
      </c>
      <c r="S12" s="1">
        <v>87</v>
      </c>
      <c r="T12" s="1">
        <v>779</v>
      </c>
      <c r="U12" s="1" t="s">
        <v>83</v>
      </c>
      <c r="V12" s="1" t="s">
        <v>84</v>
      </c>
      <c r="W12" s="1" t="s">
        <v>85</v>
      </c>
      <c r="X12" s="1" t="s">
        <v>83</v>
      </c>
      <c r="Y12" s="1" t="s">
        <v>75</v>
      </c>
      <c r="Z12" s="1" t="s">
        <v>86</v>
      </c>
      <c r="AA12" s="1" t="s">
        <v>87</v>
      </c>
      <c r="AB12" s="1" t="s">
        <v>85</v>
      </c>
      <c r="AC12" s="1" t="s">
        <v>54</v>
      </c>
    </row>
    <row r="13" spans="1:29">
      <c r="A13" t="s">
        <v>135</v>
      </c>
      <c r="B13" s="1" t="s">
        <v>32</v>
      </c>
      <c r="C13" s="1">
        <v>85</v>
      </c>
      <c r="D13" s="1" t="s">
        <v>115</v>
      </c>
      <c r="E13" s="1">
        <v>86</v>
      </c>
      <c r="F13" s="1" t="s">
        <v>115</v>
      </c>
      <c r="G13" s="1">
        <v>85</v>
      </c>
      <c r="H13" s="1" t="s">
        <v>115</v>
      </c>
      <c r="I13" s="1">
        <v>83</v>
      </c>
      <c r="J13" s="1" t="s">
        <v>115</v>
      </c>
      <c r="K13" s="1">
        <v>81</v>
      </c>
      <c r="L13" s="1" t="s">
        <v>115</v>
      </c>
      <c r="M13" s="1">
        <v>80</v>
      </c>
      <c r="N13" s="1" t="s">
        <v>115</v>
      </c>
      <c r="O13" s="1">
        <v>85</v>
      </c>
      <c r="P13" s="1" t="s">
        <v>115</v>
      </c>
      <c r="Q13" s="1">
        <v>81</v>
      </c>
      <c r="R13" s="1" t="s">
        <v>115</v>
      </c>
      <c r="S13" s="1">
        <v>83</v>
      </c>
      <c r="T13" s="1">
        <v>751</v>
      </c>
      <c r="U13" s="1" t="s">
        <v>88</v>
      </c>
      <c r="V13" s="1" t="s">
        <v>89</v>
      </c>
      <c r="W13" s="1" t="s">
        <v>89</v>
      </c>
      <c r="X13" s="1" t="s">
        <v>88</v>
      </c>
      <c r="Y13" s="1" t="s">
        <v>75</v>
      </c>
      <c r="Z13" s="1" t="s">
        <v>90</v>
      </c>
      <c r="AA13" s="70" t="s">
        <v>77</v>
      </c>
      <c r="AB13" s="1" t="s">
        <v>89</v>
      </c>
      <c r="AC13" s="1" t="s">
        <v>54</v>
      </c>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4</vt:i4>
      </vt:variant>
    </vt:vector>
  </HeadingPairs>
  <TitlesOfParts>
    <vt:vector size="4" baseType="lpstr">
      <vt:lpstr>ANGKA (Input Nilai)</vt:lpstr>
      <vt:lpstr>Deskripsi</vt:lpstr>
      <vt:lpstr>Leger Cetak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zen</cp:lastModifiedBy>
  <dcterms:created xsi:type="dcterms:W3CDTF">2015-12-19T18:18:00Z</dcterms:created>
  <cp:lastPrinted>2019-12-20T21:17:00Z</cp:lastPrinted>
  <dcterms:modified xsi:type="dcterms:W3CDTF">2022-12-14T17:16:03Z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