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2"/>
  <workbookPr/>
  <mc:AlternateContent xmlns:mc="http://schemas.openxmlformats.org/markup-compatibility/2006">
    <mc:Choice Requires="x15">
      <x15ac:absPath xmlns:x15ac="http://schemas.microsoft.com/office/spreadsheetml/2010/11/ac" url="G:\zen\pesantren\"/>
    </mc:Choice>
  </mc:AlternateContent>
  <xr:revisionPtr revIDLastSave="0" documentId="13_ncr:1_{1CFED7A3-C3ED-4BF4-9C2E-687B24F41F03}" xr6:coauthVersionLast="36" xr6:coauthVersionMax="36" xr10:uidLastSave="{00000000-0000-0000-0000-000000000000}"/>
  <bookViews>
    <workbookView xWindow="0" yWindow="0" windowWidth="19950" windowHeight="8295" activeTab="1" xr2:uid="{00000000-000D-0000-FFFF-FFFF00000000}"/>
  </bookViews>
  <sheets>
    <sheet name="ANGKA (Input Nilai)" sheetId="4" r:id="rId1"/>
    <sheet name="Deskripsi" sheetId="1" r:id="rId2"/>
    <sheet name="Leger Cetak " sheetId="6" r:id="rId3"/>
    <sheet name="Sheet1" sheetId="7" r:id="rId4"/>
  </sheets>
  <definedNames>
    <definedName name="_xlnm._FilterDatabase" localSheetId="0" hidden="1">'ANGKA (Input Nilai)'!$B$2:$B$12</definedName>
  </definedNames>
  <calcPr calcId="191029"/>
</workbook>
</file>

<file path=xl/calcChain.xml><?xml version="1.0" encoding="utf-8"?>
<calcChain xmlns="http://schemas.openxmlformats.org/spreadsheetml/2006/main">
  <c r="R2" i="4" l="1"/>
  <c r="R3" i="4"/>
  <c r="Q3" i="4" s="1"/>
  <c r="R4" i="4"/>
  <c r="R5" i="4"/>
  <c r="R6" i="4"/>
  <c r="R7" i="4"/>
  <c r="Q7" i="4" s="1"/>
  <c r="R8" i="4"/>
  <c r="R9" i="4"/>
  <c r="R10" i="4"/>
  <c r="R11" i="4"/>
  <c r="Q11" i="4" s="1"/>
  <c r="R12" i="4"/>
  <c r="R13" i="4"/>
  <c r="R14" i="4"/>
  <c r="Q2" i="4"/>
  <c r="M7" i="6"/>
  <c r="M8" i="6"/>
  <c r="M9" i="6"/>
  <c r="M10" i="6"/>
  <c r="M11" i="6"/>
  <c r="M12" i="6"/>
  <c r="M13" i="6"/>
  <c r="M14" i="6"/>
  <c r="M15" i="6"/>
  <c r="M16" i="6"/>
  <c r="M17" i="6"/>
  <c r="M18" i="6"/>
  <c r="M19" i="6"/>
  <c r="L19" i="6"/>
  <c r="K19" i="6"/>
  <c r="J19" i="6"/>
  <c r="I19" i="6"/>
  <c r="H19" i="6"/>
  <c r="G19" i="6"/>
  <c r="F19" i="6"/>
  <c r="E19" i="6"/>
  <c r="D18" i="6"/>
  <c r="D19" i="6"/>
  <c r="C18" i="6"/>
  <c r="C19" i="6"/>
  <c r="Q4" i="4"/>
  <c r="Q5" i="4"/>
  <c r="Q6" i="4"/>
  <c r="Q8" i="4"/>
  <c r="Q9" i="4"/>
  <c r="Q10" i="4"/>
  <c r="Q12" i="4"/>
  <c r="Q13" i="4"/>
  <c r="Q14" i="4"/>
  <c r="J7" i="6"/>
  <c r="J8" i="6"/>
  <c r="J9" i="6"/>
  <c r="J10" i="6"/>
  <c r="J11" i="6"/>
  <c r="J12" i="6"/>
  <c r="J13" i="6"/>
  <c r="J14" i="6"/>
  <c r="J15" i="6"/>
  <c r="J16" i="6"/>
  <c r="J17" i="6"/>
  <c r="J18" i="6"/>
  <c r="S9" i="4" l="1"/>
  <c r="S7" i="4"/>
  <c r="S14" i="4"/>
  <c r="S4" i="4"/>
  <c r="S12" i="4"/>
  <c r="S11" i="4"/>
  <c r="S8" i="4"/>
  <c r="S6" i="4"/>
  <c r="S13" i="4"/>
  <c r="S5" i="4"/>
  <c r="S3" i="4"/>
  <c r="S10" i="4"/>
  <c r="S2" i="4"/>
  <c r="A14" i="1" l="1"/>
  <c r="B19" i="6" s="1"/>
  <c r="A13" i="1"/>
  <c r="B18" i="6" s="1"/>
  <c r="A12" i="1"/>
  <c r="A11" i="1"/>
  <c r="A10" i="1"/>
  <c r="A9" i="1"/>
  <c r="A8" i="1"/>
  <c r="A7" i="1"/>
  <c r="A6" i="1"/>
  <c r="A5" i="1"/>
  <c r="A4" i="1"/>
  <c r="A3" i="1"/>
  <c r="A2" i="1"/>
  <c r="P18" i="6" l="1"/>
  <c r="I18" i="6"/>
  <c r="H18" i="6"/>
  <c r="G18" i="6"/>
  <c r="F18" i="6"/>
  <c r="E18" i="6"/>
  <c r="L18" i="6"/>
  <c r="P17" i="6"/>
  <c r="O17" i="6"/>
  <c r="I17" i="6"/>
  <c r="H17" i="6"/>
  <c r="G17" i="6"/>
  <c r="F17" i="6"/>
  <c r="E17" i="6"/>
  <c r="D17" i="6"/>
  <c r="L17" i="6" s="1"/>
  <c r="C17" i="6"/>
  <c r="P16" i="6"/>
  <c r="O16" i="6"/>
  <c r="N16" i="6"/>
  <c r="I16" i="6"/>
  <c r="H16" i="6"/>
  <c r="G16" i="6"/>
  <c r="F16" i="6"/>
  <c r="E16" i="6"/>
  <c r="D16" i="6"/>
  <c r="C16" i="6"/>
  <c r="P15" i="6"/>
  <c r="O15" i="6"/>
  <c r="N15" i="6"/>
  <c r="I15" i="6"/>
  <c r="H15" i="6"/>
  <c r="G15" i="6"/>
  <c r="F15" i="6"/>
  <c r="E15" i="6"/>
  <c r="D15" i="6"/>
  <c r="C15" i="6"/>
  <c r="P14" i="6"/>
  <c r="O14" i="6"/>
  <c r="I14" i="6"/>
  <c r="H14" i="6"/>
  <c r="G14" i="6"/>
  <c r="F14" i="6"/>
  <c r="E14" i="6"/>
  <c r="D14" i="6"/>
  <c r="C14" i="6"/>
  <c r="P13" i="6"/>
  <c r="O13" i="6"/>
  <c r="I13" i="6"/>
  <c r="H13" i="6"/>
  <c r="G13" i="6"/>
  <c r="F13" i="6"/>
  <c r="E13" i="6"/>
  <c r="D13" i="6"/>
  <c r="C13" i="6"/>
  <c r="P12" i="6"/>
  <c r="I12" i="6"/>
  <c r="H12" i="6"/>
  <c r="G12" i="6"/>
  <c r="F12" i="6"/>
  <c r="E12" i="6"/>
  <c r="D12" i="6"/>
  <c r="C12" i="6"/>
  <c r="P11" i="6"/>
  <c r="I11" i="6"/>
  <c r="H11" i="6"/>
  <c r="G11" i="6"/>
  <c r="F11" i="6"/>
  <c r="E11" i="6"/>
  <c r="D11" i="6"/>
  <c r="C11" i="6"/>
  <c r="P10" i="6"/>
  <c r="O10" i="6"/>
  <c r="I10" i="6"/>
  <c r="H10" i="6"/>
  <c r="G10" i="6"/>
  <c r="F10" i="6"/>
  <c r="E10" i="6"/>
  <c r="D10" i="6"/>
  <c r="L10" i="6" s="1"/>
  <c r="C10" i="6"/>
  <c r="P9" i="6"/>
  <c r="I9" i="6"/>
  <c r="H9" i="6"/>
  <c r="G9" i="6"/>
  <c r="F9" i="6"/>
  <c r="E9" i="6"/>
  <c r="D9" i="6"/>
  <c r="L9" i="6" s="1"/>
  <c r="C9" i="6"/>
  <c r="P8" i="6"/>
  <c r="I8" i="6"/>
  <c r="H8" i="6"/>
  <c r="G8" i="6"/>
  <c r="F8" i="6"/>
  <c r="E8" i="6"/>
  <c r="D8" i="6"/>
  <c r="L8" i="6" s="1"/>
  <c r="C8" i="6"/>
  <c r="P7" i="6"/>
  <c r="I7" i="6"/>
  <c r="H7" i="6"/>
  <c r="G7" i="6"/>
  <c r="F7" i="6"/>
  <c r="E7" i="6"/>
  <c r="D7" i="6"/>
  <c r="L7" i="6" s="1"/>
  <c r="C7" i="6"/>
  <c r="B14" i="1"/>
  <c r="B13" i="1"/>
  <c r="B12" i="1"/>
  <c r="B17" i="6"/>
  <c r="B11" i="1"/>
  <c r="B16" i="6"/>
  <c r="B10" i="1"/>
  <c r="B15" i="6"/>
  <c r="B9" i="1"/>
  <c r="B14" i="6"/>
  <c r="B8" i="1"/>
  <c r="B13" i="6"/>
  <c r="B7" i="1"/>
  <c r="B12" i="6"/>
  <c r="B6" i="1"/>
  <c r="B11" i="6"/>
  <c r="B5" i="1"/>
  <c r="B10" i="6"/>
  <c r="B4" i="1"/>
  <c r="B9" i="6"/>
  <c r="B3" i="1"/>
  <c r="B8" i="6"/>
  <c r="B2" i="1"/>
  <c r="B7" i="6"/>
  <c r="L11" i="6" l="1"/>
  <c r="L12" i="6"/>
  <c r="L13" i="6"/>
  <c r="L14" i="6"/>
  <c r="L16" i="6"/>
  <c r="L15" i="6"/>
  <c r="F21" i="6"/>
  <c r="J21" i="6"/>
  <c r="F22" i="6"/>
  <c r="G21" i="6"/>
  <c r="G22" i="6"/>
  <c r="H20" i="6"/>
  <c r="I20" i="6"/>
  <c r="K9" i="6"/>
  <c r="K15" i="6"/>
  <c r="K17" i="6"/>
  <c r="D22" i="6"/>
  <c r="L22" i="6" s="1"/>
  <c r="K13" i="6"/>
  <c r="K12" i="6"/>
  <c r="E22" i="6"/>
  <c r="J20" i="6"/>
  <c r="D20" i="6"/>
  <c r="L20" i="6" s="1"/>
  <c r="K11" i="6"/>
  <c r="K14" i="6"/>
  <c r="K16" i="6"/>
  <c r="H22" i="6"/>
  <c r="E20" i="6"/>
  <c r="I22" i="6"/>
  <c r="K8" i="6"/>
  <c r="K7" i="6"/>
  <c r="F20" i="6"/>
  <c r="D21" i="6"/>
  <c r="J22" i="6"/>
  <c r="H21" i="6"/>
  <c r="I21" i="6"/>
  <c r="G20" i="6"/>
  <c r="E21" i="6"/>
  <c r="K10" i="6"/>
  <c r="K18" i="6"/>
  <c r="L21" i="6" l="1"/>
  <c r="K22" i="6"/>
  <c r="K20" i="6"/>
  <c r="K21" i="6"/>
</calcChain>
</file>

<file path=xl/sharedStrings.xml><?xml version="1.0" encoding="utf-8"?>
<sst xmlns="http://schemas.openxmlformats.org/spreadsheetml/2006/main" count="269" uniqueCount="127">
  <si>
    <t>NIS</t>
  </si>
  <si>
    <t>NAMA</t>
  </si>
  <si>
    <t>bahasa arab angka</t>
  </si>
  <si>
    <t>bahasa arab pemahaman huruf</t>
  </si>
  <si>
    <t>adab angka</t>
  </si>
  <si>
    <t>adab huruf</t>
  </si>
  <si>
    <t>hadits angka</t>
  </si>
  <si>
    <t>hadits huruf</t>
  </si>
  <si>
    <t>Fiqih Angka</t>
  </si>
  <si>
    <t>Fiqih huruf</t>
  </si>
  <si>
    <t>Tahsin angka</t>
  </si>
  <si>
    <t>Tahsin huruf</t>
  </si>
  <si>
    <t>Sirah angka</t>
  </si>
  <si>
    <t>Sirah huruf</t>
  </si>
  <si>
    <t>Rata-rata</t>
  </si>
  <si>
    <t>Jumlah</t>
  </si>
  <si>
    <t>Ranking</t>
  </si>
  <si>
    <t>bahasa arab deskripsi</t>
  </si>
  <si>
    <t>adab deskripsi</t>
  </si>
  <si>
    <t>hadits deskripsi</t>
  </si>
  <si>
    <t>fiqih deskripsi</t>
  </si>
  <si>
    <t>tahsin deskripsi</t>
  </si>
  <si>
    <t>sirah deskripsi</t>
  </si>
  <si>
    <t>nahwu deskripsi</t>
  </si>
  <si>
    <t>saran</t>
  </si>
  <si>
    <t>sakit</t>
  </si>
  <si>
    <t>izin</t>
  </si>
  <si>
    <t>alpa</t>
  </si>
  <si>
    <t>Wali kelas</t>
  </si>
  <si>
    <t>LEGGER NILAI SEMESTER GANJIL 2022/2023</t>
  </si>
  <si>
    <t>KUTTAB SAADIS ALIF</t>
  </si>
  <si>
    <t>KUTTAB BAITUL IZZAH</t>
  </si>
  <si>
    <t>Bahasa Arab</t>
  </si>
  <si>
    <t>Adab</t>
  </si>
  <si>
    <t>Hadits</t>
  </si>
  <si>
    <t>Fiqh</t>
  </si>
  <si>
    <t>Tahsin</t>
  </si>
  <si>
    <t>Sirah</t>
  </si>
  <si>
    <t>jumlah nilai</t>
  </si>
  <si>
    <t>rata-rata nilai</t>
  </si>
  <si>
    <t>peringkat</t>
  </si>
  <si>
    <t>S</t>
  </si>
  <si>
    <t>I</t>
  </si>
  <si>
    <t>A</t>
  </si>
  <si>
    <t>RATA-RATA KELAS</t>
  </si>
  <si>
    <t>NILAI TERENDAH</t>
  </si>
  <si>
    <t>NILAI TERTINGGI</t>
  </si>
  <si>
    <t>Mengetahui,</t>
  </si>
  <si>
    <t>Kepala Kuttab Baitul Izzah</t>
  </si>
  <si>
    <t>Iskandar, S.Pd</t>
  </si>
  <si>
    <t>ARVIANDOW FEBRIANSYAH</t>
  </si>
  <si>
    <t>AYATURRAHMAN SHINRA AUFA</t>
  </si>
  <si>
    <t>HAZWAN HAFIZUDDIN</t>
  </si>
  <si>
    <t>KHALID GHAZY MURTADHO</t>
  </si>
  <si>
    <t>MILA NAJIYAH</t>
  </si>
  <si>
    <t>MUHAMMAD RADJA MAHESA PAHLEVI</t>
  </si>
  <si>
    <t>MUHAMMAD RAYHAN</t>
  </si>
  <si>
    <t>NAJWA HANI FILLAH</t>
  </si>
  <si>
    <t>NAYLA IZZATUL HASANAH</t>
  </si>
  <si>
    <t>NIDA KHALWATUS SYAHIDAH</t>
  </si>
  <si>
    <t>RIHAL MUHARRIKUL HAQ</t>
  </si>
  <si>
    <t>SAFARAZ AUFA RIFDAH</t>
  </si>
  <si>
    <t>WALDAN FA'IQ HASAN</t>
  </si>
  <si>
    <t>21.02.019</t>
  </si>
  <si>
    <t>21.02.020</t>
  </si>
  <si>
    <t>21.02.021</t>
  </si>
  <si>
    <t>21.02.022</t>
  </si>
  <si>
    <t>21.02.031</t>
  </si>
  <si>
    <t>21.02.023</t>
  </si>
  <si>
    <t>21.02.025</t>
  </si>
  <si>
    <t>21.02.032</t>
  </si>
  <si>
    <t>21.02.033</t>
  </si>
  <si>
    <t>21.02.034</t>
  </si>
  <si>
    <t>21.02.027</t>
  </si>
  <si>
    <t>21.02.036</t>
  </si>
  <si>
    <t>21.02.038</t>
  </si>
  <si>
    <t>Baik</t>
  </si>
  <si>
    <t>Alhamdulillah ananda Nando dapat memahami materi adab dengan baik, dan adabnya dalam belajar pun terjaga. Semoga ananda dapat menerapkan materi yang dipelajari dengan baik dimanapun ananda berada</t>
  </si>
  <si>
    <t>Alhamdulillah ananda Shinra dapat memahami materi adab dengan baik, dan adabnya dalam belajar pun terjaga. Semoga ananda dapat menerapkan materi yang dipelajari dengan baik dimanapun ananda berada</t>
  </si>
  <si>
    <t>Alhamdulillah ananda Hazwan dapat memahami materi adab dengan baik, dan adabnya dalam belajar pun terjaga. Semoga ananda dapat menerapkan materi yang dipelajari dengan baik dimanapun ananda berada</t>
  </si>
  <si>
    <t>Alhamdulillah ananda Khalid dapat memahami materi adab dengan baik, dan adabnya dalam belajar pun terjaga. Semoga ananda dapat menerapkan materi yang dipelajari dengan baik dimanapun ananda berada</t>
  </si>
  <si>
    <t>Alhamdulillah ananda Mila dapat memahami materi adab dengan baik, dan adabnya dalam belajar pun terjaga. Semoga ananda dapat menerapkan materi yang dipelajari dengan baik dimanapun ananda berada</t>
  </si>
  <si>
    <t>Alhamdulillah ananda Radja dapat memahami materi adab dengan baik, dan adabnya dalam belajar pun terjaga. Semoga ananda dapat menerapkan materi yang dipelajari dengan baik dimanapun ananda berada</t>
  </si>
  <si>
    <t>Alhamdulillah ananda Rayhan dapat memahami materi adab dengan baik, dan adabnya dalam belajar pun terjaga. Semoga ananda dapat menerapkan materi yang dipelajari dengan baik dimanapun ananda berada</t>
  </si>
  <si>
    <t>Alhamdulillah ananda Najwa dapat memahami materi adab dengan baik, dan adabnya dalam belajar pun terjaga. Semoga ananda dapat menerapkan materi yang dipelajari dengan baik dimanapun ananda berada</t>
  </si>
  <si>
    <t>Alhamdulillah ananda Nayla dapat memahami materi adab dengan baik, dan adabnya dalam belajar pun terjaga. Semoga ananda dapat menerapkan materi yang dipelajari dengan baik dimanapun ananda berada</t>
  </si>
  <si>
    <t>Alhamdulillah ananda Nida dapat memahami materi adab dengan baik, dan adabnya dalam belajar pun terjaga. Semoga ananda dapat menerapkan materi yang dipelajari dengan baik dimanapun ananda berada</t>
  </si>
  <si>
    <t>Alhamdulillah ananda Rihal dapat memahami materi adab dengan baik, dan adabnya dalam belajar pun terjaga. Semoga ananda dapat menerapkan materi yang dipelajari dengan baik dimanapun ananda berada</t>
  </si>
  <si>
    <t>Alhamdulillah ananda Safaraz dapat memahami materi adab dengan baik, dan adabnya dalam belajar pun terjaga. Semoga ananda dapat menerapkan materi yang dipelajari dengan baik dimanapun ananda berada</t>
  </si>
  <si>
    <t>Alhamdulillah ananda Fa'iq dapat memahami materi adab dengan baik, dan adabnya dalam belajar pun terjaga. Semoga ananda dapat menerapkan materi yang dipelajari dengan baik dimanapun ananda berada</t>
  </si>
  <si>
    <t>Cukup</t>
  </si>
  <si>
    <t xml:space="preserve">Alhamdulillah ananda dapat memahami dan mengerjakan dengan cukup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</si>
  <si>
    <t xml:space="preserve">Alhamdulillah ananda dapat memahami dan mengerjakan dengan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</si>
  <si>
    <t>Sangat Baik</t>
  </si>
  <si>
    <t>Al Hamdulillah, ananda mampu memahami  materi haji, umrah, jual beli, luqothah dan wakaf dengan baik. Adab ananda ketika di kelas Alhamdulillah baik. Semoga ananda diberi kemudahan dan terbiasa dalam mengamalkan ilmu yang telah dipelajarinya. Amin Yaa Rabbal 'Alamin</t>
  </si>
  <si>
    <t>Al Hamdulillah, ananda mampu memahami  materi haji, umrah, jual beli, luqothah dan wakaf dengan sangat baik. Adab ananda ketika di kelas Alhamdulillah baik. Semoga ananda diberi kemudahan dan terbiasa dalam mengamalkan ilmu yang telah dipelajarinya. Amin Yaa Rabbal 'Alamin</t>
  </si>
  <si>
    <t>Alhamdulillah Ananda dapat menghafal hadits arbain dengan baik, lebih banyak muroja'ah lagi agar hafalan yang ada tidak hilang, pertahankan hafalan yang ada, teruslah menjaga adab ketika belajar, agar ilmunya semakin berkah.</t>
  </si>
  <si>
    <t>komputer angka</t>
  </si>
  <si>
    <t>komputer pemahaman</t>
  </si>
  <si>
    <t>Dua kali mampu mengetik 10 jari lebih cepat daripada teman-temannya</t>
  </si>
  <si>
    <t>Satu kali mampu mengetik 10 jari lebih cepat daripada teman-temannya</t>
  </si>
  <si>
    <t>Tiga kali mampu mengetik 10 jari lebih cepat daripada teman-temannya</t>
  </si>
  <si>
    <t>Mampu menguasai mengetik 10 jari dan Microsoft Word</t>
  </si>
  <si>
    <t>Lima kali mampu mengetik 10 jari lebih cepat daripada teman-temannya</t>
  </si>
  <si>
    <t>komputer deskripsi</t>
  </si>
  <si>
    <t>ALHAMDULILLAH ANANDA BISA MENGIKUTI PELAJARAN DENGAN BAIK, SEMOGA PRESTASINYA BISA LEBIH DITINGKTKAN LAGI</t>
  </si>
  <si>
    <t xml:space="preserve">Alhamdulillah ananda telah mengikuti proses kegiatan belajar dengan baik, semoga Allah tambahkan ilmunya serta mendapatkan keberkahan </t>
  </si>
  <si>
    <t xml:space="preserve">Masya Allah Ananda Hazwan bisa mengikuti proses kegiatan belajar dengan sangat baik, semoga Allah tambahkan ilmunya serta dilimpahkan keberkahan </t>
  </si>
  <si>
    <t xml:space="preserve">Masya Allah Ananda bisa mengikuti proses kegiatan belajar dengan sangat baik, semoga Allah tambahkan ilmunya serta dilimpahkan keberkahan </t>
  </si>
  <si>
    <t xml:space="preserve">Masya Allah Ananda Safaraz bisa mengikuti proses kegiatan belajar dengan sangat baik, semoga Allah tambahkan ilmunya serta dilimpahkan keberkahan </t>
  </si>
  <si>
    <t>Muhammad Zaini, S.Psi.</t>
  </si>
  <si>
    <t>Komputer</t>
  </si>
  <si>
    <t xml:space="preserve"> </t>
  </si>
  <si>
    <t>Alhamdulillah Ananda Nando sudah mencapai marhalah Tengah, yaitu kelas perbaikan kualitas bacaan untuk persiapan menghafal Al Quran karena bacaan Ananda secara tajwid perlu perbaikan berdasarkan uji kenaikan marhalah. Demikian juga terkait adab, Alhamdulillah Ananda menjaga adab dengan baik ketika di dalam kelas. Agar lebih baik, Ananda perlu menjaga pengucapan huruf dan harokat, bacaan yang panjang dan pendek, bacaan dengung, dan tempo bacaan tartil. Besar harapan kami agar Ananda tetap merutinkan tilawah Al Quran dan memperbaiki kualitas bacaannya. Semoga Allah menjadikan Ananda sebagai Ahlul Quran.</t>
  </si>
  <si>
    <t>Alhamdulillah Ananda Shinra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</si>
  <si>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Hazwan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</si>
  <si>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Khalid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</si>
  <si>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Mila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perhatikan kembali terkait waqaf bacaan, serta makhroj huruf. Besar harapan kami agar Ananda tetap merutinkan tilawah Al Quran dan memperbaiki kualitas bacaannya. Semoga Allah menjadikan Ananda sebagai Ahlul Quran.</t>
  </si>
  <si>
    <t>Alhamdulillah Ananda Radja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</si>
  <si>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Rayhan sudah mencapai marhalah Tengah, yaitu kelas perbaikan kualitas bacaan untuk persiapan menghafal Al Quran karena bacaan Ananda secara tajwid perlu perbaikan berdasarkan uji kenaikan marhalah. Demikian juga terkait adab, Alhamdulillah Ananda menjaga adab dengan cukup baik ketika di dalam kelas. Agar lebih baik, Ananda perlu menjaga konsistensi bacaan Mad, dengung, tempo bacaan tartil, tanda baca tajwid dan makhroj huruf. Besar harapan kami agar Ananda tetap merutinkan tilawah Al Quran dan memperbaiki kualitas bacaannya. Semoga Allah menjadikan Ananda sebagai Ahlul Quran.</t>
  </si>
  <si>
    <t>Alhamdulillah Ananda Najwa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</si>
  <si>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Nayla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bacaan Mad, serta makhroj huruf. Besar harapan kami agar Ananda tetap merutinkan tilawah Al Quran dan memperbaiki kualitas bacaannya. Semoga Allah menjadikan Ananda sebagai Ahlul Quran.</t>
  </si>
  <si>
    <t>Alhamdulillah Ananda Nida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</si>
  <si>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Alhamdulillah Ananda Rihal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</si>
  <si>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Safaraz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</si>
  <si>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Faiq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</si>
  <si>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Secara akademis, ananda meraih pencapaian yang baik. Semoga bisa ditingkatkan lagi.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</si>
</sst>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14">
    <font>
      <sz val="11"/>
      <color theme="1"/>
      <name val="Calibri"/>
      <charset val="134"/>
      <scheme val="minor"/>
    </font>
    <font>
      <sz val="11"/>
      <color theme="1"/>
      <name val="Calibri"/>
      <family val="2"/>
      <scheme val="minor"/>
    </font>
    <font>
      <sz val="11"/>
      <color theme="1"/>
      <name val="Calibri"/>
      <family val="2"/>
      <scheme val="minor"/>
    </font>
    <font>
      <b/>
      <sz val="11"/>
      <color theme="1"/>
      <name val="Calibri"/>
      <charset val="134"/>
      <scheme val="minor"/>
    </font>
    <font>
      <sz val="11"/>
      <color theme="1"/>
      <name val="Tahoma"/>
      <charset val="134"/>
    </font>
    <font>
      <b/>
      <sz val="12"/>
      <color theme="1"/>
      <name val="Tahoma"/>
      <charset val="134"/>
    </font>
    <font>
      <b/>
      <sz val="12"/>
      <name val="Times New Roman"/>
      <charset val="134"/>
    </font>
    <font>
      <b/>
      <sz val="14"/>
      <color theme="1"/>
      <name val="Calibri"/>
      <charset val="134"/>
      <scheme val="minor"/>
    </font>
    <font>
      <sz val="11"/>
      <color theme="1"/>
      <name val="Calibri"/>
      <charset val="1"/>
      <scheme val="minor"/>
    </font>
    <font>
      <sz val="11"/>
      <color theme="1"/>
      <name val="Tahoma"/>
      <family val="2"/>
    </font>
    <font>
      <sz val="11"/>
      <color theme="1"/>
      <name val="Calibri"/>
      <charset val="134"/>
      <scheme val="minor"/>
    </font>
    <font>
      <sz val="11"/>
      <color rgb="FF000000"/>
      <name val="Calibri"/>
    </font>
    <font>
      <sz val="11"/>
      <color rgb="FF000000"/>
      <name val="Calibri"/>
      <family val="2"/>
    </font>
    <font>
      <sz val="11"/>
      <name val="Calibri"/>
      <family val="2"/>
    </font>
  </fonts>
  <fills count="9">
    <fill>
      <patternFill patternType="none"/>
    </fill>
    <fill>
      <patternFill patternType="gray125"/>
    </fill>
    <fill>
      <patternFill patternType="solid">
        <fgColor theme="9" tint="0.39994506668294322"/>
        <bgColor indexed="64"/>
      </patternFill>
    </fill>
    <fill>
      <patternFill patternType="solid">
        <fgColor theme="8" tint="0.39994506668294322"/>
        <bgColor indexed="64"/>
      </patternFill>
    </fill>
    <fill>
      <patternFill patternType="solid">
        <fgColor theme="5" tint="0.39994506668294322"/>
        <bgColor indexed="64"/>
      </patternFill>
    </fill>
    <fill>
      <patternFill patternType="solid">
        <fgColor theme="0"/>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auto="1"/>
      </left>
      <right style="medium">
        <color auto="1"/>
      </right>
      <top style="medium">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8" fillId="0" borderId="0"/>
    <xf numFmtId="0" fontId="10" fillId="0" borderId="0"/>
  </cellStyleXfs>
  <cellXfs count="74">
    <xf numFmtId="0" fontId="0" fillId="0" borderId="0" xfId="0"/>
    <xf numFmtId="164" fontId="0" fillId="0" borderId="0" xfId="0" applyNumberFormat="1"/>
    <xf numFmtId="0" fontId="0" fillId="0" borderId="0" xfId="0" applyAlignment="1">
      <alignment vertical="center"/>
    </xf>
    <xf numFmtId="0" fontId="3" fillId="0" borderId="0" xfId="0" applyFont="1" applyAlignment="1">
      <alignment vertical="center"/>
    </xf>
    <xf numFmtId="0" fontId="3" fillId="0" borderId="0" xfId="0" applyFont="1"/>
    <xf numFmtId="0" fontId="0" fillId="0" borderId="4" xfId="0" applyBorder="1" applyAlignment="1">
      <alignment horizontal="center"/>
    </xf>
    <xf numFmtId="0" fontId="0" fillId="0" borderId="4" xfId="0" applyBorder="1"/>
    <xf numFmtId="1" fontId="0" fillId="0" borderId="4" xfId="0" applyNumberFormat="1" applyBorder="1" applyAlignment="1">
      <alignment horizontal="center"/>
    </xf>
    <xf numFmtId="2" fontId="3" fillId="0" borderId="4" xfId="0" applyNumberFormat="1" applyFont="1" applyBorder="1" applyAlignment="1">
      <alignment vertical="center"/>
    </xf>
    <xf numFmtId="1" fontId="3" fillId="0" borderId="4" xfId="0" applyNumberFormat="1" applyFont="1" applyBorder="1" applyAlignment="1">
      <alignment horizontal="center"/>
    </xf>
    <xf numFmtId="2" fontId="0" fillId="0" borderId="0" xfId="0" applyNumberFormat="1"/>
    <xf numFmtId="0" fontId="3" fillId="2" borderId="5" xfId="0" applyFont="1" applyFill="1" applyBorder="1" applyAlignment="1">
      <alignment horizontal="center"/>
    </xf>
    <xf numFmtId="0" fontId="3" fillId="2" borderId="4" xfId="0" applyFont="1" applyFill="1" applyBorder="1" applyAlignment="1">
      <alignment horizontal="center" vertical="center" textRotation="90"/>
    </xf>
    <xf numFmtId="0" fontId="3" fillId="0" borderId="4" xfId="0" applyFont="1" applyBorder="1" applyAlignment="1">
      <alignment horizontal="center"/>
    </xf>
    <xf numFmtId="2" fontId="3" fillId="0" borderId="0" xfId="0" applyNumberFormat="1" applyFont="1"/>
    <xf numFmtId="0" fontId="6" fillId="5" borderId="4" xfId="0" applyFont="1" applyFill="1" applyBorder="1" applyAlignment="1">
      <alignment horizontal="center" vertical="center"/>
    </xf>
    <xf numFmtId="0" fontId="0" fillId="0" borderId="6" xfId="0" applyBorder="1"/>
    <xf numFmtId="0" fontId="0" fillId="0" borderId="1" xfId="0" applyBorder="1"/>
    <xf numFmtId="0" fontId="0" fillId="0" borderId="10" xfId="0" applyBorder="1"/>
    <xf numFmtId="0" fontId="0" fillId="0" borderId="0" xfId="0" applyAlignment="1">
      <alignment horizontal="center" vertical="center"/>
    </xf>
    <xf numFmtId="0" fontId="0" fillId="6" borderId="0" xfId="0" applyFill="1" applyBorder="1"/>
    <xf numFmtId="0" fontId="0" fillId="6" borderId="0" xfId="0" applyFill="1" applyAlignment="1">
      <alignment vertical="center"/>
    </xf>
    <xf numFmtId="0" fontId="4" fillId="0" borderId="0" xfId="0" applyFont="1" applyAlignment="1">
      <alignment horizontal="center" vertical="center"/>
    </xf>
    <xf numFmtId="0" fontId="4" fillId="0" borderId="4" xfId="0" applyFont="1" applyBorder="1" applyAlignment="1">
      <alignment vertical="center"/>
    </xf>
    <xf numFmtId="0" fontId="0" fillId="0" borderId="0" xfId="0" applyAlignment="1">
      <alignment wrapText="1"/>
    </xf>
    <xf numFmtId="0" fontId="0" fillId="7" borderId="0" xfId="0" applyFill="1"/>
    <xf numFmtId="0" fontId="0" fillId="4" borderId="0" xfId="0" applyFill="1"/>
    <xf numFmtId="0" fontId="7" fillId="0" borderId="0" xfId="0" applyFont="1" applyAlignment="1">
      <alignment horizontal="center"/>
    </xf>
    <xf numFmtId="0" fontId="0" fillId="0" borderId="4" xfId="0" applyNumberFormat="1" applyBorder="1" applyAlignment="1">
      <alignment horizontal="left" vertical="center" wrapText="1"/>
    </xf>
    <xf numFmtId="0" fontId="0" fillId="0" borderId="0" xfId="0" applyAlignment="1">
      <alignment vertical="center" wrapText="1"/>
    </xf>
    <xf numFmtId="0" fontId="0" fillId="0" borderId="0" xfId="0" applyAlignment="1">
      <alignment horizontal="center"/>
    </xf>
    <xf numFmtId="0" fontId="0" fillId="6" borderId="0" xfId="0" applyFill="1" applyBorder="1" applyAlignment="1">
      <alignment vertical="center"/>
    </xf>
    <xf numFmtId="1" fontId="0" fillId="0" borderId="0" xfId="0" applyNumberFormat="1" applyAlignment="1">
      <alignment horizontal="center" vertical="center"/>
    </xf>
    <xf numFmtId="0" fontId="0" fillId="0" borderId="0" xfId="0" applyBorder="1" applyAlignment="1">
      <alignment vertical="center"/>
    </xf>
    <xf numFmtId="1" fontId="0" fillId="0" borderId="4" xfId="0" applyNumberFormat="1" applyBorder="1" applyAlignment="1">
      <alignment horizontal="center" vertical="center"/>
    </xf>
    <xf numFmtId="1" fontId="4" fillId="0" borderId="4" xfId="0" applyNumberFormat="1" applyFont="1" applyBorder="1" applyAlignment="1">
      <alignment horizontal="center" vertical="center"/>
    </xf>
    <xf numFmtId="0" fontId="0" fillId="0" borderId="0" xfId="0" applyBorder="1" applyAlignment="1">
      <alignment horizontal="center" vertical="center"/>
    </xf>
    <xf numFmtId="0" fontId="0" fillId="4" borderId="0" xfId="0" applyFill="1" applyAlignment="1">
      <alignment horizontal="center"/>
    </xf>
    <xf numFmtId="1" fontId="0" fillId="0" borderId="0" xfId="0" applyNumberFormat="1" applyAlignment="1">
      <alignment vertical="center"/>
    </xf>
    <xf numFmtId="0" fontId="0" fillId="0" borderId="12" xfId="0" quotePrefix="1" applyBorder="1" applyAlignment="1">
      <alignment wrapText="1"/>
    </xf>
    <xf numFmtId="164" fontId="0" fillId="0" borderId="0" xfId="0" quotePrefix="1" applyNumberFormat="1"/>
    <xf numFmtId="0" fontId="9" fillId="0" borderId="4" xfId="0" applyFont="1" applyBorder="1" applyAlignment="1">
      <alignment horizontal="left" vertical="center"/>
    </xf>
    <xf numFmtId="0" fontId="0" fillId="8" borderId="0" xfId="0" applyFill="1"/>
    <xf numFmtId="0" fontId="2" fillId="8" borderId="0" xfId="0" applyFont="1" applyFill="1"/>
    <xf numFmtId="1" fontId="11"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0" fontId="10" fillId="0" borderId="12" xfId="2" applyBorder="1" applyAlignment="1">
      <alignment vertical="center"/>
    </xf>
    <xf numFmtId="1" fontId="11" fillId="0" borderId="13" xfId="0" applyNumberFormat="1" applyFont="1" applyBorder="1" applyAlignment="1">
      <alignment horizontal="left" vertical="center"/>
    </xf>
    <xf numFmtId="0" fontId="13" fillId="0" borderId="4" xfId="0" applyFont="1" applyBorder="1" applyAlignment="1">
      <alignment vertical="center"/>
    </xf>
    <xf numFmtId="1" fontId="12" fillId="0" borderId="14" xfId="0" quotePrefix="1" applyNumberFormat="1" applyFont="1" applyBorder="1" applyAlignment="1">
      <alignment horizontal="left" vertical="center"/>
    </xf>
    <xf numFmtId="1" fontId="12" fillId="0" borderId="13" xfId="0" quotePrefix="1" applyNumberFormat="1" applyFont="1" applyBorder="1" applyAlignment="1">
      <alignment horizontal="left" vertical="center"/>
    </xf>
    <xf numFmtId="1" fontId="0" fillId="0" borderId="0" xfId="0" applyNumberFormat="1"/>
    <xf numFmtId="0" fontId="0" fillId="0" borderId="0" xfId="0" applyBorder="1"/>
    <xf numFmtId="0" fontId="4" fillId="0" borderId="0" xfId="0" applyFont="1" applyAlignment="1">
      <alignment horizontal="center"/>
    </xf>
    <xf numFmtId="0" fontId="5" fillId="0" borderId="0" xfId="0" applyFont="1" applyAlignment="1">
      <alignment horizontal="center"/>
    </xf>
    <xf numFmtId="0" fontId="3" fillId="0" borderId="4" xfId="0" applyFont="1" applyBorder="1" applyAlignment="1">
      <alignment horizontal="center" vertical="center"/>
    </xf>
    <xf numFmtId="0" fontId="3" fillId="3" borderId="1" xfId="0" applyFont="1" applyFill="1" applyBorder="1" applyAlignment="1">
      <alignment horizontal="center" vertical="center" textRotation="90" wrapText="1"/>
    </xf>
    <xf numFmtId="0" fontId="3" fillId="3" borderId="3" xfId="0" applyFont="1" applyFill="1" applyBorder="1" applyAlignment="1">
      <alignment horizontal="center" vertical="center" textRotation="90" wrapText="1"/>
    </xf>
    <xf numFmtId="0" fontId="3" fillId="4" borderId="1" xfId="0" applyFont="1" applyFill="1" applyBorder="1" applyAlignment="1">
      <alignment horizontal="center" vertical="center" textRotation="90" wrapText="1"/>
    </xf>
    <xf numFmtId="0" fontId="3" fillId="4" borderId="3" xfId="0" applyFont="1" applyFill="1" applyBorder="1" applyAlignment="1">
      <alignment horizontal="center" vertical="center" textRotation="90" wrapText="1"/>
    </xf>
    <xf numFmtId="0" fontId="3" fillId="0" borderId="1" xfId="0" applyFont="1" applyBorder="1" applyAlignment="1">
      <alignment horizontal="center" vertical="center" textRotation="90"/>
    </xf>
    <xf numFmtId="0" fontId="3" fillId="0" borderId="3" xfId="0" applyFont="1" applyBorder="1" applyAlignment="1">
      <alignment horizontal="center" vertical="center" textRotation="90"/>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2" borderId="1" xfId="0" applyFont="1" applyFill="1" applyBorder="1" applyAlignment="1">
      <alignment horizontal="center" vertical="center" textRotation="90"/>
    </xf>
    <xf numFmtId="0" fontId="3" fillId="2" borderId="3" xfId="0" applyFont="1" applyFill="1" applyBorder="1" applyAlignment="1">
      <alignment horizontal="center" vertical="center" textRotation="90"/>
    </xf>
    <xf numFmtId="0" fontId="1" fillId="0" borderId="0" xfId="0" applyFont="1" applyAlignment="1">
      <alignment vertical="center"/>
    </xf>
  </cellXfs>
  <cellStyles count="3">
    <cellStyle name="Normal" xfId="0" builtinId="0"/>
    <cellStyle name="Normal 2" xfId="1" xr:uid="{00000000-0005-0000-0000-000001000000}"/>
    <cellStyle name="Normal 3" xfId="2" xr:uid="{CF268B65-4A46-4528-84C2-AE15548800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
  <sheetViews>
    <sheetView workbookViewId="0">
      <pane xSplit="2" ySplit="1" topLeftCell="K2" activePane="bottomRight" state="frozen"/>
      <selection pane="topRight"/>
      <selection pane="bottomLeft"/>
      <selection pane="bottomRight" activeCell="R2" sqref="R2:R14"/>
    </sheetView>
  </sheetViews>
  <sheetFormatPr defaultColWidth="9" defaultRowHeight="15"/>
  <cols>
    <col min="2" max="2" width="43.5703125" customWidth="1"/>
    <col min="3" max="3" width="25" style="2" customWidth="1"/>
    <col min="4" max="4" width="28.85546875" style="2" customWidth="1"/>
    <col min="5" max="5" width="26.28515625" customWidth="1"/>
    <col min="6" max="6" width="26" customWidth="1"/>
    <col min="7" max="9" width="14.7109375" customWidth="1"/>
    <col min="10" max="10" width="14.5703125" customWidth="1"/>
    <col min="11" max="11" width="12" customWidth="1"/>
    <col min="12" max="12" width="10.7109375" customWidth="1"/>
    <col min="13" max="13" width="26" style="30" customWidth="1"/>
    <col min="14" max="14" width="25.28515625" style="30" customWidth="1"/>
    <col min="15" max="15" width="19.7109375" style="30" customWidth="1"/>
    <col min="16" max="16" width="9.28515625" style="30"/>
  </cols>
  <sheetData>
    <row r="1" spans="1:19" ht="18.75">
      <c r="A1" s="2" t="s">
        <v>0</v>
      </c>
      <c r="B1" s="2" t="s">
        <v>1</v>
      </c>
      <c r="C1" t="s">
        <v>2</v>
      </c>
      <c r="D1" s="31" t="s">
        <v>3</v>
      </c>
      <c r="E1" t="s">
        <v>97</v>
      </c>
      <c r="F1" t="s">
        <v>98</v>
      </c>
      <c r="G1" s="25" t="s">
        <v>4</v>
      </c>
      <c r="H1" s="25" t="s">
        <v>5</v>
      </c>
      <c r="I1" s="25" t="s">
        <v>6</v>
      </c>
      <c r="J1" s="25" t="s">
        <v>7</v>
      </c>
      <c r="K1" s="25" t="s">
        <v>8</v>
      </c>
      <c r="L1" s="25" t="s">
        <v>9</v>
      </c>
      <c r="M1" s="37" t="s">
        <v>10</v>
      </c>
      <c r="N1" s="37" t="s">
        <v>11</v>
      </c>
      <c r="O1" s="37" t="s">
        <v>12</v>
      </c>
      <c r="P1" s="37" t="s">
        <v>13</v>
      </c>
      <c r="Q1" s="27" t="s">
        <v>14</v>
      </c>
      <c r="R1" s="27" t="s">
        <v>15</v>
      </c>
      <c r="S1" s="27" t="s">
        <v>16</v>
      </c>
    </row>
    <row r="2" spans="1:19" s="2" customFormat="1">
      <c r="A2" s="42" t="s">
        <v>63</v>
      </c>
      <c r="B2" s="41" t="s">
        <v>50</v>
      </c>
      <c r="C2" s="32">
        <v>70.45</v>
      </c>
      <c r="D2" s="33" t="s">
        <v>90</v>
      </c>
      <c r="E2" s="34">
        <v>84.83850000000001</v>
      </c>
      <c r="F2" s="33" t="s">
        <v>76</v>
      </c>
      <c r="G2" s="35">
        <v>77.650000000000006</v>
      </c>
      <c r="H2" s="33" t="s">
        <v>76</v>
      </c>
      <c r="I2" s="34">
        <v>80.427500000000009</v>
      </c>
      <c r="J2" s="33" t="s">
        <v>76</v>
      </c>
      <c r="K2" s="32">
        <v>80.84742857142858</v>
      </c>
      <c r="L2" s="36" t="s">
        <v>76</v>
      </c>
      <c r="M2" s="34">
        <v>75.569714285714298</v>
      </c>
      <c r="N2" s="2" t="s">
        <v>90</v>
      </c>
      <c r="O2" s="36">
        <v>80.214285714285722</v>
      </c>
      <c r="P2" s="32" t="s">
        <v>76</v>
      </c>
      <c r="Q2" s="38">
        <f t="shared" ref="Q2:Q14" si="0">R2/9</f>
        <v>61.110825396825398</v>
      </c>
      <c r="R2" s="38">
        <f t="shared" ref="R2:R14" si="1">C2+E2+G2+I2+K2+M2+O2</f>
        <v>549.9974285714286</v>
      </c>
      <c r="S2" s="2">
        <f t="shared" ref="S2:S14" si="2">RANK(R2,$R$2:$R$14,0)</f>
        <v>13</v>
      </c>
    </row>
    <row r="3" spans="1:19" s="2" customFormat="1">
      <c r="A3" s="43" t="s">
        <v>64</v>
      </c>
      <c r="B3" s="41" t="s">
        <v>51</v>
      </c>
      <c r="C3" s="32">
        <v>81.597500000000011</v>
      </c>
      <c r="D3" s="33" t="s">
        <v>76</v>
      </c>
      <c r="E3" s="34">
        <v>88.632000000000005</v>
      </c>
      <c r="F3" s="33" t="s">
        <v>93</v>
      </c>
      <c r="G3" s="35">
        <v>81.075000000000003</v>
      </c>
      <c r="H3" s="33" t="s">
        <v>76</v>
      </c>
      <c r="I3" s="34">
        <v>81.979107142857146</v>
      </c>
      <c r="J3" s="33" t="s">
        <v>76</v>
      </c>
      <c r="K3" s="32">
        <v>86.364428571428576</v>
      </c>
      <c r="L3" s="36" t="s">
        <v>76</v>
      </c>
      <c r="M3" s="34">
        <v>86.765357142857141</v>
      </c>
      <c r="N3" s="2" t="s">
        <v>76</v>
      </c>
      <c r="O3" s="36">
        <v>85.950000000000017</v>
      </c>
      <c r="P3" s="32" t="s">
        <v>76</v>
      </c>
      <c r="Q3" s="38">
        <f t="shared" si="0"/>
        <v>65.818154761904765</v>
      </c>
      <c r="R3" s="38">
        <f t="shared" si="1"/>
        <v>592.36339285714291</v>
      </c>
      <c r="S3" s="2">
        <f t="shared" si="2"/>
        <v>6</v>
      </c>
    </row>
    <row r="4" spans="1:19" s="2" customFormat="1">
      <c r="A4" s="43" t="s">
        <v>65</v>
      </c>
      <c r="B4" s="41" t="s">
        <v>52</v>
      </c>
      <c r="C4" s="32">
        <v>82.935000000000002</v>
      </c>
      <c r="D4" s="33" t="s">
        <v>76</v>
      </c>
      <c r="E4" s="34">
        <v>90.990000000000009</v>
      </c>
      <c r="F4" s="33" t="s">
        <v>93</v>
      </c>
      <c r="G4" s="35">
        <v>83.800000000000011</v>
      </c>
      <c r="H4" s="33" t="s">
        <v>76</v>
      </c>
      <c r="I4" s="34">
        <v>86.991250000000008</v>
      </c>
      <c r="J4" s="33" t="s">
        <v>76</v>
      </c>
      <c r="K4" s="32">
        <v>89.724571428571437</v>
      </c>
      <c r="L4" s="36" t="s">
        <v>93</v>
      </c>
      <c r="M4" s="34">
        <v>87.921428571428578</v>
      </c>
      <c r="N4" s="2" t="s">
        <v>76</v>
      </c>
      <c r="O4" s="36">
        <v>88.200000000000017</v>
      </c>
      <c r="P4" s="32" t="s">
        <v>93</v>
      </c>
      <c r="Q4" s="38">
        <f t="shared" si="0"/>
        <v>67.840250000000026</v>
      </c>
      <c r="R4" s="38">
        <f t="shared" si="1"/>
        <v>610.56225000000018</v>
      </c>
      <c r="S4" s="2">
        <f t="shared" si="2"/>
        <v>2</v>
      </c>
    </row>
    <row r="5" spans="1:19" s="2" customFormat="1">
      <c r="A5" s="43" t="s">
        <v>66</v>
      </c>
      <c r="B5" s="41" t="s">
        <v>53</v>
      </c>
      <c r="C5" s="32">
        <v>79.29000000000002</v>
      </c>
      <c r="D5" s="33" t="s">
        <v>76</v>
      </c>
      <c r="E5" s="34">
        <v>89.073000000000008</v>
      </c>
      <c r="F5" s="33" t="s">
        <v>93</v>
      </c>
      <c r="G5" s="35">
        <v>81.25</v>
      </c>
      <c r="H5" s="33" t="s">
        <v>76</v>
      </c>
      <c r="I5" s="34">
        <v>84.768214285714294</v>
      </c>
      <c r="J5" s="33" t="s">
        <v>76</v>
      </c>
      <c r="K5" s="32">
        <v>87.012428571428572</v>
      </c>
      <c r="L5" s="36" t="s">
        <v>76</v>
      </c>
      <c r="M5" s="34">
        <v>83.535714285714292</v>
      </c>
      <c r="N5" s="2" t="s">
        <v>76</v>
      </c>
      <c r="O5" s="36">
        <v>84.15</v>
      </c>
      <c r="P5" s="32" t="s">
        <v>76</v>
      </c>
      <c r="Q5" s="38">
        <f t="shared" si="0"/>
        <v>65.453261904761916</v>
      </c>
      <c r="R5" s="38">
        <f t="shared" si="1"/>
        <v>589.07935714285725</v>
      </c>
      <c r="S5" s="2">
        <f t="shared" si="2"/>
        <v>7</v>
      </c>
    </row>
    <row r="6" spans="1:19" s="2" customFormat="1">
      <c r="A6" s="42" t="s">
        <v>67</v>
      </c>
      <c r="B6" s="41" t="s">
        <v>54</v>
      </c>
      <c r="C6" s="32">
        <v>77.907499999999999</v>
      </c>
      <c r="D6" s="33" t="s">
        <v>76</v>
      </c>
      <c r="E6" s="34">
        <v>81.448999999999998</v>
      </c>
      <c r="F6" s="33" t="s">
        <v>76</v>
      </c>
      <c r="G6" s="35">
        <v>83.974999999999994</v>
      </c>
      <c r="H6" s="33" t="s">
        <v>76</v>
      </c>
      <c r="I6" s="34">
        <v>83.374107142857156</v>
      </c>
      <c r="J6" s="33" t="s">
        <v>76</v>
      </c>
      <c r="K6" s="32">
        <v>88.339428571428584</v>
      </c>
      <c r="L6" s="36" t="s">
        <v>93</v>
      </c>
      <c r="M6" s="34">
        <v>85.328928571428577</v>
      </c>
      <c r="N6" s="2" t="s">
        <v>76</v>
      </c>
      <c r="O6" s="36">
        <v>85.107142857142861</v>
      </c>
      <c r="P6" s="32" t="s">
        <v>76</v>
      </c>
      <c r="Q6" s="38">
        <f t="shared" si="0"/>
        <v>65.053456349206357</v>
      </c>
      <c r="R6" s="38">
        <f t="shared" si="1"/>
        <v>585.48110714285724</v>
      </c>
      <c r="S6" s="2">
        <f t="shared" si="2"/>
        <v>8</v>
      </c>
    </row>
    <row r="7" spans="1:19" s="2" customFormat="1">
      <c r="A7" s="43" t="s">
        <v>68</v>
      </c>
      <c r="B7" s="41" t="s">
        <v>55</v>
      </c>
      <c r="C7" s="32">
        <v>74.319999999999993</v>
      </c>
      <c r="D7" s="33" t="s">
        <v>90</v>
      </c>
      <c r="E7" s="34">
        <v>88.276499999999999</v>
      </c>
      <c r="F7" s="33" t="s">
        <v>93</v>
      </c>
      <c r="G7" s="35">
        <v>81.45</v>
      </c>
      <c r="H7" s="33" t="s">
        <v>76</v>
      </c>
      <c r="I7" s="34">
        <v>83.676964285714291</v>
      </c>
      <c r="J7" s="33" t="s">
        <v>76</v>
      </c>
      <c r="K7" s="32">
        <v>82.395428571428567</v>
      </c>
      <c r="L7" s="36" t="s">
        <v>76</v>
      </c>
      <c r="M7" s="34">
        <v>80.41</v>
      </c>
      <c r="N7" s="2" t="s">
        <v>76</v>
      </c>
      <c r="O7" s="36">
        <v>82.407142857142873</v>
      </c>
      <c r="P7" s="32" t="s">
        <v>76</v>
      </c>
      <c r="Q7" s="38">
        <f t="shared" si="0"/>
        <v>63.65955952380952</v>
      </c>
      <c r="R7" s="38">
        <f t="shared" si="1"/>
        <v>572.93603571428571</v>
      </c>
      <c r="S7" s="2">
        <f t="shared" si="2"/>
        <v>10</v>
      </c>
    </row>
    <row r="8" spans="1:19" s="2" customFormat="1">
      <c r="A8" s="42" t="s">
        <v>69</v>
      </c>
      <c r="B8" s="41" t="s">
        <v>56</v>
      </c>
      <c r="C8" s="32">
        <v>75.355000000000004</v>
      </c>
      <c r="D8" s="33" t="s">
        <v>90</v>
      </c>
      <c r="E8" s="34">
        <v>87.988500000000016</v>
      </c>
      <c r="F8" s="33" t="s">
        <v>76</v>
      </c>
      <c r="G8" s="35">
        <v>79.45</v>
      </c>
      <c r="H8" s="33" t="s">
        <v>76</v>
      </c>
      <c r="I8" s="34">
        <v>79.158035714285717</v>
      </c>
      <c r="J8" s="33" t="s">
        <v>76</v>
      </c>
      <c r="K8" s="32">
        <v>83.48171428571429</v>
      </c>
      <c r="L8" s="36" t="s">
        <v>76</v>
      </c>
      <c r="M8" s="34">
        <v>81.21678571428572</v>
      </c>
      <c r="N8" s="2" t="s">
        <v>76</v>
      </c>
      <c r="O8" s="36">
        <v>81.564285714285717</v>
      </c>
      <c r="P8" s="32" t="s">
        <v>76</v>
      </c>
      <c r="Q8" s="38">
        <f t="shared" si="0"/>
        <v>63.134924603174603</v>
      </c>
      <c r="R8" s="38">
        <f t="shared" si="1"/>
        <v>568.21432142857145</v>
      </c>
      <c r="S8" s="2">
        <f t="shared" si="2"/>
        <v>11</v>
      </c>
    </row>
    <row r="9" spans="1:19" s="2" customFormat="1">
      <c r="A9" s="42" t="s">
        <v>70</v>
      </c>
      <c r="B9" s="41" t="s">
        <v>57</v>
      </c>
      <c r="C9" s="32">
        <v>80.337500000000006</v>
      </c>
      <c r="D9" s="33" t="s">
        <v>76</v>
      </c>
      <c r="E9" s="34">
        <v>87.52000000000001</v>
      </c>
      <c r="F9" s="33" t="s">
        <v>76</v>
      </c>
      <c r="G9" s="35">
        <v>85.9</v>
      </c>
      <c r="H9" s="33" t="s">
        <v>76</v>
      </c>
      <c r="I9" s="34">
        <v>85.631785714285712</v>
      </c>
      <c r="J9" s="33" t="s">
        <v>76</v>
      </c>
      <c r="K9" s="32">
        <v>88.382214285714298</v>
      </c>
      <c r="L9" s="36" t="s">
        <v>93</v>
      </c>
      <c r="M9" s="34">
        <v>90.441428571428574</v>
      </c>
      <c r="N9" s="2" t="s">
        <v>93</v>
      </c>
      <c r="O9" s="36">
        <v>87.75</v>
      </c>
      <c r="P9" s="32" t="s">
        <v>76</v>
      </c>
      <c r="Q9" s="38">
        <f t="shared" si="0"/>
        <v>67.329214285714286</v>
      </c>
      <c r="R9" s="38">
        <f t="shared" si="1"/>
        <v>605.96292857142862</v>
      </c>
      <c r="S9" s="2">
        <f t="shared" si="2"/>
        <v>4</v>
      </c>
    </row>
    <row r="10" spans="1:19" s="2" customFormat="1">
      <c r="A10" s="42" t="s">
        <v>71</v>
      </c>
      <c r="B10" s="41" t="s">
        <v>58</v>
      </c>
      <c r="C10" s="32">
        <v>75.67</v>
      </c>
      <c r="D10" s="33" t="s">
        <v>90</v>
      </c>
      <c r="E10" s="34">
        <v>81.323000000000008</v>
      </c>
      <c r="F10" s="33" t="s">
        <v>76</v>
      </c>
      <c r="G10" s="35">
        <v>84.525000000000006</v>
      </c>
      <c r="H10" s="33" t="s">
        <v>76</v>
      </c>
      <c r="I10" s="34">
        <v>86.373392857142861</v>
      </c>
      <c r="J10" s="33" t="s">
        <v>76</v>
      </c>
      <c r="K10" s="32">
        <v>83.49071428571429</v>
      </c>
      <c r="L10" s="36" t="s">
        <v>76</v>
      </c>
      <c r="M10" s="34">
        <v>86.457142857142856</v>
      </c>
      <c r="N10" s="2" t="s">
        <v>76</v>
      </c>
      <c r="O10" s="36">
        <v>84.15</v>
      </c>
      <c r="P10" s="32" t="s">
        <v>76</v>
      </c>
      <c r="Q10" s="38">
        <f t="shared" si="0"/>
        <v>64.665472222222235</v>
      </c>
      <c r="R10" s="38">
        <f t="shared" si="1"/>
        <v>581.98925000000008</v>
      </c>
      <c r="S10" s="2">
        <f t="shared" si="2"/>
        <v>9</v>
      </c>
    </row>
    <row r="11" spans="1:19" s="2" customFormat="1">
      <c r="A11" s="42" t="s">
        <v>72</v>
      </c>
      <c r="B11" s="41" t="s">
        <v>59</v>
      </c>
      <c r="C11" s="32">
        <v>70</v>
      </c>
      <c r="D11" s="33" t="s">
        <v>90</v>
      </c>
      <c r="E11" s="34">
        <v>83.744500000000016</v>
      </c>
      <c r="F11" s="33" t="s">
        <v>76</v>
      </c>
      <c r="G11" s="35">
        <v>81</v>
      </c>
      <c r="H11" s="33" t="s">
        <v>76</v>
      </c>
      <c r="I11" s="34">
        <v>82.081250000000011</v>
      </c>
      <c r="J11" s="33" t="s">
        <v>76</v>
      </c>
      <c r="K11" s="32">
        <v>79.339428571428584</v>
      </c>
      <c r="L11" s="36" t="s">
        <v>76</v>
      </c>
      <c r="M11" s="34">
        <v>84.347499999999997</v>
      </c>
      <c r="N11" s="2" t="s">
        <v>76</v>
      </c>
      <c r="O11" s="36">
        <v>82.071428571428584</v>
      </c>
      <c r="P11" s="32" t="s">
        <v>76</v>
      </c>
      <c r="Q11" s="38">
        <f t="shared" si="0"/>
        <v>62.509345238095243</v>
      </c>
      <c r="R11" s="38">
        <f t="shared" si="1"/>
        <v>562.58410714285719</v>
      </c>
      <c r="S11" s="2">
        <f t="shared" si="2"/>
        <v>12</v>
      </c>
    </row>
    <row r="12" spans="1:19" s="2" customFormat="1">
      <c r="A12" s="42" t="s">
        <v>73</v>
      </c>
      <c r="B12" s="41" t="s">
        <v>60</v>
      </c>
      <c r="C12" s="32">
        <v>82.902500000000003</v>
      </c>
      <c r="D12" s="33" t="s">
        <v>76</v>
      </c>
      <c r="E12" s="34">
        <v>87.565500000000014</v>
      </c>
      <c r="F12" s="33" t="s">
        <v>76</v>
      </c>
      <c r="G12" s="35">
        <v>84</v>
      </c>
      <c r="H12" s="33" t="s">
        <v>76</v>
      </c>
      <c r="I12" s="34">
        <v>86.035892857142869</v>
      </c>
      <c r="J12" s="33" t="s">
        <v>76</v>
      </c>
      <c r="K12" s="32">
        <v>91.764428571428567</v>
      </c>
      <c r="L12" s="36" t="s">
        <v>93</v>
      </c>
      <c r="M12" s="34">
        <v>89.157142857142873</v>
      </c>
      <c r="N12" s="2" t="s">
        <v>93</v>
      </c>
      <c r="O12" s="36">
        <v>84.600000000000009</v>
      </c>
      <c r="P12" s="32" t="s">
        <v>76</v>
      </c>
      <c r="Q12" s="38">
        <f t="shared" si="0"/>
        <v>67.336162698412693</v>
      </c>
      <c r="R12" s="38">
        <f t="shared" si="1"/>
        <v>606.02546428571429</v>
      </c>
      <c r="S12" s="2">
        <f t="shared" si="2"/>
        <v>3</v>
      </c>
    </row>
    <row r="13" spans="1:19">
      <c r="A13" s="42" t="s">
        <v>74</v>
      </c>
      <c r="B13" s="41" t="s">
        <v>61</v>
      </c>
      <c r="C13" s="32">
        <v>83.176000000000002</v>
      </c>
      <c r="D13" s="33" t="s">
        <v>76</v>
      </c>
      <c r="E13" s="34">
        <v>85.251499999999993</v>
      </c>
      <c r="F13" s="33" t="s">
        <v>76</v>
      </c>
      <c r="G13" s="35">
        <v>86.800000000000011</v>
      </c>
      <c r="H13" s="33" t="s">
        <v>76</v>
      </c>
      <c r="I13" s="34">
        <v>86.103392857142865</v>
      </c>
      <c r="J13" s="33" t="s">
        <v>76</v>
      </c>
      <c r="K13" s="32">
        <v>90.885571428571438</v>
      </c>
      <c r="L13" s="36" t="s">
        <v>93</v>
      </c>
      <c r="M13" s="34">
        <v>91.857142857142861</v>
      </c>
      <c r="N13" s="30" t="s">
        <v>93</v>
      </c>
      <c r="O13" s="36">
        <v>90.450000000000017</v>
      </c>
      <c r="P13" s="32" t="s">
        <v>93</v>
      </c>
      <c r="Q13" s="38">
        <f t="shared" si="0"/>
        <v>68.280400793650813</v>
      </c>
      <c r="R13" s="38">
        <f t="shared" si="1"/>
        <v>614.52360714285726</v>
      </c>
      <c r="S13" s="2">
        <f t="shared" si="2"/>
        <v>1</v>
      </c>
    </row>
    <row r="14" spans="1:19">
      <c r="A14" s="42" t="s">
        <v>75</v>
      </c>
      <c r="B14" s="41" t="s">
        <v>62</v>
      </c>
      <c r="C14">
        <v>82.007000000000005</v>
      </c>
      <c r="D14" t="s">
        <v>76</v>
      </c>
      <c r="E14">
        <v>91.070999999999998</v>
      </c>
      <c r="F14" t="s">
        <v>93</v>
      </c>
      <c r="G14" s="30">
        <v>81.900000000000006</v>
      </c>
      <c r="H14" s="30" t="s">
        <v>76</v>
      </c>
      <c r="I14" s="30">
        <v>86.362142857142857</v>
      </c>
      <c r="J14" s="30" t="s">
        <v>76</v>
      </c>
      <c r="K14" s="30">
        <v>87.108714285714285</v>
      </c>
      <c r="L14" s="30" t="s">
        <v>76</v>
      </c>
      <c r="M14">
        <v>85.214642857142863</v>
      </c>
      <c r="N14" s="30" t="s">
        <v>76</v>
      </c>
      <c r="O14">
        <v>86.850000000000009</v>
      </c>
      <c r="P14" t="s">
        <v>76</v>
      </c>
      <c r="Q14">
        <f t="shared" si="0"/>
        <v>66.723722222222221</v>
      </c>
      <c r="R14" s="51">
        <f t="shared" si="1"/>
        <v>600.51350000000002</v>
      </c>
      <c r="S14">
        <f t="shared" si="2"/>
        <v>5</v>
      </c>
    </row>
    <row r="15" spans="1:19">
      <c r="C15"/>
      <c r="D15"/>
      <c r="G15" s="30"/>
      <c r="H15" s="30"/>
      <c r="I15" s="30"/>
      <c r="J15" s="30"/>
      <c r="K15" s="30"/>
      <c r="L15" s="30"/>
      <c r="M15"/>
      <c r="N15"/>
      <c r="O15"/>
      <c r="P15"/>
    </row>
    <row r="16" spans="1:19">
      <c r="C16"/>
      <c r="D16"/>
      <c r="G16" s="30"/>
      <c r="H16" s="30"/>
      <c r="I16" s="30"/>
      <c r="J16" s="30"/>
      <c r="K16" s="30"/>
      <c r="L16" s="30"/>
      <c r="M16"/>
      <c r="N16"/>
      <c r="O16"/>
      <c r="P16"/>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
  <sheetViews>
    <sheetView tabSelected="1" zoomScale="136" zoomScaleNormal="136" workbookViewId="0">
      <pane xSplit="2" ySplit="1" topLeftCell="K2" activePane="bottomRight" state="frozen"/>
      <selection pane="topRight"/>
      <selection pane="bottomLeft"/>
      <selection pane="bottomRight" activeCell="K2" sqref="K2"/>
    </sheetView>
  </sheetViews>
  <sheetFormatPr defaultColWidth="9" defaultRowHeight="15"/>
  <cols>
    <col min="1" max="1" width="9.28515625" style="19"/>
    <col min="2" max="2" width="43.5703125" customWidth="1"/>
    <col min="3" max="3" width="28.28515625" customWidth="1"/>
    <col min="4" max="4" width="38.7109375" style="2" customWidth="1"/>
    <col min="5" max="5" width="36.28515625" customWidth="1"/>
    <col min="6" max="7" width="47" customWidth="1"/>
    <col min="8" max="8" width="45" customWidth="1"/>
    <col min="9" max="9" width="62.42578125" customWidth="1"/>
    <col min="10" max="10" width="64.5703125" customWidth="1"/>
    <col min="11" max="11" width="27.28515625" customWidth="1"/>
    <col min="15" max="15" width="23.7109375" customWidth="1"/>
  </cols>
  <sheetData>
    <row r="1" spans="1:15" ht="19.5" thickBot="1">
      <c r="A1" s="19" t="s">
        <v>0</v>
      </c>
      <c r="B1" s="2" t="s">
        <v>1</v>
      </c>
      <c r="C1" s="20" t="s">
        <v>17</v>
      </c>
      <c r="D1" s="21" t="s">
        <v>104</v>
      </c>
      <c r="E1" s="25" t="s">
        <v>18</v>
      </c>
      <c r="F1" s="25" t="s">
        <v>19</v>
      </c>
      <c r="G1" s="25" t="s">
        <v>20</v>
      </c>
      <c r="H1" s="25" t="s">
        <v>21</v>
      </c>
      <c r="I1" s="26" t="s">
        <v>22</v>
      </c>
      <c r="J1" s="26" t="s">
        <v>23</v>
      </c>
      <c r="K1" s="27" t="s">
        <v>24</v>
      </c>
      <c r="L1" s="27" t="s">
        <v>25</v>
      </c>
      <c r="M1" s="27" t="s">
        <v>26</v>
      </c>
      <c r="N1" s="27" t="s">
        <v>27</v>
      </c>
      <c r="O1" s="27" t="s">
        <v>28</v>
      </c>
    </row>
    <row r="2" spans="1:15" s="2" customFormat="1" ht="15.75" thickBot="1">
      <c r="A2" s="22" t="str">
        <f>'ANGKA (Input Nilai)'!A2</f>
        <v>21.02.019</v>
      </c>
      <c r="B2" s="23" t="str">
        <f>'ANGKA (Input Nilai)'!B2</f>
        <v>ARVIANDOW FEBRIANSYAH</v>
      </c>
      <c r="C2" s="45" t="s">
        <v>91</v>
      </c>
      <c r="D2" s="44" t="s">
        <v>99</v>
      </c>
      <c r="E2" s="44" t="s">
        <v>77</v>
      </c>
      <c r="F2" s="47" t="s">
        <v>96</v>
      </c>
      <c r="G2" s="46" t="s">
        <v>94</v>
      </c>
      <c r="H2" s="45" t="s">
        <v>113</v>
      </c>
      <c r="I2" s="48" t="s">
        <v>105</v>
      </c>
      <c r="J2" s="39"/>
      <c r="K2" s="73" t="s">
        <v>126</v>
      </c>
      <c r="O2" s="29" t="s">
        <v>110</v>
      </c>
    </row>
    <row r="3" spans="1:15" s="2" customFormat="1" ht="15.75" thickBot="1">
      <c r="A3" s="22" t="str">
        <f>'ANGKA (Input Nilai)'!A3</f>
        <v>21.02.020</v>
      </c>
      <c r="B3" s="23" t="str">
        <f>'ANGKA (Input Nilai)'!B3</f>
        <v>AYATURRAHMAN SHINRA AUFA</v>
      </c>
      <c r="C3" s="45" t="s">
        <v>92</v>
      </c>
      <c r="D3" s="44" t="s">
        <v>100</v>
      </c>
      <c r="E3" s="44" t="s">
        <v>78</v>
      </c>
      <c r="F3" s="47" t="s">
        <v>96</v>
      </c>
      <c r="G3" s="46" t="s">
        <v>94</v>
      </c>
      <c r="H3" s="45" t="s">
        <v>114</v>
      </c>
      <c r="I3" s="49" t="s">
        <v>106</v>
      </c>
      <c r="J3" s="39"/>
      <c r="K3" s="24"/>
      <c r="O3" s="29"/>
    </row>
    <row r="4" spans="1:15" s="2" customFormat="1" ht="15.75" thickBot="1">
      <c r="A4" s="22" t="str">
        <f>'ANGKA (Input Nilai)'!A4</f>
        <v>21.02.021</v>
      </c>
      <c r="B4" s="23" t="str">
        <f>'ANGKA (Input Nilai)'!B4</f>
        <v>HAZWAN HAFIZUDDIN</v>
      </c>
      <c r="C4" s="45" t="s">
        <v>92</v>
      </c>
      <c r="D4" s="44" t="s">
        <v>101</v>
      </c>
      <c r="E4" s="44" t="s">
        <v>79</v>
      </c>
      <c r="F4" s="47" t="s">
        <v>96</v>
      </c>
      <c r="G4" s="46" t="s">
        <v>95</v>
      </c>
      <c r="H4" s="45" t="s">
        <v>115</v>
      </c>
      <c r="I4" s="50" t="s">
        <v>107</v>
      </c>
      <c r="J4" s="39"/>
      <c r="K4" s="24"/>
      <c r="O4" s="29"/>
    </row>
    <row r="5" spans="1:15" s="2" customFormat="1" ht="15.75" thickBot="1">
      <c r="A5" s="22" t="str">
        <f>'ANGKA (Input Nilai)'!A5</f>
        <v>21.02.022</v>
      </c>
      <c r="B5" s="23" t="str">
        <f>'ANGKA (Input Nilai)'!B5</f>
        <v>KHALID GHAZY MURTADHO</v>
      </c>
      <c r="C5" s="45" t="s">
        <v>92</v>
      </c>
      <c r="D5" s="44" t="s">
        <v>100</v>
      </c>
      <c r="E5" s="44" t="s">
        <v>80</v>
      </c>
      <c r="F5" s="47" t="s">
        <v>96</v>
      </c>
      <c r="G5" s="46" t="s">
        <v>94</v>
      </c>
      <c r="H5" s="45" t="s">
        <v>116</v>
      </c>
      <c r="I5" s="49" t="s">
        <v>106</v>
      </c>
      <c r="J5" s="39"/>
      <c r="K5" s="24"/>
      <c r="O5" s="29"/>
    </row>
    <row r="6" spans="1:15" s="2" customFormat="1" ht="15.75" thickBot="1">
      <c r="A6" s="22" t="str">
        <f>'ANGKA (Input Nilai)'!A6</f>
        <v>21.02.031</v>
      </c>
      <c r="B6" s="23" t="str">
        <f>'ANGKA (Input Nilai)'!B6</f>
        <v>MILA NAJIYAH</v>
      </c>
      <c r="C6" s="45" t="s">
        <v>92</v>
      </c>
      <c r="D6" s="44" t="s">
        <v>100</v>
      </c>
      <c r="E6" s="44" t="s">
        <v>81</v>
      </c>
      <c r="F6" s="47" t="s">
        <v>96</v>
      </c>
      <c r="G6" s="46" t="s">
        <v>95</v>
      </c>
      <c r="H6" s="45" t="s">
        <v>117</v>
      </c>
      <c r="I6" s="49" t="s">
        <v>106</v>
      </c>
      <c r="J6" s="39"/>
      <c r="K6" s="24"/>
      <c r="O6" s="29"/>
    </row>
    <row r="7" spans="1:15" s="2" customFormat="1" ht="15.75" thickBot="1">
      <c r="A7" s="22" t="str">
        <f>'ANGKA (Input Nilai)'!A7</f>
        <v>21.02.023</v>
      </c>
      <c r="B7" s="23" t="str">
        <f>'ANGKA (Input Nilai)'!B7</f>
        <v>MUHAMMAD RADJA MAHESA PAHLEVI</v>
      </c>
      <c r="C7" s="45" t="s">
        <v>91</v>
      </c>
      <c r="D7" s="44" t="s">
        <v>101</v>
      </c>
      <c r="E7" s="44" t="s">
        <v>82</v>
      </c>
      <c r="F7" s="47" t="s">
        <v>96</v>
      </c>
      <c r="G7" s="46" t="s">
        <v>94</v>
      </c>
      <c r="H7" s="45" t="s">
        <v>118</v>
      </c>
      <c r="I7" s="48" t="s">
        <v>105</v>
      </c>
      <c r="J7" s="39"/>
      <c r="K7" s="24"/>
      <c r="O7" s="29"/>
    </row>
    <row r="8" spans="1:15" s="2" customFormat="1" ht="15.75" thickBot="1">
      <c r="A8" s="22" t="str">
        <f>'ANGKA (Input Nilai)'!A8</f>
        <v>21.02.025</v>
      </c>
      <c r="B8" s="23" t="str">
        <f>'ANGKA (Input Nilai)'!B8</f>
        <v>MUHAMMAD RAYHAN</v>
      </c>
      <c r="C8" s="45" t="s">
        <v>91</v>
      </c>
      <c r="D8" s="44" t="s">
        <v>102</v>
      </c>
      <c r="E8" s="44" t="s">
        <v>83</v>
      </c>
      <c r="F8" s="47" t="s">
        <v>96</v>
      </c>
      <c r="G8" s="46" t="s">
        <v>94</v>
      </c>
      <c r="H8" s="45" t="s">
        <v>119</v>
      </c>
      <c r="I8" s="48" t="s">
        <v>105</v>
      </c>
      <c r="J8" s="39"/>
      <c r="K8" s="24"/>
      <c r="O8" s="29"/>
    </row>
    <row r="9" spans="1:15" s="2" customFormat="1" ht="15.75" thickBot="1">
      <c r="A9" s="22" t="str">
        <f>'ANGKA (Input Nilai)'!A9</f>
        <v>21.02.032</v>
      </c>
      <c r="B9" s="23" t="str">
        <f>'ANGKA (Input Nilai)'!B9</f>
        <v>NAJWA HANI FILLAH</v>
      </c>
      <c r="C9" s="45" t="s">
        <v>92</v>
      </c>
      <c r="D9" s="44" t="s">
        <v>100</v>
      </c>
      <c r="E9" s="44" t="s">
        <v>84</v>
      </c>
      <c r="F9" s="47" t="s">
        <v>96</v>
      </c>
      <c r="G9" s="46" t="s">
        <v>95</v>
      </c>
      <c r="H9" s="45" t="s">
        <v>120</v>
      </c>
      <c r="I9" s="50" t="s">
        <v>108</v>
      </c>
      <c r="J9" s="24"/>
      <c r="K9" s="24"/>
      <c r="O9" s="29"/>
    </row>
    <row r="10" spans="1:15" s="2" customFormat="1" ht="15.75" thickBot="1">
      <c r="A10" s="22" t="str">
        <f>'ANGKA (Input Nilai)'!A10</f>
        <v>21.02.033</v>
      </c>
      <c r="B10" s="23" t="str">
        <f>'ANGKA (Input Nilai)'!B10</f>
        <v>NAYLA IZZATUL HASANAH</v>
      </c>
      <c r="C10" s="45" t="s">
        <v>91</v>
      </c>
      <c r="D10" s="44" t="s">
        <v>99</v>
      </c>
      <c r="E10" s="44" t="s">
        <v>85</v>
      </c>
      <c r="F10" s="47" t="s">
        <v>96</v>
      </c>
      <c r="G10" s="46" t="s">
        <v>94</v>
      </c>
      <c r="H10" s="45" t="s">
        <v>121</v>
      </c>
      <c r="I10" s="49" t="s">
        <v>106</v>
      </c>
      <c r="J10" s="24"/>
      <c r="K10" s="24"/>
      <c r="O10" s="29"/>
    </row>
    <row r="11" spans="1:15" s="2" customFormat="1" ht="15.75" thickBot="1">
      <c r="A11" s="22" t="str">
        <f>'ANGKA (Input Nilai)'!A11</f>
        <v>21.02.034</v>
      </c>
      <c r="B11" s="23" t="str">
        <f>'ANGKA (Input Nilai)'!B11</f>
        <v>NIDA KHALWATUS SYAHIDAH</v>
      </c>
      <c r="C11" s="45" t="s">
        <v>91</v>
      </c>
      <c r="D11" s="44" t="s">
        <v>99</v>
      </c>
      <c r="E11" s="44" t="s">
        <v>86</v>
      </c>
      <c r="F11" s="47" t="s">
        <v>96</v>
      </c>
      <c r="G11" s="46" t="s">
        <v>94</v>
      </c>
      <c r="H11" s="45" t="s">
        <v>122</v>
      </c>
      <c r="I11" s="48" t="s">
        <v>105</v>
      </c>
      <c r="J11" s="24"/>
      <c r="K11" s="24"/>
      <c r="O11" s="29"/>
    </row>
    <row r="12" spans="1:15" s="2" customFormat="1" ht="15.75" thickBot="1">
      <c r="A12" s="22" t="str">
        <f>'ANGKA (Input Nilai)'!A12</f>
        <v>21.02.027</v>
      </c>
      <c r="B12" s="23" t="str">
        <f>'ANGKA (Input Nilai)'!B12</f>
        <v>RIHAL MUHARRIKUL HAQ</v>
      </c>
      <c r="C12" s="45" t="s">
        <v>92</v>
      </c>
      <c r="D12" s="44" t="s">
        <v>99</v>
      </c>
      <c r="E12" s="44" t="s">
        <v>87</v>
      </c>
      <c r="F12" s="47" t="s">
        <v>96</v>
      </c>
      <c r="G12" s="46" t="s">
        <v>95</v>
      </c>
      <c r="H12" s="45" t="s">
        <v>123</v>
      </c>
      <c r="I12" s="49" t="s">
        <v>106</v>
      </c>
      <c r="J12" s="24"/>
      <c r="K12" s="24"/>
      <c r="O12" s="29"/>
    </row>
    <row r="13" spans="1:15" ht="15.75" thickBot="1">
      <c r="A13" s="22" t="str">
        <f>'ANGKA (Input Nilai)'!A13</f>
        <v>21.02.036</v>
      </c>
      <c r="B13" s="23" t="str">
        <f>'ANGKA (Input Nilai)'!B13</f>
        <v>SAFARAZ AUFA RIFDAH</v>
      </c>
      <c r="C13" s="45" t="s">
        <v>92</v>
      </c>
      <c r="D13" s="44" t="s">
        <v>103</v>
      </c>
      <c r="E13" s="44" t="s">
        <v>88</v>
      </c>
      <c r="F13" s="47" t="s">
        <v>96</v>
      </c>
      <c r="G13" s="46" t="s">
        <v>95</v>
      </c>
      <c r="H13" s="45" t="s">
        <v>124</v>
      </c>
      <c r="I13" s="50" t="s">
        <v>109</v>
      </c>
      <c r="J13" s="24"/>
      <c r="K13" s="24"/>
      <c r="L13" s="2"/>
      <c r="M13" s="2"/>
      <c r="N13" s="2"/>
      <c r="O13" s="29"/>
    </row>
    <row r="14" spans="1:15">
      <c r="A14" s="22" t="str">
        <f>'ANGKA (Input Nilai)'!A14</f>
        <v>21.02.038</v>
      </c>
      <c r="B14" s="23" t="str">
        <f>'ANGKA (Input Nilai)'!B14</f>
        <v>WALDAN FA'IQ HASAN</v>
      </c>
      <c r="C14" s="45" t="s">
        <v>92</v>
      </c>
      <c r="D14" s="44" t="s">
        <v>102</v>
      </c>
      <c r="E14" s="44" t="s">
        <v>89</v>
      </c>
      <c r="F14" s="47" t="s">
        <v>96</v>
      </c>
      <c r="G14" s="46" t="s">
        <v>94</v>
      </c>
      <c r="H14" s="45" t="s">
        <v>125</v>
      </c>
      <c r="I14" s="49" t="s">
        <v>106</v>
      </c>
      <c r="J14" s="28"/>
      <c r="K14" s="29"/>
      <c r="L14" s="2"/>
      <c r="M14"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2"/>
  <sheetViews>
    <sheetView topLeftCell="B4" workbookViewId="0">
      <selection activeCell="H24" sqref="H24"/>
    </sheetView>
  </sheetViews>
  <sheetFormatPr defaultColWidth="9" defaultRowHeight="15"/>
  <cols>
    <col min="1" max="1" width="3.5703125" customWidth="1"/>
    <col min="2" max="2" width="9.28515625" customWidth="1"/>
    <col min="3" max="3" width="29" customWidth="1"/>
    <col min="4" max="10" width="6" customWidth="1"/>
    <col min="11" max="12" width="7" style="4" customWidth="1"/>
    <col min="13" max="13" width="6.7109375" customWidth="1"/>
    <col min="14" max="16" width="4" customWidth="1"/>
  </cols>
  <sheetData>
    <row r="1" spans="1:16">
      <c r="A1" s="53" t="s">
        <v>29</v>
      </c>
      <c r="B1" s="53"/>
      <c r="C1" s="53"/>
      <c r="D1" s="53"/>
      <c r="E1" s="53"/>
      <c r="F1" s="53"/>
      <c r="G1" s="53"/>
      <c r="H1" s="53"/>
      <c r="I1" s="53"/>
      <c r="J1" s="53"/>
      <c r="K1" s="53"/>
      <c r="L1" s="53"/>
      <c r="M1" s="53"/>
      <c r="N1" s="53"/>
      <c r="O1" s="53"/>
      <c r="P1" s="53"/>
    </row>
    <row r="2" spans="1:16" ht="15.75">
      <c r="A2" s="54" t="s">
        <v>30</v>
      </c>
      <c r="B2" s="54"/>
      <c r="C2" s="54"/>
      <c r="D2" s="54"/>
      <c r="E2" s="54"/>
      <c r="F2" s="54"/>
      <c r="G2" s="54"/>
      <c r="H2" s="54"/>
      <c r="I2" s="54"/>
      <c r="J2" s="54"/>
      <c r="K2" s="54"/>
      <c r="L2" s="54"/>
      <c r="M2" s="54"/>
      <c r="N2" s="54"/>
      <c r="O2" s="54"/>
      <c r="P2" s="54"/>
    </row>
    <row r="3" spans="1:16">
      <c r="A3" s="53" t="s">
        <v>31</v>
      </c>
      <c r="B3" s="53"/>
      <c r="C3" s="53"/>
      <c r="D3" s="53"/>
      <c r="E3" s="53"/>
      <c r="F3" s="53"/>
      <c r="G3" s="53"/>
      <c r="H3" s="53"/>
      <c r="I3" s="53"/>
      <c r="J3" s="53"/>
      <c r="K3" s="53"/>
      <c r="L3" s="53"/>
      <c r="M3" s="53"/>
      <c r="N3" s="53"/>
      <c r="O3" s="53"/>
      <c r="P3" s="53"/>
    </row>
    <row r="5" spans="1:16" ht="15" customHeight="1">
      <c r="A5" s="68"/>
      <c r="B5" s="70"/>
      <c r="C5" s="70"/>
      <c r="D5" s="71" t="s">
        <v>32</v>
      </c>
      <c r="E5" s="11"/>
      <c r="F5" s="56" t="s">
        <v>33</v>
      </c>
      <c r="G5" s="56" t="s">
        <v>34</v>
      </c>
      <c r="H5" s="56" t="s">
        <v>35</v>
      </c>
      <c r="I5" s="58" t="s">
        <v>36</v>
      </c>
      <c r="J5" s="58" t="s">
        <v>37</v>
      </c>
      <c r="K5" s="60" t="s">
        <v>38</v>
      </c>
      <c r="L5" s="60" t="s">
        <v>39</v>
      </c>
      <c r="M5" s="60" t="s">
        <v>40</v>
      </c>
      <c r="N5" s="62" t="s">
        <v>41</v>
      </c>
      <c r="O5" s="64" t="s">
        <v>42</v>
      </c>
      <c r="P5" s="66" t="s">
        <v>43</v>
      </c>
    </row>
    <row r="6" spans="1:16" s="2" customFormat="1" ht="51.75">
      <c r="A6" s="69"/>
      <c r="B6" s="69"/>
      <c r="C6" s="69"/>
      <c r="D6" s="72"/>
      <c r="E6" s="12" t="s">
        <v>111</v>
      </c>
      <c r="F6" s="57"/>
      <c r="G6" s="57"/>
      <c r="H6" s="57"/>
      <c r="I6" s="59"/>
      <c r="J6" s="59"/>
      <c r="K6" s="61"/>
      <c r="L6" s="61"/>
      <c r="M6" s="61"/>
      <c r="N6" s="63"/>
      <c r="O6" s="65"/>
      <c r="P6" s="67"/>
    </row>
    <row r="7" spans="1:16" ht="15.75">
      <c r="A7" s="5">
        <v>1</v>
      </c>
      <c r="B7" s="5" t="str">
        <f>Deskripsi!A2</f>
        <v>21.02.019</v>
      </c>
      <c r="C7" s="6" t="str">
        <f>'ANGKA (Input Nilai)'!B2</f>
        <v>ARVIANDOW FEBRIANSYAH</v>
      </c>
      <c r="D7" s="7">
        <f>'ANGKA (Input Nilai)'!C2</f>
        <v>70.45</v>
      </c>
      <c r="E7" s="7">
        <f>'ANGKA (Input Nilai)'!E2</f>
        <v>84.83850000000001</v>
      </c>
      <c r="F7" s="7">
        <f>'ANGKA (Input Nilai)'!G2</f>
        <v>77.650000000000006</v>
      </c>
      <c r="G7" s="7">
        <f>'ANGKA (Input Nilai)'!I2</f>
        <v>80.427500000000009</v>
      </c>
      <c r="H7" s="7">
        <f>'ANGKA (Input Nilai)'!K2</f>
        <v>80.84742857142858</v>
      </c>
      <c r="I7" s="7">
        <f>'ANGKA (Input Nilai)'!M2</f>
        <v>75.569714285714298</v>
      </c>
      <c r="J7" s="7">
        <f>'ANGKA (Input Nilai)'!O2</f>
        <v>80.214285714285722</v>
      </c>
      <c r="K7" s="13">
        <f t="shared" ref="K7:K19" si="0">SUM(D7:J7)</f>
        <v>549.9974285714286</v>
      </c>
      <c r="L7" s="9">
        <f t="shared" ref="L7:L17" si="1">AVERAGE(D7,E7,F7,G7,H7,I7,J7)</f>
        <v>78.571061224489796</v>
      </c>
      <c r="M7" s="15">
        <f t="shared" ref="M7:M19" si="2">RANK(K7,$K$7:$K$19)</f>
        <v>13</v>
      </c>
      <c r="N7" s="16">
        <v>0</v>
      </c>
      <c r="O7" s="17">
        <v>0</v>
      </c>
      <c r="P7" s="18">
        <f>Deskripsi!N2</f>
        <v>0</v>
      </c>
    </row>
    <row r="8" spans="1:16" ht="15.75">
      <c r="A8" s="5">
        <v>2</v>
      </c>
      <c r="B8" s="5" t="str">
        <f>Deskripsi!A3</f>
        <v>21.02.020</v>
      </c>
      <c r="C8" s="6" t="str">
        <f>'ANGKA (Input Nilai)'!B3</f>
        <v>AYATURRAHMAN SHINRA AUFA</v>
      </c>
      <c r="D8" s="7">
        <f>'ANGKA (Input Nilai)'!C3</f>
        <v>81.597500000000011</v>
      </c>
      <c r="E8" s="7">
        <f>'ANGKA (Input Nilai)'!E3</f>
        <v>88.632000000000005</v>
      </c>
      <c r="F8" s="7">
        <f>'ANGKA (Input Nilai)'!G3</f>
        <v>81.075000000000003</v>
      </c>
      <c r="G8" s="7">
        <f>'ANGKA (Input Nilai)'!I3</f>
        <v>81.979107142857146</v>
      </c>
      <c r="H8" s="7">
        <f>'ANGKA (Input Nilai)'!K3</f>
        <v>86.364428571428576</v>
      </c>
      <c r="I8" s="7">
        <f>'ANGKA (Input Nilai)'!M3</f>
        <v>86.765357142857141</v>
      </c>
      <c r="J8" s="7">
        <f>'ANGKA (Input Nilai)'!O3</f>
        <v>85.950000000000017</v>
      </c>
      <c r="K8" s="13">
        <f t="shared" si="0"/>
        <v>592.36339285714291</v>
      </c>
      <c r="L8" s="9">
        <f t="shared" si="1"/>
        <v>84.623341836734696</v>
      </c>
      <c r="M8" s="15">
        <f t="shared" si="2"/>
        <v>6</v>
      </c>
      <c r="N8" s="16">
        <v>0</v>
      </c>
      <c r="O8" s="17">
        <v>0</v>
      </c>
      <c r="P8" s="18">
        <f>Deskripsi!N3</f>
        <v>0</v>
      </c>
    </row>
    <row r="9" spans="1:16" ht="15.75">
      <c r="A9" s="5">
        <v>3</v>
      </c>
      <c r="B9" s="5" t="str">
        <f>Deskripsi!A4</f>
        <v>21.02.021</v>
      </c>
      <c r="C9" s="6" t="str">
        <f>'ANGKA (Input Nilai)'!B4</f>
        <v>HAZWAN HAFIZUDDIN</v>
      </c>
      <c r="D9" s="7">
        <f>'ANGKA (Input Nilai)'!C4</f>
        <v>82.935000000000002</v>
      </c>
      <c r="E9" s="7">
        <f>'ANGKA (Input Nilai)'!E4</f>
        <v>90.990000000000009</v>
      </c>
      <c r="F9" s="7">
        <f>'ANGKA (Input Nilai)'!G4</f>
        <v>83.800000000000011</v>
      </c>
      <c r="G9" s="7">
        <f>'ANGKA (Input Nilai)'!I4</f>
        <v>86.991250000000008</v>
      </c>
      <c r="H9" s="7">
        <f>'ANGKA (Input Nilai)'!K4</f>
        <v>89.724571428571437</v>
      </c>
      <c r="I9" s="7">
        <f>'ANGKA (Input Nilai)'!M4</f>
        <v>87.921428571428578</v>
      </c>
      <c r="J9" s="7">
        <f>'ANGKA (Input Nilai)'!O4</f>
        <v>88.200000000000017</v>
      </c>
      <c r="K9" s="13">
        <f t="shared" si="0"/>
        <v>610.56225000000018</v>
      </c>
      <c r="L9" s="9">
        <f t="shared" si="1"/>
        <v>87.223178571428591</v>
      </c>
      <c r="M9" s="15">
        <f t="shared" si="2"/>
        <v>2</v>
      </c>
      <c r="N9" s="16">
        <v>0</v>
      </c>
      <c r="O9" s="17">
        <v>0</v>
      </c>
      <c r="P9" s="18">
        <f>Deskripsi!N4</f>
        <v>0</v>
      </c>
    </row>
    <row r="10" spans="1:16" ht="15.75">
      <c r="A10" s="5">
        <v>4</v>
      </c>
      <c r="B10" s="5" t="str">
        <f>Deskripsi!A5</f>
        <v>21.02.022</v>
      </c>
      <c r="C10" s="6" t="str">
        <f>'ANGKA (Input Nilai)'!B5</f>
        <v>KHALID GHAZY MURTADHO</v>
      </c>
      <c r="D10" s="7">
        <f>'ANGKA (Input Nilai)'!C5</f>
        <v>79.29000000000002</v>
      </c>
      <c r="E10" s="7">
        <f>'ANGKA (Input Nilai)'!E5</f>
        <v>89.073000000000008</v>
      </c>
      <c r="F10" s="7">
        <f>'ANGKA (Input Nilai)'!G5</f>
        <v>81.25</v>
      </c>
      <c r="G10" s="7">
        <f>'ANGKA (Input Nilai)'!I5</f>
        <v>84.768214285714294</v>
      </c>
      <c r="H10" s="7">
        <f>'ANGKA (Input Nilai)'!K5</f>
        <v>87.012428571428572</v>
      </c>
      <c r="I10" s="7">
        <f>'ANGKA (Input Nilai)'!M5</f>
        <v>83.535714285714292</v>
      </c>
      <c r="J10" s="7">
        <f>'ANGKA (Input Nilai)'!O5</f>
        <v>84.15</v>
      </c>
      <c r="K10" s="13">
        <f t="shared" si="0"/>
        <v>589.07935714285725</v>
      </c>
      <c r="L10" s="9">
        <f t="shared" si="1"/>
        <v>84.154193877551037</v>
      </c>
      <c r="M10" s="15">
        <f t="shared" si="2"/>
        <v>7</v>
      </c>
      <c r="N10" s="16">
        <v>0</v>
      </c>
      <c r="O10" s="17">
        <f>Deskripsi!M5</f>
        <v>0</v>
      </c>
      <c r="P10" s="18">
        <f>Deskripsi!N5</f>
        <v>0</v>
      </c>
    </row>
    <row r="11" spans="1:16" ht="15.75">
      <c r="A11" s="5">
        <v>5</v>
      </c>
      <c r="B11" s="5" t="str">
        <f>Deskripsi!A6</f>
        <v>21.02.031</v>
      </c>
      <c r="C11" s="6" t="str">
        <f>'ANGKA (Input Nilai)'!B6</f>
        <v>MILA NAJIYAH</v>
      </c>
      <c r="D11" s="7">
        <f>'ANGKA (Input Nilai)'!C6</f>
        <v>77.907499999999999</v>
      </c>
      <c r="E11" s="7">
        <f>'ANGKA (Input Nilai)'!E6</f>
        <v>81.448999999999998</v>
      </c>
      <c r="F11" s="7">
        <f>'ANGKA (Input Nilai)'!G6</f>
        <v>83.974999999999994</v>
      </c>
      <c r="G11" s="7">
        <f>'ANGKA (Input Nilai)'!I6</f>
        <v>83.374107142857156</v>
      </c>
      <c r="H11" s="7">
        <f>'ANGKA (Input Nilai)'!K6</f>
        <v>88.339428571428584</v>
      </c>
      <c r="I11" s="7">
        <f>'ANGKA (Input Nilai)'!M6</f>
        <v>85.328928571428577</v>
      </c>
      <c r="J11" s="7">
        <f>'ANGKA (Input Nilai)'!O6</f>
        <v>85.107142857142861</v>
      </c>
      <c r="K11" s="13">
        <f t="shared" si="0"/>
        <v>585.48110714285724</v>
      </c>
      <c r="L11" s="9">
        <f t="shared" si="1"/>
        <v>83.640158163265326</v>
      </c>
      <c r="M11" s="15">
        <f t="shared" si="2"/>
        <v>8</v>
      </c>
      <c r="N11" s="16">
        <v>0</v>
      </c>
      <c r="O11" s="17">
        <v>0</v>
      </c>
      <c r="P11" s="18">
        <f>Deskripsi!N6</f>
        <v>0</v>
      </c>
    </row>
    <row r="12" spans="1:16" ht="15.75">
      <c r="A12" s="5">
        <v>6</v>
      </c>
      <c r="B12" s="5" t="str">
        <f>Deskripsi!A7</f>
        <v>21.02.023</v>
      </c>
      <c r="C12" s="6" t="str">
        <f>'ANGKA (Input Nilai)'!B7</f>
        <v>MUHAMMAD RADJA MAHESA PAHLEVI</v>
      </c>
      <c r="D12" s="7">
        <f>'ANGKA (Input Nilai)'!C7</f>
        <v>74.319999999999993</v>
      </c>
      <c r="E12" s="7">
        <f>'ANGKA (Input Nilai)'!E7</f>
        <v>88.276499999999999</v>
      </c>
      <c r="F12" s="7">
        <f>'ANGKA (Input Nilai)'!G7</f>
        <v>81.45</v>
      </c>
      <c r="G12" s="7">
        <f>'ANGKA (Input Nilai)'!I7</f>
        <v>83.676964285714291</v>
      </c>
      <c r="H12" s="7">
        <f>'ANGKA (Input Nilai)'!K7</f>
        <v>82.395428571428567</v>
      </c>
      <c r="I12" s="7">
        <f>'ANGKA (Input Nilai)'!M7</f>
        <v>80.41</v>
      </c>
      <c r="J12" s="7">
        <f>'ANGKA (Input Nilai)'!O7</f>
        <v>82.407142857142873</v>
      </c>
      <c r="K12" s="13">
        <f t="shared" si="0"/>
        <v>572.93603571428571</v>
      </c>
      <c r="L12" s="9">
        <f t="shared" si="1"/>
        <v>81.848005102040815</v>
      </c>
      <c r="M12" s="15">
        <f t="shared" si="2"/>
        <v>10</v>
      </c>
      <c r="N12" s="16">
        <v>0</v>
      </c>
      <c r="O12" s="17">
        <v>0</v>
      </c>
      <c r="P12" s="18">
        <f>Deskripsi!N7</f>
        <v>0</v>
      </c>
    </row>
    <row r="13" spans="1:16" ht="15.75">
      <c r="A13" s="5">
        <v>7</v>
      </c>
      <c r="B13" s="5" t="str">
        <f>Deskripsi!A8</f>
        <v>21.02.025</v>
      </c>
      <c r="C13" s="6" t="str">
        <f>'ANGKA (Input Nilai)'!B8</f>
        <v>MUHAMMAD RAYHAN</v>
      </c>
      <c r="D13" s="7">
        <f>'ANGKA (Input Nilai)'!C8</f>
        <v>75.355000000000004</v>
      </c>
      <c r="E13" s="7">
        <f>'ANGKA (Input Nilai)'!E8</f>
        <v>87.988500000000016</v>
      </c>
      <c r="F13" s="7">
        <f>'ANGKA (Input Nilai)'!G8</f>
        <v>79.45</v>
      </c>
      <c r="G13" s="7">
        <f>'ANGKA (Input Nilai)'!I8</f>
        <v>79.158035714285717</v>
      </c>
      <c r="H13" s="7">
        <f>'ANGKA (Input Nilai)'!K8</f>
        <v>83.48171428571429</v>
      </c>
      <c r="I13" s="7">
        <f>'ANGKA (Input Nilai)'!M8</f>
        <v>81.21678571428572</v>
      </c>
      <c r="J13" s="7">
        <f>'ANGKA (Input Nilai)'!O8</f>
        <v>81.564285714285717</v>
      </c>
      <c r="K13" s="13">
        <f t="shared" si="0"/>
        <v>568.21432142857145</v>
      </c>
      <c r="L13" s="9">
        <f t="shared" si="1"/>
        <v>81.173474489795922</v>
      </c>
      <c r="M13" s="15">
        <f t="shared" si="2"/>
        <v>11</v>
      </c>
      <c r="N13" s="16">
        <v>0</v>
      </c>
      <c r="O13" s="17">
        <f>Deskripsi!M8</f>
        <v>0</v>
      </c>
      <c r="P13" s="18">
        <f>Deskripsi!N8</f>
        <v>0</v>
      </c>
    </row>
    <row r="14" spans="1:16" ht="15.75">
      <c r="A14" s="5">
        <v>8</v>
      </c>
      <c r="B14" s="5" t="str">
        <f>Deskripsi!A9</f>
        <v>21.02.032</v>
      </c>
      <c r="C14" s="6" t="str">
        <f>'ANGKA (Input Nilai)'!B9</f>
        <v>NAJWA HANI FILLAH</v>
      </c>
      <c r="D14" s="7">
        <f>'ANGKA (Input Nilai)'!C9</f>
        <v>80.337500000000006</v>
      </c>
      <c r="E14" s="7">
        <f>'ANGKA (Input Nilai)'!E9</f>
        <v>87.52000000000001</v>
      </c>
      <c r="F14" s="7">
        <f>'ANGKA (Input Nilai)'!G9</f>
        <v>85.9</v>
      </c>
      <c r="G14" s="7">
        <f>'ANGKA (Input Nilai)'!I9</f>
        <v>85.631785714285712</v>
      </c>
      <c r="H14" s="7">
        <f>'ANGKA (Input Nilai)'!K9</f>
        <v>88.382214285714298</v>
      </c>
      <c r="I14" s="7">
        <f>'ANGKA (Input Nilai)'!M9</f>
        <v>90.441428571428574</v>
      </c>
      <c r="J14" s="7">
        <f>'ANGKA (Input Nilai)'!O9</f>
        <v>87.75</v>
      </c>
      <c r="K14" s="13">
        <f t="shared" si="0"/>
        <v>605.96292857142862</v>
      </c>
      <c r="L14" s="9">
        <f t="shared" si="1"/>
        <v>86.566132653061231</v>
      </c>
      <c r="M14" s="15">
        <f t="shared" si="2"/>
        <v>4</v>
      </c>
      <c r="N14" s="16">
        <v>0</v>
      </c>
      <c r="O14" s="17">
        <f>Deskripsi!M9</f>
        <v>0</v>
      </c>
      <c r="P14" s="18">
        <f>Deskripsi!N9</f>
        <v>0</v>
      </c>
    </row>
    <row r="15" spans="1:16" ht="15.75">
      <c r="A15" s="5">
        <v>9</v>
      </c>
      <c r="B15" s="5" t="str">
        <f>Deskripsi!A10</f>
        <v>21.02.033</v>
      </c>
      <c r="C15" s="6" t="str">
        <f>'ANGKA (Input Nilai)'!B10</f>
        <v>NAYLA IZZATUL HASANAH</v>
      </c>
      <c r="D15" s="7">
        <f>'ANGKA (Input Nilai)'!C10</f>
        <v>75.67</v>
      </c>
      <c r="E15" s="7">
        <f>'ANGKA (Input Nilai)'!E10</f>
        <v>81.323000000000008</v>
      </c>
      <c r="F15" s="7">
        <f>'ANGKA (Input Nilai)'!G10</f>
        <v>84.525000000000006</v>
      </c>
      <c r="G15" s="7">
        <f>'ANGKA (Input Nilai)'!I10</f>
        <v>86.373392857142861</v>
      </c>
      <c r="H15" s="7">
        <f>'ANGKA (Input Nilai)'!K10</f>
        <v>83.49071428571429</v>
      </c>
      <c r="I15" s="7">
        <f>'ANGKA (Input Nilai)'!M10</f>
        <v>86.457142857142856</v>
      </c>
      <c r="J15" s="7">
        <f>'ANGKA (Input Nilai)'!O10</f>
        <v>84.15</v>
      </c>
      <c r="K15" s="13">
        <f t="shared" si="0"/>
        <v>581.98925000000008</v>
      </c>
      <c r="L15" s="9">
        <f t="shared" si="1"/>
        <v>83.141321428571445</v>
      </c>
      <c r="M15" s="15">
        <f t="shared" si="2"/>
        <v>9</v>
      </c>
      <c r="N15" s="16">
        <f>Deskripsi!L10</f>
        <v>0</v>
      </c>
      <c r="O15" s="17">
        <f>Deskripsi!M10</f>
        <v>0</v>
      </c>
      <c r="P15" s="18">
        <f>Deskripsi!N10</f>
        <v>0</v>
      </c>
    </row>
    <row r="16" spans="1:16" ht="15.75">
      <c r="A16" s="5">
        <v>10</v>
      </c>
      <c r="B16" s="5" t="str">
        <f>Deskripsi!A11</f>
        <v>21.02.034</v>
      </c>
      <c r="C16" s="6" t="str">
        <f>'ANGKA (Input Nilai)'!B11</f>
        <v>NIDA KHALWATUS SYAHIDAH</v>
      </c>
      <c r="D16" s="7">
        <f>'ANGKA (Input Nilai)'!C11</f>
        <v>70</v>
      </c>
      <c r="E16" s="7">
        <f>'ANGKA (Input Nilai)'!E11</f>
        <v>83.744500000000016</v>
      </c>
      <c r="F16" s="7">
        <f>'ANGKA (Input Nilai)'!G11</f>
        <v>81</v>
      </c>
      <c r="G16" s="7">
        <f>'ANGKA (Input Nilai)'!I11</f>
        <v>82.081250000000011</v>
      </c>
      <c r="H16" s="7">
        <f>'ANGKA (Input Nilai)'!K11</f>
        <v>79.339428571428584</v>
      </c>
      <c r="I16" s="7">
        <f>'ANGKA (Input Nilai)'!M11</f>
        <v>84.347499999999997</v>
      </c>
      <c r="J16" s="7">
        <f>'ANGKA (Input Nilai)'!O11</f>
        <v>82.071428571428584</v>
      </c>
      <c r="K16" s="13">
        <f t="shared" si="0"/>
        <v>562.58410714285719</v>
      </c>
      <c r="L16" s="9">
        <f t="shared" si="1"/>
        <v>80.369158163265311</v>
      </c>
      <c r="M16" s="15">
        <f t="shared" si="2"/>
        <v>12</v>
      </c>
      <c r="N16" s="16">
        <f>Deskripsi!L11</f>
        <v>0</v>
      </c>
      <c r="O16" s="17">
        <f>Deskripsi!M11</f>
        <v>0</v>
      </c>
      <c r="P16" s="18">
        <f>Deskripsi!N11</f>
        <v>0</v>
      </c>
    </row>
    <row r="17" spans="1:16" ht="15.75">
      <c r="A17" s="5">
        <v>11</v>
      </c>
      <c r="B17" s="5" t="str">
        <f>Deskripsi!A12</f>
        <v>21.02.027</v>
      </c>
      <c r="C17" s="6" t="str">
        <f>'ANGKA (Input Nilai)'!B12</f>
        <v>RIHAL MUHARRIKUL HAQ</v>
      </c>
      <c r="D17" s="7">
        <f>'ANGKA (Input Nilai)'!C12</f>
        <v>82.902500000000003</v>
      </c>
      <c r="E17" s="7">
        <f>'ANGKA (Input Nilai)'!E12</f>
        <v>87.565500000000014</v>
      </c>
      <c r="F17" s="7">
        <f>'ANGKA (Input Nilai)'!G12</f>
        <v>84</v>
      </c>
      <c r="G17" s="7">
        <f>'ANGKA (Input Nilai)'!I12</f>
        <v>86.035892857142869</v>
      </c>
      <c r="H17" s="7">
        <f>'ANGKA (Input Nilai)'!K12</f>
        <v>91.764428571428567</v>
      </c>
      <c r="I17" s="7">
        <f>'ANGKA (Input Nilai)'!M12</f>
        <v>89.157142857142873</v>
      </c>
      <c r="J17" s="7">
        <f>'ANGKA (Input Nilai)'!O12</f>
        <v>84.600000000000009</v>
      </c>
      <c r="K17" s="13">
        <f t="shared" si="0"/>
        <v>606.02546428571429</v>
      </c>
      <c r="L17" s="9">
        <f t="shared" si="1"/>
        <v>86.575066326530617</v>
      </c>
      <c r="M17" s="15">
        <f t="shared" si="2"/>
        <v>3</v>
      </c>
      <c r="N17" s="16">
        <v>0</v>
      </c>
      <c r="O17" s="17">
        <f>Deskripsi!M12</f>
        <v>0</v>
      </c>
      <c r="P17" s="18">
        <f>Deskripsi!N12</f>
        <v>0</v>
      </c>
    </row>
    <row r="18" spans="1:16" ht="15.75">
      <c r="A18" s="5">
        <v>12</v>
      </c>
      <c r="B18" s="5" t="str">
        <f>Deskripsi!A13</f>
        <v>21.02.036</v>
      </c>
      <c r="C18" s="6" t="str">
        <f>'ANGKA (Input Nilai)'!B13</f>
        <v>SAFARAZ AUFA RIFDAH</v>
      </c>
      <c r="D18" s="7">
        <f>'ANGKA (Input Nilai)'!C13</f>
        <v>83.176000000000002</v>
      </c>
      <c r="E18" s="7">
        <f>'ANGKA (Input Nilai)'!E13</f>
        <v>85.251499999999993</v>
      </c>
      <c r="F18" s="7">
        <f>'ANGKA (Input Nilai)'!G13</f>
        <v>86.800000000000011</v>
      </c>
      <c r="G18" s="7">
        <f>'ANGKA (Input Nilai)'!I13</f>
        <v>86.103392857142865</v>
      </c>
      <c r="H18" s="7">
        <f>'ANGKA (Input Nilai)'!K13</f>
        <v>90.885571428571438</v>
      </c>
      <c r="I18" s="7">
        <f>'ANGKA (Input Nilai)'!M13</f>
        <v>91.857142857142861</v>
      </c>
      <c r="J18" s="7">
        <f>'ANGKA (Input Nilai)'!O13</f>
        <v>90.450000000000017</v>
      </c>
      <c r="K18" s="13">
        <f t="shared" si="0"/>
        <v>614.52360714285726</v>
      </c>
      <c r="L18" s="9">
        <f t="shared" ref="L18:L22" si="3">AVERAGE(D18,E18,F18,G18,H18,I18,J18)</f>
        <v>87.789086734693896</v>
      </c>
      <c r="M18" s="15">
        <f t="shared" si="2"/>
        <v>1</v>
      </c>
      <c r="N18" s="16">
        <v>0</v>
      </c>
      <c r="O18" s="17">
        <v>0</v>
      </c>
      <c r="P18" s="18">
        <f>Deskripsi!N13</f>
        <v>0</v>
      </c>
    </row>
    <row r="19" spans="1:16" ht="15.75">
      <c r="A19" s="5">
        <v>13</v>
      </c>
      <c r="B19" s="5" t="str">
        <f>Deskripsi!A14</f>
        <v>21.02.038</v>
      </c>
      <c r="C19" s="6" t="str">
        <f>'ANGKA (Input Nilai)'!B14</f>
        <v>WALDAN FA'IQ HASAN</v>
      </c>
      <c r="D19" s="7">
        <f>'ANGKA (Input Nilai)'!C14</f>
        <v>82.007000000000005</v>
      </c>
      <c r="E19" s="7">
        <f>'ANGKA (Input Nilai)'!E14</f>
        <v>91.070999999999998</v>
      </c>
      <c r="F19" s="7">
        <f>'ANGKA (Input Nilai)'!G14</f>
        <v>81.900000000000006</v>
      </c>
      <c r="G19" s="7">
        <f>'ANGKA (Input Nilai)'!I14</f>
        <v>86.362142857142857</v>
      </c>
      <c r="H19" s="7">
        <f>'ANGKA (Input Nilai)'!K14</f>
        <v>87.108714285714285</v>
      </c>
      <c r="I19" s="7">
        <f>'ANGKA (Input Nilai)'!M14</f>
        <v>85.214642857142863</v>
      </c>
      <c r="J19" s="7">
        <f>'ANGKA (Input Nilai)'!O14</f>
        <v>86.850000000000009</v>
      </c>
      <c r="K19" s="13">
        <f t="shared" si="0"/>
        <v>600.51350000000002</v>
      </c>
      <c r="L19" s="9">
        <f t="shared" si="3"/>
        <v>85.787642857142856</v>
      </c>
      <c r="M19" s="15">
        <f t="shared" si="2"/>
        <v>5</v>
      </c>
      <c r="N19" s="52" t="s">
        <v>112</v>
      </c>
      <c r="O19" s="52"/>
      <c r="P19" s="52"/>
    </row>
    <row r="20" spans="1:16" s="3" customFormat="1">
      <c r="A20" s="55" t="s">
        <v>44</v>
      </c>
      <c r="B20" s="55"/>
      <c r="C20" s="55"/>
      <c r="D20" s="8">
        <f t="shared" ref="D20:K20" si="4">AVERAGE(D7:D18)</f>
        <v>77.828416666666669</v>
      </c>
      <c r="E20" s="8">
        <f t="shared" si="4"/>
        <v>86.387666666666675</v>
      </c>
      <c r="F20" s="8">
        <f t="shared" si="4"/>
        <v>82.572916666666671</v>
      </c>
      <c r="G20" s="8">
        <f t="shared" si="4"/>
        <v>83.883407738095244</v>
      </c>
      <c r="H20" s="8">
        <f t="shared" si="4"/>
        <v>86.002315476190475</v>
      </c>
      <c r="I20" s="8">
        <f t="shared" si="4"/>
        <v>85.250690476190485</v>
      </c>
      <c r="J20" s="8">
        <f t="shared" si="4"/>
        <v>84.717857142857142</v>
      </c>
      <c r="K20" s="8">
        <f t="shared" si="4"/>
        <v>586.6432708333333</v>
      </c>
      <c r="L20" s="9">
        <f t="shared" si="3"/>
        <v>83.806181547619047</v>
      </c>
    </row>
    <row r="21" spans="1:16" s="4" customFormat="1">
      <c r="A21" s="55" t="s">
        <v>45</v>
      </c>
      <c r="B21" s="55" t="s">
        <v>45</v>
      </c>
      <c r="C21" s="55"/>
      <c r="D21" s="9">
        <f t="shared" ref="D21:K21" si="5">MIN(D7:D18)</f>
        <v>70</v>
      </c>
      <c r="E21" s="9">
        <f t="shared" si="5"/>
        <v>81.323000000000008</v>
      </c>
      <c r="F21" s="9">
        <f t="shared" si="5"/>
        <v>77.650000000000006</v>
      </c>
      <c r="G21" s="9">
        <f t="shared" si="5"/>
        <v>79.158035714285717</v>
      </c>
      <c r="H21" s="9">
        <f t="shared" si="5"/>
        <v>79.339428571428584</v>
      </c>
      <c r="I21" s="9">
        <f t="shared" si="5"/>
        <v>75.569714285714298</v>
      </c>
      <c r="J21" s="9">
        <f t="shared" si="5"/>
        <v>80.214285714285722</v>
      </c>
      <c r="K21" s="9">
        <f t="shared" si="5"/>
        <v>549.9974285714286</v>
      </c>
      <c r="L21" s="9">
        <f t="shared" si="3"/>
        <v>77.607780612244923</v>
      </c>
    </row>
    <row r="22" spans="1:16" s="4" customFormat="1">
      <c r="A22" s="55" t="s">
        <v>46</v>
      </c>
      <c r="B22" s="55" t="s">
        <v>46</v>
      </c>
      <c r="C22" s="55"/>
      <c r="D22" s="9">
        <f t="shared" ref="D22:K22" si="6">MAX(D7:D18)</f>
        <v>83.176000000000002</v>
      </c>
      <c r="E22" s="9">
        <f t="shared" si="6"/>
        <v>90.990000000000009</v>
      </c>
      <c r="F22" s="9">
        <f t="shared" si="6"/>
        <v>86.800000000000011</v>
      </c>
      <c r="G22" s="9">
        <f t="shared" si="6"/>
        <v>86.991250000000008</v>
      </c>
      <c r="H22" s="9">
        <f t="shared" si="6"/>
        <v>91.764428571428567</v>
      </c>
      <c r="I22" s="9">
        <f t="shared" si="6"/>
        <v>91.857142857142861</v>
      </c>
      <c r="J22" s="9">
        <f t="shared" si="6"/>
        <v>90.450000000000017</v>
      </c>
      <c r="K22" s="9">
        <f t="shared" si="6"/>
        <v>614.52360714285726</v>
      </c>
      <c r="L22" s="9">
        <f t="shared" si="3"/>
        <v>88.861260204081645</v>
      </c>
    </row>
    <row r="23" spans="1:16">
      <c r="D23" s="10"/>
      <c r="E23" s="10"/>
      <c r="F23" s="10"/>
      <c r="G23" s="10"/>
      <c r="H23" s="10"/>
      <c r="I23" s="10"/>
      <c r="J23" s="10"/>
      <c r="K23" s="14"/>
      <c r="L23" s="14"/>
    </row>
    <row r="25" spans="1:16">
      <c r="C25" t="s">
        <v>47</v>
      </c>
    </row>
    <row r="26" spans="1:16">
      <c r="C26" t="s">
        <v>48</v>
      </c>
    </row>
    <row r="32" spans="1:16">
      <c r="C32" t="s">
        <v>49</v>
      </c>
    </row>
  </sheetData>
  <mergeCells count="21">
    <mergeCell ref="A22:C22"/>
    <mergeCell ref="A5:A6"/>
    <mergeCell ref="B5:B6"/>
    <mergeCell ref="C5:C6"/>
    <mergeCell ref="D5:D6"/>
    <mergeCell ref="A1:P1"/>
    <mergeCell ref="A2:P2"/>
    <mergeCell ref="A3:P3"/>
    <mergeCell ref="A20:C20"/>
    <mergeCell ref="A21:C21"/>
    <mergeCell ref="F5:F6"/>
    <mergeCell ref="G5:G6"/>
    <mergeCell ref="H5:H6"/>
    <mergeCell ref="I5:I6"/>
    <mergeCell ref="J5:J6"/>
    <mergeCell ref="K5:K6"/>
    <mergeCell ref="L5:L6"/>
    <mergeCell ref="M5:M6"/>
    <mergeCell ref="N5:N6"/>
    <mergeCell ref="O5:O6"/>
    <mergeCell ref="P5:P6"/>
  </mergeCells>
  <printOptions horizontalCentered="1"/>
  <pageMargins left="0.31496062992126" right="0.31496062992126" top="0.74803149606299202" bottom="0.15748031496063" header="0.31496062992126" footer="0.118110236220472"/>
  <pageSetup paperSize="10000" scale="9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8"/>
  <sheetViews>
    <sheetView workbookViewId="0">
      <selection activeCell="D15" sqref="D15"/>
    </sheetView>
  </sheetViews>
  <sheetFormatPr defaultColWidth="9" defaultRowHeight="15"/>
  <cols>
    <col min="2" max="2" width="27.42578125" customWidth="1"/>
    <col min="3" max="3" width="16" customWidth="1"/>
  </cols>
  <sheetData>
    <row r="1" spans="1:29">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29">
      <c r="B2" s="1"/>
      <c r="C2" s="1"/>
      <c r="D2" s="1"/>
      <c r="E2" s="1"/>
      <c r="F2" s="1"/>
      <c r="G2" s="1"/>
      <c r="H2" s="1"/>
      <c r="I2" s="1"/>
      <c r="J2" s="1"/>
      <c r="K2" s="1"/>
      <c r="L2" s="1"/>
      <c r="M2" s="1"/>
      <c r="N2" s="1"/>
      <c r="O2" s="1"/>
      <c r="P2" s="1"/>
      <c r="Q2" s="1"/>
      <c r="R2" s="1"/>
      <c r="S2" s="1"/>
      <c r="T2" s="1"/>
      <c r="U2" s="1"/>
      <c r="V2" s="1"/>
      <c r="W2" s="1"/>
      <c r="X2" s="1"/>
      <c r="Y2" s="1"/>
      <c r="Z2" s="1"/>
      <c r="AA2" s="1"/>
      <c r="AB2" s="1"/>
      <c r="AC2" s="1"/>
    </row>
    <row r="3" spans="1:29">
      <c r="B3" s="1"/>
      <c r="C3" s="1"/>
      <c r="D3" s="1"/>
      <c r="E3" s="1"/>
      <c r="F3" s="1"/>
      <c r="G3" s="1"/>
      <c r="H3" s="1"/>
      <c r="I3" s="1"/>
      <c r="J3" s="1"/>
      <c r="K3" s="1"/>
      <c r="L3" s="1"/>
      <c r="M3" s="1"/>
      <c r="N3" s="1"/>
      <c r="O3" s="1"/>
      <c r="P3" s="1"/>
      <c r="Q3" s="1"/>
      <c r="R3" s="1"/>
      <c r="S3" s="1"/>
      <c r="T3" s="1"/>
      <c r="U3" s="1"/>
      <c r="V3" s="1"/>
      <c r="W3" s="1"/>
      <c r="X3" s="1"/>
      <c r="Y3" s="1"/>
      <c r="Z3" s="1"/>
      <c r="AA3" s="1"/>
      <c r="AB3" s="1"/>
      <c r="AC3" s="1"/>
    </row>
    <row r="4" spans="1:29">
      <c r="B4" s="1"/>
      <c r="C4" s="1"/>
      <c r="D4" s="1"/>
      <c r="E4" s="1"/>
      <c r="F4" s="1"/>
      <c r="G4" s="1"/>
      <c r="H4" s="1"/>
      <c r="I4" s="1"/>
      <c r="J4" s="1"/>
      <c r="K4" s="1"/>
      <c r="L4" s="1"/>
      <c r="M4" s="1"/>
      <c r="N4" s="1"/>
      <c r="O4" s="1"/>
      <c r="P4" s="1"/>
      <c r="Q4" s="1"/>
      <c r="R4" s="1"/>
      <c r="S4" s="1"/>
      <c r="T4" s="1"/>
      <c r="U4" s="1"/>
      <c r="V4" s="1"/>
      <c r="W4" s="1"/>
      <c r="X4" s="1"/>
      <c r="Y4" s="1"/>
      <c r="Z4" s="1"/>
      <c r="AA4" s="1"/>
      <c r="AB4" s="1"/>
      <c r="AC4" s="1"/>
    </row>
    <row r="5" spans="1:29">
      <c r="B5" s="1"/>
      <c r="C5" s="1"/>
      <c r="D5" s="1"/>
      <c r="E5" s="1"/>
      <c r="F5" s="1"/>
      <c r="G5" s="1"/>
      <c r="H5" s="1"/>
      <c r="I5" s="1"/>
      <c r="J5" s="1"/>
      <c r="K5" s="1"/>
      <c r="L5" s="1"/>
      <c r="M5" s="1"/>
      <c r="N5" s="1"/>
      <c r="O5" s="1"/>
      <c r="P5" s="1"/>
      <c r="Q5" s="1"/>
      <c r="R5" s="1"/>
      <c r="S5" s="1"/>
      <c r="T5" s="1"/>
      <c r="U5" s="1"/>
      <c r="V5" s="1"/>
      <c r="W5" s="1"/>
      <c r="X5" s="1"/>
      <c r="Y5" s="1"/>
      <c r="Z5" s="1"/>
      <c r="AA5" s="1"/>
      <c r="AB5" s="1"/>
      <c r="AC5" s="1"/>
    </row>
    <row r="6" spans="1:29">
      <c r="B6" s="1"/>
      <c r="C6" s="1"/>
      <c r="D6" s="1"/>
      <c r="E6" s="1"/>
      <c r="F6" s="1"/>
      <c r="G6" s="1"/>
      <c r="H6" s="1"/>
      <c r="I6" s="1"/>
      <c r="J6" s="1"/>
      <c r="K6" s="1"/>
      <c r="L6" s="1"/>
      <c r="M6" s="1"/>
      <c r="N6" s="1"/>
      <c r="O6" s="1"/>
      <c r="P6" s="1"/>
      <c r="Q6" s="1"/>
      <c r="R6" s="1"/>
      <c r="S6" s="1"/>
      <c r="T6" s="1"/>
      <c r="U6" s="1"/>
      <c r="V6" s="1"/>
      <c r="W6" s="1"/>
      <c r="X6" s="1"/>
      <c r="Y6" s="1"/>
      <c r="Z6" s="1"/>
      <c r="AA6" s="1"/>
      <c r="AB6" s="1"/>
      <c r="AC6" s="1"/>
    </row>
    <row r="7" spans="1:29">
      <c r="B7" s="1"/>
      <c r="C7" s="1"/>
      <c r="D7" s="1"/>
      <c r="E7" s="1"/>
      <c r="F7" s="1"/>
      <c r="G7" s="1"/>
      <c r="H7" s="1"/>
      <c r="I7" s="1"/>
      <c r="J7" s="1"/>
      <c r="K7" s="1"/>
      <c r="L7" s="1"/>
      <c r="M7" s="1"/>
      <c r="N7" s="1"/>
      <c r="O7" s="1"/>
      <c r="P7" s="1"/>
      <c r="Q7" s="1"/>
      <c r="R7" s="1"/>
      <c r="S7" s="1"/>
      <c r="T7" s="1"/>
      <c r="U7" s="1"/>
      <c r="V7" s="1"/>
      <c r="W7" s="1"/>
      <c r="X7" s="1"/>
      <c r="Y7" s="1"/>
      <c r="Z7" s="1"/>
      <c r="AA7" s="1"/>
      <c r="AB7" s="1"/>
      <c r="AC7" s="1"/>
    </row>
    <row r="8" spans="1:29">
      <c r="B8" s="1"/>
      <c r="C8" s="1"/>
      <c r="D8" s="1"/>
      <c r="E8" s="1"/>
      <c r="F8" s="1"/>
      <c r="G8" s="1"/>
      <c r="H8" s="1"/>
      <c r="I8" s="1"/>
      <c r="J8" s="1"/>
      <c r="K8" s="1"/>
      <c r="L8" s="1"/>
      <c r="M8" s="1"/>
      <c r="N8" s="1"/>
      <c r="O8" s="1"/>
      <c r="P8" s="1"/>
      <c r="Q8" s="1"/>
      <c r="R8" s="1"/>
      <c r="S8" s="1"/>
      <c r="T8" s="1"/>
      <c r="U8" s="1"/>
      <c r="V8" s="1"/>
      <c r="W8" s="1"/>
      <c r="X8" s="1"/>
      <c r="Y8" s="1"/>
      <c r="Z8" s="1"/>
      <c r="AA8" s="1"/>
      <c r="AB8" s="1"/>
      <c r="AC8" s="1"/>
    </row>
    <row r="9" spans="1:29">
      <c r="B9" s="1"/>
      <c r="C9" s="1"/>
      <c r="D9" s="1"/>
      <c r="E9" s="1"/>
      <c r="F9" s="1"/>
      <c r="G9" s="1"/>
      <c r="H9" s="1"/>
      <c r="I9" s="1"/>
      <c r="J9" s="1"/>
      <c r="K9" s="1"/>
      <c r="L9" s="1"/>
      <c r="M9" s="1"/>
      <c r="N9" s="1"/>
      <c r="O9" s="1"/>
      <c r="P9" s="1"/>
      <c r="Q9" s="1"/>
      <c r="R9" s="1"/>
      <c r="S9" s="1"/>
      <c r="T9" s="1"/>
      <c r="U9" s="1"/>
      <c r="V9" s="1"/>
      <c r="W9" s="1"/>
      <c r="X9" s="1"/>
      <c r="Y9" s="1"/>
      <c r="Z9" s="1"/>
      <c r="AA9" s="1"/>
      <c r="AB9" s="1"/>
      <c r="AC9" s="1"/>
    </row>
    <row r="10" spans="1:29">
      <c r="B10" s="1"/>
      <c r="C10" s="1"/>
      <c r="D10" s="1"/>
      <c r="E10" s="1"/>
      <c r="F10" s="1"/>
      <c r="G10" s="1"/>
      <c r="H10" s="1"/>
      <c r="I10" s="1"/>
      <c r="J10" s="1"/>
      <c r="K10" s="1"/>
      <c r="L10" s="1"/>
      <c r="M10" s="1"/>
      <c r="N10" s="1"/>
      <c r="O10" s="1"/>
      <c r="P10" s="1"/>
      <c r="Q10" s="1"/>
      <c r="R10" s="1"/>
      <c r="S10" s="1"/>
      <c r="T10" s="1"/>
      <c r="U10" s="1"/>
      <c r="V10" s="1"/>
      <c r="W10" s="1"/>
      <c r="X10" s="1"/>
      <c r="Y10" s="1"/>
      <c r="Z10" s="1"/>
      <c r="AA10" s="40"/>
      <c r="AB10" s="1"/>
      <c r="AC10" s="1"/>
    </row>
    <row r="11" spans="1:29">
      <c r="B11" s="1"/>
      <c r="C11" s="1"/>
      <c r="D11" s="1"/>
      <c r="E11" s="1"/>
      <c r="F11" s="1"/>
      <c r="G11" s="1"/>
      <c r="H11" s="1"/>
      <c r="I11" s="1"/>
      <c r="J11" s="1"/>
      <c r="K11" s="1"/>
      <c r="L11" s="1"/>
      <c r="M11" s="1"/>
      <c r="N11" s="1"/>
      <c r="O11" s="1"/>
      <c r="P11" s="1"/>
      <c r="Q11" s="1"/>
      <c r="R11" s="1"/>
      <c r="S11" s="1"/>
      <c r="T11" s="1"/>
      <c r="U11" s="1"/>
      <c r="V11" s="1"/>
      <c r="W11" s="1"/>
      <c r="X11" s="1"/>
      <c r="Y11" s="1"/>
      <c r="Z11" s="1"/>
      <c r="AA11" s="40"/>
      <c r="AB11" s="1"/>
      <c r="AC11" s="1"/>
    </row>
    <row r="12" spans="1:29">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29">
      <c r="B13" s="1"/>
      <c r="C13" s="1"/>
      <c r="D13" s="1"/>
      <c r="E13" s="1"/>
      <c r="F13" s="1"/>
      <c r="G13" s="1"/>
      <c r="H13" s="1"/>
      <c r="I13" s="1"/>
      <c r="J13" s="1"/>
      <c r="K13" s="1"/>
      <c r="L13" s="1"/>
      <c r="M13" s="1"/>
      <c r="N13" s="1"/>
      <c r="O13" s="1"/>
      <c r="P13" s="1"/>
      <c r="Q13" s="1"/>
      <c r="R13" s="1"/>
      <c r="S13" s="1"/>
      <c r="T13" s="1"/>
      <c r="U13" s="1"/>
      <c r="V13" s="1"/>
      <c r="W13" s="1"/>
      <c r="X13" s="1"/>
      <c r="Y13" s="1"/>
      <c r="Z13" s="1"/>
      <c r="AA13" s="40"/>
      <c r="AB13" s="1"/>
      <c r="AC13"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ANGKA (Input Nilai)</vt:lpstr>
      <vt:lpstr>Deskripsi</vt:lpstr>
      <vt:lpstr>Leger Cetak </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cp:lastPrinted>2019-12-20T21:17:00Z</cp:lastPrinted>
  <dcterms:created xsi:type="dcterms:W3CDTF">2015-12-19T18:18:00Z</dcterms:created>
  <dcterms:modified xsi:type="dcterms:W3CDTF">2023-12-13T11:24:22Z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