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2"/>
  <workbookPr defaultThemeVersion="124226"/>
  <mc:AlternateContent xmlns:mc="http://schemas.openxmlformats.org/markup-compatibility/2006">
    <mc:Choice Requires="x15">
      <x15ac:absPath xmlns:x15ac="http://schemas.microsoft.com/office/spreadsheetml/2010/11/ac" url="D:\Kelas 6\Semester Ganjil 2022-2023\olah nilai\"/>
    </mc:Choice>
  </mc:AlternateContent>
  <xr:revisionPtr revIDLastSave="0" documentId="13_ncr:1_{E484EBCB-15F4-4121-8D28-AE03FE79B64A}" xr6:coauthVersionLast="36" xr6:coauthVersionMax="37" xr10:uidLastSave="{00000000-0000-0000-0000-000000000000}"/>
  <bookViews>
    <workbookView xWindow="0" yWindow="0" windowWidth="20490" windowHeight="7545" activeTab="1" xr2:uid="{00000000-000D-0000-FFFF-FFFF00000000}"/>
  </bookViews>
  <sheets>
    <sheet name="ANGKA (Input Nilai)" sheetId="4" r:id="rId1"/>
    <sheet name="Deskripsi" sheetId="1" r:id="rId2"/>
    <sheet name="Leger Cetak " sheetId="6" r:id="rId3"/>
  </sheets>
  <definedNames>
    <definedName name="_xlnm._FilterDatabase" localSheetId="0" hidden="1">'ANGKA (Input Nilai)'!$B$2:$B$12</definedName>
  </definedNames>
  <calcPr calcId="191029"/>
</workbook>
</file>

<file path=xl/calcChain.xml><?xml version="1.0" encoding="utf-8"?>
<calcChain xmlns="http://schemas.openxmlformats.org/spreadsheetml/2006/main">
  <c r="C20" i="6" l="1"/>
  <c r="D20" i="6"/>
  <c r="E20" i="6"/>
  <c r="F20" i="6"/>
  <c r="G20" i="6"/>
  <c r="H20" i="6"/>
  <c r="I20" i="6"/>
  <c r="J20" i="6"/>
  <c r="K20" i="6"/>
  <c r="L20" i="6"/>
  <c r="Q20" i="6"/>
  <c r="R20" i="6"/>
  <c r="C21" i="6"/>
  <c r="D21" i="6"/>
  <c r="E21" i="6"/>
  <c r="F21" i="6"/>
  <c r="G21" i="6"/>
  <c r="H21" i="6"/>
  <c r="I21" i="6"/>
  <c r="J21" i="6"/>
  <c r="K21" i="6"/>
  <c r="L21" i="6"/>
  <c r="Q21" i="6"/>
  <c r="R21" i="6"/>
  <c r="C22" i="6"/>
  <c r="D22" i="6"/>
  <c r="E22" i="6"/>
  <c r="F22" i="6"/>
  <c r="G22" i="6"/>
  <c r="H22" i="6"/>
  <c r="I22" i="6"/>
  <c r="J22" i="6"/>
  <c r="K22" i="6"/>
  <c r="L22" i="6"/>
  <c r="M22" i="6"/>
  <c r="P22" i="6"/>
  <c r="R22" i="6"/>
  <c r="C23" i="6"/>
  <c r="D23" i="6"/>
  <c r="E23" i="6"/>
  <c r="F23" i="6"/>
  <c r="G23" i="6"/>
  <c r="H23" i="6"/>
  <c r="I23" i="6"/>
  <c r="J23" i="6"/>
  <c r="K23" i="6"/>
  <c r="L23" i="6"/>
  <c r="M23" i="6"/>
  <c r="P23" i="6"/>
  <c r="R23" i="6"/>
  <c r="A18" i="1"/>
  <c r="B18" i="1"/>
  <c r="A14" i="1"/>
  <c r="B20" i="6" s="1"/>
  <c r="B14" i="1"/>
  <c r="A15" i="1"/>
  <c r="B21" i="6" s="1"/>
  <c r="B15" i="1"/>
  <c r="A16" i="1"/>
  <c r="B22" i="6" s="1"/>
  <c r="B16" i="1"/>
  <c r="A17" i="1"/>
  <c r="B23" i="6" s="1"/>
  <c r="B17" i="1"/>
  <c r="D14" i="4"/>
  <c r="F14" i="4"/>
  <c r="H14" i="4"/>
  <c r="J14" i="4"/>
  <c r="L14" i="4"/>
  <c r="N14" i="4"/>
  <c r="P14" i="4"/>
  <c r="R14" i="4"/>
  <c r="T14" i="4"/>
  <c r="D15" i="4"/>
  <c r="F15" i="4"/>
  <c r="H15" i="4"/>
  <c r="J15" i="4"/>
  <c r="L15" i="4"/>
  <c r="N15" i="4"/>
  <c r="P15" i="4"/>
  <c r="R15" i="4"/>
  <c r="T15" i="4"/>
  <c r="W15" i="4"/>
  <c r="D16" i="4"/>
  <c r="F16" i="4"/>
  <c r="H16" i="4"/>
  <c r="J16" i="4"/>
  <c r="L16" i="4"/>
  <c r="N16" i="4"/>
  <c r="P16" i="4"/>
  <c r="R16" i="4"/>
  <c r="T16" i="4"/>
  <c r="W16" i="4"/>
  <c r="D17" i="4"/>
  <c r="F17" i="4"/>
  <c r="H17" i="4"/>
  <c r="J17" i="4"/>
  <c r="L17" i="4"/>
  <c r="N17" i="4"/>
  <c r="P17" i="4"/>
  <c r="R17" i="4"/>
  <c r="T17" i="4"/>
  <c r="W17" i="4"/>
  <c r="N23" i="6" l="1"/>
  <c r="N22" i="6"/>
  <c r="M21" i="6"/>
  <c r="M20" i="6"/>
  <c r="N20" i="6"/>
  <c r="N21" i="6"/>
  <c r="C19" i="6"/>
  <c r="D19" i="6"/>
  <c r="E19" i="6"/>
  <c r="F19" i="6"/>
  <c r="G19" i="6"/>
  <c r="H19" i="6"/>
  <c r="I19" i="6"/>
  <c r="J19" i="6"/>
  <c r="K19" i="6"/>
  <c r="L19" i="6"/>
  <c r="R19" i="6"/>
  <c r="A13" i="1"/>
  <c r="B19" i="6" s="1"/>
  <c r="B13" i="1"/>
  <c r="D13" i="4"/>
  <c r="F13" i="4"/>
  <c r="H13" i="4"/>
  <c r="J13" i="4"/>
  <c r="L13" i="4"/>
  <c r="N13" i="4"/>
  <c r="P13" i="4"/>
  <c r="R13" i="4"/>
  <c r="T13" i="4"/>
  <c r="M19" i="6" l="1"/>
  <c r="N19" i="6"/>
  <c r="A3" i="1"/>
  <c r="A4" i="1"/>
  <c r="A5" i="1"/>
  <c r="A6" i="1"/>
  <c r="A7" i="1"/>
  <c r="A8" i="1"/>
  <c r="A9" i="1"/>
  <c r="A10" i="1"/>
  <c r="A11" i="1"/>
  <c r="A12" i="1"/>
  <c r="A2" i="1"/>
  <c r="B9" i="6" l="1"/>
  <c r="B10" i="6"/>
  <c r="B11" i="6"/>
  <c r="B12" i="6"/>
  <c r="B13" i="6"/>
  <c r="B14" i="6"/>
  <c r="B15" i="6"/>
  <c r="B16" i="6"/>
  <c r="B17" i="6"/>
  <c r="B18" i="6"/>
  <c r="B8" i="6"/>
  <c r="R9" i="6" l="1"/>
  <c r="R10" i="6"/>
  <c r="R11" i="6"/>
  <c r="R12" i="6"/>
  <c r="R13" i="6"/>
  <c r="R14" i="6"/>
  <c r="R15" i="6"/>
  <c r="R16" i="6"/>
  <c r="R17" i="6"/>
  <c r="R18" i="6"/>
  <c r="Q11" i="6"/>
  <c r="Q14" i="6"/>
  <c r="Q15" i="6"/>
  <c r="Q16" i="6"/>
  <c r="Q17" i="6"/>
  <c r="Q18" i="6"/>
  <c r="P16" i="6"/>
  <c r="P17" i="6"/>
  <c r="R8" i="6"/>
  <c r="J8" i="4" l="1"/>
  <c r="J7" i="4"/>
  <c r="J9" i="4"/>
  <c r="J10" i="4"/>
  <c r="J11" i="4"/>
  <c r="J5" i="4"/>
  <c r="J6" i="4"/>
  <c r="J12" i="4"/>
  <c r="J3" i="4"/>
  <c r="J4" i="4"/>
  <c r="D8" i="4" l="1"/>
  <c r="F8" i="4"/>
  <c r="H8" i="4"/>
  <c r="L8" i="4"/>
  <c r="N8" i="4"/>
  <c r="P8" i="4"/>
  <c r="R8" i="4"/>
  <c r="T8" i="4"/>
  <c r="L18" i="6" l="1"/>
  <c r="K18" i="6"/>
  <c r="J18" i="6"/>
  <c r="I18" i="6"/>
  <c r="H18" i="6"/>
  <c r="G18" i="6"/>
  <c r="F18" i="6"/>
  <c r="E18" i="6"/>
  <c r="D18" i="6"/>
  <c r="C18" i="6"/>
  <c r="L17" i="6"/>
  <c r="K17" i="6"/>
  <c r="J17" i="6"/>
  <c r="I17" i="6"/>
  <c r="H17" i="6"/>
  <c r="G17" i="6"/>
  <c r="F17" i="6"/>
  <c r="E17" i="6"/>
  <c r="D17" i="6"/>
  <c r="C17" i="6"/>
  <c r="L16" i="6"/>
  <c r="K16" i="6"/>
  <c r="J16" i="6"/>
  <c r="I16" i="6"/>
  <c r="H16" i="6"/>
  <c r="G16" i="6"/>
  <c r="F16" i="6"/>
  <c r="E16" i="6"/>
  <c r="D16" i="6"/>
  <c r="C16" i="6"/>
  <c r="L15" i="6"/>
  <c r="K15" i="6"/>
  <c r="J15" i="6"/>
  <c r="I15" i="6"/>
  <c r="H15" i="6"/>
  <c r="G15" i="6"/>
  <c r="F15" i="6"/>
  <c r="E15" i="6"/>
  <c r="D15" i="6"/>
  <c r="C15" i="6"/>
  <c r="L14" i="6"/>
  <c r="K14" i="6"/>
  <c r="J14" i="6"/>
  <c r="I14" i="6"/>
  <c r="H14" i="6"/>
  <c r="G14" i="6"/>
  <c r="F14" i="6"/>
  <c r="E14" i="6"/>
  <c r="D14" i="6"/>
  <c r="C14" i="6"/>
  <c r="L13" i="6"/>
  <c r="K13" i="6"/>
  <c r="J13" i="6"/>
  <c r="I13" i="6"/>
  <c r="H13" i="6"/>
  <c r="G13" i="6"/>
  <c r="F13" i="6"/>
  <c r="E13" i="6"/>
  <c r="D13" i="6"/>
  <c r="C13" i="6"/>
  <c r="L12" i="6"/>
  <c r="K12" i="6"/>
  <c r="J12" i="6"/>
  <c r="I12" i="6"/>
  <c r="H12" i="6"/>
  <c r="G12" i="6"/>
  <c r="F12" i="6"/>
  <c r="E12" i="6"/>
  <c r="D12" i="6"/>
  <c r="C12" i="6"/>
  <c r="L11" i="6"/>
  <c r="K11" i="6"/>
  <c r="J11" i="6"/>
  <c r="I11" i="6"/>
  <c r="H11" i="6"/>
  <c r="G11" i="6"/>
  <c r="F11" i="6"/>
  <c r="E11" i="6"/>
  <c r="D11" i="6"/>
  <c r="C11" i="6"/>
  <c r="L10" i="6"/>
  <c r="K10" i="6"/>
  <c r="J10" i="6"/>
  <c r="I10" i="6"/>
  <c r="H10" i="6"/>
  <c r="G10" i="6"/>
  <c r="F10" i="6"/>
  <c r="E10" i="6"/>
  <c r="D10" i="6"/>
  <c r="C10" i="6"/>
  <c r="L9" i="6"/>
  <c r="K9" i="6"/>
  <c r="J9" i="6"/>
  <c r="I9" i="6"/>
  <c r="H9" i="6"/>
  <c r="G9" i="6"/>
  <c r="F9" i="6"/>
  <c r="E9" i="6"/>
  <c r="D9" i="6"/>
  <c r="C9" i="6"/>
  <c r="L8" i="6"/>
  <c r="K8" i="6"/>
  <c r="J8" i="6"/>
  <c r="I8" i="6"/>
  <c r="H8" i="6"/>
  <c r="G8" i="6"/>
  <c r="F8" i="6"/>
  <c r="E8" i="6"/>
  <c r="D8" i="6"/>
  <c r="C8" i="6"/>
  <c r="N10" i="6" l="1"/>
  <c r="N18" i="6"/>
  <c r="N11" i="6"/>
  <c r="N16" i="6"/>
  <c r="N8" i="6"/>
  <c r="F25" i="6"/>
  <c r="F24" i="6"/>
  <c r="F26" i="6"/>
  <c r="N13" i="6"/>
  <c r="E25" i="6"/>
  <c r="E24" i="6"/>
  <c r="E26" i="6"/>
  <c r="G25" i="6"/>
  <c r="G26" i="6"/>
  <c r="G24" i="6"/>
  <c r="H25" i="6"/>
  <c r="H26" i="6"/>
  <c r="H24" i="6"/>
  <c r="I25" i="6"/>
  <c r="I24" i="6"/>
  <c r="I26" i="6"/>
  <c r="N15" i="6"/>
  <c r="K25" i="6"/>
  <c r="K26" i="6"/>
  <c r="K24" i="6"/>
  <c r="N12" i="6"/>
  <c r="J25" i="6"/>
  <c r="J26" i="6"/>
  <c r="J24" i="6"/>
  <c r="L26" i="6"/>
  <c r="L25" i="6"/>
  <c r="L24" i="6"/>
  <c r="N9" i="6"/>
  <c r="N17" i="6"/>
  <c r="N14" i="6"/>
  <c r="D26" i="6"/>
  <c r="D25" i="6"/>
  <c r="M8" i="6"/>
  <c r="M10" i="6"/>
  <c r="M12" i="6"/>
  <c r="M14" i="6"/>
  <c r="M16" i="6"/>
  <c r="M18" i="6"/>
  <c r="M9" i="6"/>
  <c r="M11" i="6"/>
  <c r="M13" i="6"/>
  <c r="M15" i="6"/>
  <c r="M17" i="6"/>
  <c r="D24" i="6"/>
  <c r="B3" i="1"/>
  <c r="B4" i="1"/>
  <c r="B5" i="1"/>
  <c r="B6" i="1"/>
  <c r="B7" i="1"/>
  <c r="B8" i="1"/>
  <c r="B9" i="1"/>
  <c r="B10" i="1"/>
  <c r="B11" i="1"/>
  <c r="B12" i="1"/>
  <c r="B2" i="1"/>
  <c r="O20" i="6" l="1"/>
  <c r="O23" i="6"/>
  <c r="W14" i="4" s="1"/>
  <c r="O22" i="6"/>
  <c r="O21" i="6"/>
  <c r="O9" i="6"/>
  <c r="W3" i="4" s="1"/>
  <c r="N24" i="6"/>
  <c r="N25" i="6"/>
  <c r="O17" i="6"/>
  <c r="W11" i="4" s="1"/>
  <c r="O15" i="6"/>
  <c r="W9" i="4" s="1"/>
  <c r="O13" i="6"/>
  <c r="W7" i="4" s="1"/>
  <c r="O11" i="6"/>
  <c r="W5" i="4" s="1"/>
  <c r="O14" i="6"/>
  <c r="W8" i="4" s="1"/>
  <c r="O12" i="6"/>
  <c r="W6" i="4" s="1"/>
  <c r="N26" i="6"/>
  <c r="O18" i="6"/>
  <c r="W12" i="4" s="1"/>
  <c r="O16" i="6"/>
  <c r="W10" i="4" s="1"/>
  <c r="O10" i="6"/>
  <c r="W4" i="4" s="1"/>
  <c r="M25" i="6"/>
  <c r="M26" i="6"/>
  <c r="M24" i="6"/>
  <c r="O19" i="6"/>
  <c r="W13" i="4" s="1"/>
  <c r="O8" i="6"/>
  <c r="W2" i="4" s="1"/>
  <c r="T12" i="4"/>
  <c r="R12" i="4"/>
  <c r="P12" i="4"/>
  <c r="N12" i="4"/>
  <c r="L12" i="4"/>
  <c r="H12" i="4"/>
  <c r="F12" i="4"/>
  <c r="D12" i="4"/>
  <c r="T6" i="4"/>
  <c r="R6" i="4"/>
  <c r="P6" i="4"/>
  <c r="N6" i="4"/>
  <c r="L6" i="4"/>
  <c r="H6" i="4"/>
  <c r="F6" i="4"/>
  <c r="D6" i="4"/>
  <c r="T5" i="4"/>
  <c r="R5" i="4"/>
  <c r="P5" i="4"/>
  <c r="N5" i="4"/>
  <c r="L5" i="4"/>
  <c r="H5" i="4"/>
  <c r="F5" i="4"/>
  <c r="D5" i="4"/>
  <c r="T11" i="4"/>
  <c r="R11" i="4"/>
  <c r="P11" i="4"/>
  <c r="N11" i="4"/>
  <c r="L11" i="4"/>
  <c r="H11" i="4"/>
  <c r="F11" i="4"/>
  <c r="D11" i="4"/>
  <c r="T10" i="4"/>
  <c r="R10" i="4"/>
  <c r="P10" i="4"/>
  <c r="N10" i="4"/>
  <c r="L10" i="4"/>
  <c r="H10" i="4"/>
  <c r="F10" i="4"/>
  <c r="D10" i="4"/>
  <c r="T9" i="4"/>
  <c r="R9" i="4"/>
  <c r="P9" i="4"/>
  <c r="N9" i="4"/>
  <c r="L9" i="4"/>
  <c r="H9" i="4"/>
  <c r="F9" i="4"/>
  <c r="D9" i="4"/>
  <c r="T7" i="4"/>
  <c r="R7" i="4"/>
  <c r="P7" i="4"/>
  <c r="N7" i="4"/>
  <c r="L7" i="4"/>
  <c r="H7" i="4"/>
  <c r="F7" i="4"/>
  <c r="D7" i="4"/>
  <c r="T4" i="4"/>
  <c r="R4" i="4"/>
  <c r="P4" i="4"/>
  <c r="N4" i="4"/>
  <c r="L4" i="4"/>
  <c r="H4" i="4"/>
  <c r="F4" i="4"/>
  <c r="D4" i="4"/>
  <c r="T3" i="4"/>
  <c r="R3" i="4"/>
  <c r="P3" i="4"/>
  <c r="N3" i="4"/>
  <c r="L3" i="4"/>
  <c r="H3" i="4"/>
  <c r="F3" i="4"/>
  <c r="D3" i="4"/>
  <c r="T2" i="4"/>
  <c r="R2" i="4"/>
  <c r="P2" i="4"/>
  <c r="N2" i="4"/>
  <c r="L2" i="4"/>
  <c r="J2" i="4"/>
  <c r="H2" i="4"/>
  <c r="F2" i="4"/>
  <c r="D2" i="4"/>
</calcChain>
</file>

<file path=xl/sharedStrings.xml><?xml version="1.0" encoding="utf-8"?>
<sst xmlns="http://schemas.openxmlformats.org/spreadsheetml/2006/main" count="250" uniqueCount="169">
  <si>
    <t>NIS</t>
  </si>
  <si>
    <t>NAMA</t>
  </si>
  <si>
    <t>saran</t>
  </si>
  <si>
    <t>sakit</t>
  </si>
  <si>
    <t>izin</t>
  </si>
  <si>
    <t>alpa</t>
  </si>
  <si>
    <t>adab pemahaman angka</t>
  </si>
  <si>
    <t>adab pemahaman huruf</t>
  </si>
  <si>
    <t>adab pemahaman deskripsi</t>
  </si>
  <si>
    <t>kisah angka</t>
  </si>
  <si>
    <t>kisah huruf</t>
  </si>
  <si>
    <t>kisah deskripsi</t>
  </si>
  <si>
    <t>iman_pemahaman angka</t>
  </si>
  <si>
    <t>iman_pemahaman huruf</t>
  </si>
  <si>
    <t>iman_pemahaman deskripsi</t>
  </si>
  <si>
    <t>Wali kelas</t>
  </si>
  <si>
    <t>No</t>
  </si>
  <si>
    <t>Nama</t>
  </si>
  <si>
    <t>MUATAN KHUSUS</t>
  </si>
  <si>
    <t>TSAQOFAH</t>
  </si>
  <si>
    <t>MUROFAQOT</t>
  </si>
  <si>
    <t>Kisah</t>
  </si>
  <si>
    <t>Pemahaman</t>
  </si>
  <si>
    <t>Fiqh Angka</t>
  </si>
  <si>
    <t>Fiqh huruf</t>
  </si>
  <si>
    <t>Fiqh</t>
  </si>
  <si>
    <t>Bahasa Indonesia angka</t>
  </si>
  <si>
    <t>Bahasa Indonesia huruf</t>
  </si>
  <si>
    <t>Bahasa Indonesia deskripsi</t>
  </si>
  <si>
    <t>Matematika angka</t>
  </si>
  <si>
    <t>Matematika huruf</t>
  </si>
  <si>
    <t>Matematika deskripsi</t>
  </si>
  <si>
    <t>IPA angka</t>
  </si>
  <si>
    <t>IPA huruf</t>
  </si>
  <si>
    <t>IPA deskripsi</t>
  </si>
  <si>
    <t>Jumlah</t>
  </si>
  <si>
    <t>Ranking</t>
  </si>
  <si>
    <t>fiqih deskripsi</t>
  </si>
  <si>
    <t>KUTTAB BAITUL IZZAH</t>
  </si>
  <si>
    <t>JUMLAH NILAI</t>
  </si>
  <si>
    <t>RATA-RATA NILAI</t>
  </si>
  <si>
    <t>PERINGKAT</t>
  </si>
  <si>
    <t>KEHADIRAN</t>
  </si>
  <si>
    <t>Bahasa Indonesia</t>
  </si>
  <si>
    <t>Matematika</t>
  </si>
  <si>
    <t>S</t>
  </si>
  <si>
    <t>I</t>
  </si>
  <si>
    <t>A</t>
  </si>
  <si>
    <t>Rata-rata</t>
  </si>
  <si>
    <t>Mengetahui,</t>
  </si>
  <si>
    <t>Kepala Kuttab Baitul Izzah</t>
  </si>
  <si>
    <t>Iskandar, S.Pd</t>
  </si>
  <si>
    <t>Bahasa Arab</t>
  </si>
  <si>
    <t>RATA-RATA KELAS</t>
  </si>
  <si>
    <t>NILAI TERENDAH</t>
  </si>
  <si>
    <t>NILAI TERTINGGI</t>
  </si>
  <si>
    <t>LMAN</t>
  </si>
  <si>
    <t>ADAB</t>
  </si>
  <si>
    <t>IPA</t>
  </si>
  <si>
    <t>Hadits dan Doa</t>
  </si>
  <si>
    <t>hadits dan doa angka</t>
  </si>
  <si>
    <t>hadits dan doa huruf</t>
  </si>
  <si>
    <t>bahasa arab dan kitabah angka</t>
  </si>
  <si>
    <t>bahasa arab dan kitabah huruf</t>
  </si>
  <si>
    <t>hadits dan doa deskripsi</t>
  </si>
  <si>
    <t>bahasa arab dan kitabah deskripsi</t>
  </si>
  <si>
    <t>KUTTAB SAADIS ALIF</t>
  </si>
  <si>
    <t>LEGGER NILAI SEMESTER GANJIL 2022/2023</t>
  </si>
  <si>
    <t>Ahmad Abdullah Kholish</t>
  </si>
  <si>
    <t>Fauzan Hanif Adzkira</t>
  </si>
  <si>
    <t>Ibrahim Khalil Muttaqin</t>
  </si>
  <si>
    <t>Ifroyim Habibullah Fatah</t>
  </si>
  <si>
    <t>Mirza Faeyza Raziq Ramadhan</t>
  </si>
  <si>
    <t>Muhammad Isa Albana</t>
  </si>
  <si>
    <t>Muhammad Nizam Ghifari</t>
  </si>
  <si>
    <t>Nadil Al Fayyadh</t>
  </si>
  <si>
    <t>Zidane Al Asytar Syakur</t>
  </si>
  <si>
    <t>Yasin Albarr</t>
  </si>
  <si>
    <t>Alhamdulillah ananda cukup baik memahami materi makhluk hidup dan lingkungannya, serta materi struktur dan fungsi makhluk hidup. Tetap semangat belajar, dan selalu berlatih menjaga adab di manapun berada.</t>
  </si>
  <si>
    <t>Alhamdulillah ananda memahami dengan baik materi makhluk hidup dan lingkungannya, serta materi struktur dan fungsi makhluk hidup. Tetap semangat belajar, dan selalu berlatih menjaga adab di manapun berada.</t>
  </si>
  <si>
    <t>Alhamdulillah ananda Kholish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 kedepan.</t>
  </si>
  <si>
    <t>Alhamdulillah ananda Hafidz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t>
  </si>
  <si>
    <t>Alhamdulillah ananda Azzam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 kedepan.</t>
  </si>
  <si>
    <t>Alhamdulillah ananda Hanif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t>
  </si>
  <si>
    <t>Alhamdulillah ananda Hanif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 kedepan.</t>
  </si>
  <si>
    <t>Alhamdulillah ananda Baim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 kedepan.</t>
  </si>
  <si>
    <t>Alhamdulillah ananda Ifroyim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 kedepan.</t>
  </si>
  <si>
    <t>Alhamdulillah ananda Keanu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 kedepan.</t>
  </si>
  <si>
    <t>Alhamdulillah ananda Luthfi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t>
  </si>
  <si>
    <t>Alhamdulillah ananda Mirza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 kedepan.</t>
  </si>
  <si>
    <t>Alhamdulillah ananda Isa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 kedepan.</t>
  </si>
  <si>
    <t>Alhamdulillah ananda Nizam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t>
  </si>
  <si>
    <t>Alhamdulillah ananda Nadil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 kedepan.</t>
  </si>
  <si>
    <t>Alhamdulillah ananda Wildan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t>
  </si>
  <si>
    <t>Alhamdulillah ananda Yasin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 kedepan.</t>
  </si>
  <si>
    <t>Alhamdulillah ananda Zidane dapat memahami dengan baik materi kisah pada bahasan : kisah haditsul ifqi, perang Ahzab, perang Mu'tah,  perjanjian Hudaibiyah dan fathul Makkah. Lebih banyak belajar lagi di rumah, terus latih diri untuk menjaga adab pada proses pembelajaran, agar hasil prestasi belajar bisa lebih baik lagi.</t>
  </si>
  <si>
    <t>Alhamdulillah ananda Kholish dapat menyelesaikan dengan baik soal bilangan cacah, bilangan bulat, bangun datar, bangun ruang dan satuan luas serta volume. Semoga ananda semakin menjaga adab dalam pembelajaran serta semangat, sabar dan teliti dalam mengerjakan soal yang diberikan. Barakallah</t>
  </si>
  <si>
    <t>Alhamdulillah ananda Hafidz dapat menyelesaikan dengan cukup baik soal bilangan cacah, bilangan bulat, bangun datar, bangun ruang dan satuan luas serta volume. Semoga ananda semakin menjaga adab dalam pembelajaran serta semangat, sabar dan rajin  dalam mengerjakan soal yang diberikan. Barakallah</t>
  </si>
  <si>
    <t>Alhamdulillah ananda Azzam dapat menyelesaikan dengan baik soal bilangan cacah, bilangan bulat, bangun datar, bangun ruang dan satuan luas serta volume. Semoga ananda semakin menjaga adab dalam pembelajaran serta semangat, sabar dan teliti dalam mengerjakan soal yang diberikan. Barakallah</t>
  </si>
  <si>
    <t>Alhamdulillah ananda Hanif dapat menyelesaikan dengan cukup baik soal bilangan cacah, bilangan bulat, bangun datar, bangun ruang dan satuan luas serta volume. Semoga ananda semakin menjaga adab dalam pembelajaran serta semangat, sabar dan teliti dalam mengerjakan soal yang diberikan. Barakallah</t>
  </si>
  <si>
    <t>Alhamdulillah ananda Hanif dapat menyelesaikan dengan baik soal bilangan cacah, bilangan bulat, bangun datar, bangun ruang dan satuan luas serta volume. Semoga ananda semakin menjaga adab dalam pembelajaran serta semangat, sabar dan teliti dalam mengerjakan soal yang diberikan. Barakallah</t>
  </si>
  <si>
    <t>Alhamdulillah ananda Ibrahim dapat menyelesaikan dengan cukup baik soal bilangan cacah, bilangan bulat, bangun datar, bangun ruang dan satuan luas serta volume. Semoga ananda semakin menjaga adab dalam pembelajaran serta semangat, sabar dan tidak buru-buru dalam mengerjakan soal yang diberikan. Barakallah</t>
  </si>
  <si>
    <t>Alhamdulillah ananda Ifroyom dapat menyelesaikan dengan cukup baik soal bilangan cacah, bilangan bulat, bangun datar, bangun ruang dan satuan luas serta volume. Semoga ananda semakin menjaga adab dalam pembelajaran serta semangat, sabar dan rajin dalam mengerjakan soal yang diberikan. Barakallah</t>
  </si>
  <si>
    <t>Alhamdulillah ananda Keanu dapat menyelesaikan dengan baik soal bilangan cacah, bilangan bulat, bangun datar, bangun ruang dan satuan luas serta volume. Semoga ananda semakin menjaga adab dalam pembelajaran serta semangat, sabar dan teliti dalam mengerjakan soal yang diberikan. Barakallah</t>
  </si>
  <si>
    <t>Alhamdulillah ananda Luthfi dapat menyelesaikan dengan baik soal bilangan cacah, bilangan bulat, bangun datar, bangun ruang dan satuan luas serta volume. Semoga ananda semakin menjaga adab dalam pembelajaran serta semangat, sabar dan teliti dalam mengerjakan soal yang diberikan. Barakallah</t>
  </si>
  <si>
    <t>Alhamdulillah ananda Mirza dapat menyelesaikan dengan cukup baik soal bilangan cacah, bilangan bulat, bangun datar, bangun ruang dan satuan luas serta volume. Semoga ananda semakin menjaga adab dalam pembelajaran serta semangat, sabar dan teliti dalam mengerjakan soal yang diberikan. Barakallah</t>
  </si>
  <si>
    <t>Alhamdulillah ananda Isa dapat menyelesaikan dengan cukup baik soal bilangan cacah, bilangan bulat, bangun datar, bangun ruang dan satuan luas serta volume. Semoga ananda semakin menjaga adab dalam pembelajaran serta semangat, sabar dan rajin dalam mengerjakan soal yang diberikan. Barakallah</t>
  </si>
  <si>
    <t>Alhamdulillah ananda Nizam dapat menyelesaikan dengan cukup baik soal bilangan cacah, bilangan bulat, bangun datar, bangun ruang dan satuan luas serta volume. Semoga ananda semakin menjaga adab dalam pembelajaran serta semangat, sabar dan teliti dalam mengerjakan soal yang diberikan. Barakallah</t>
  </si>
  <si>
    <t>Alhamdulillah ananda Nadil dapat menyelesaikan dengan baik soal bilangan cacah, bilangan bulat, bangun datar, bangun ruang dan satuan luas serta volume. Semoga ananda semakin menjaga adab dalam pembelajaran serta semangat, sabar dan teliti dalam mengerjakan soal yang diberikan. Barakallah</t>
  </si>
  <si>
    <t>Alhamdulillah ananda Wildan dapat menyelesaikan dengan baik soal bilangan cacah, bilangan bulat, bangun datar, bangun ruang dan satuan luas serta volume. Semoga ananda semakin menjaga adab dalam pembelajaran serta semangat, sabar dan teliti dalam mengerjakan soal yang diberikan. Barakallah</t>
  </si>
  <si>
    <t>Alhamdulillah ananda Yasin dapat menyelesaikan dengan baik soal bilangan cacah, bilangan bulat, bangun datar, bangun ruang dan satuan luas serta volume. Semoga ananda semakin menjaga adab dalam pembelajaran serta semangat, sabar dan teliti dalam mengerjakan soal yang diberikan. Barakallah</t>
  </si>
  <si>
    <t>Alhamdulillah ananda Zidane dapat menyelesaikan dengan baik soal bilangan cacah, bilangan bulat, bangun datar, bangun ruang dan satuan luas serta volume. Semoga ananda semakin menjaga adab dalam pembelajaran serta semangat, sabar dan teliti dalam mengerjakan soal yang diberikan. Barakallah</t>
  </si>
  <si>
    <t>Alhamdulillah ananda Kholish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</si>
  <si>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Hafidz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</si>
  <si>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Azzam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</si>
  <si>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Hanif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</si>
  <si>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Ibrahim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</si>
  <si>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Ifroyim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</si>
  <si>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Keanu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</si>
  <si>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Luthfi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</si>
  <si>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Mirza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</si>
  <si>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Isa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</si>
  <si>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Nizam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</si>
  <si>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Nadil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</si>
  <si>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Wildan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</si>
  <si>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Yasin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</si>
  <si>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Zidane telah menyelesaikan hafalan sebanyak 10 hadits pada semester ini. Telah rampung pula hafalan hadits ananda sebanyak 120 hadits selama belajar di Kuttab Baitul Izzah. Barakallah. Murojaah terus hadits dan doa yang telah dihafalkan. Jadikanlah hadits dan do'a tersebut sebagai landasan ananda dalam beramal di kehidupan sehari-hari.</t>
  </si>
  <si>
    <t>Alhamdulillah ananda Kholis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</si>
  <si>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Hafidz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</si>
  <si>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Azzam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</si>
  <si>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Hanif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</si>
  <si>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Ibrahim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</si>
  <si>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Ifroyim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</si>
  <si>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Keanu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</si>
  <si>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Luthfi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</si>
  <si>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Mirza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</si>
  <si>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Isa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</si>
  <si>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Nizam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</si>
  <si>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Nadil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</si>
  <si>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Wildan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</si>
  <si>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Yasin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</si>
  <si>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Zidane dapat menyelesaikan dengan baik soal adab terhadap saudara, adab terhadap kitab dan adab ketika tertimpa musibah. Semoga ananda terus semangat menjaga adab dalam pembelajaran dan selalu semangat di dalam menuntut ilmu. Semoga ananda menjadi anak yang soleh dan memiliki adab yang mulia.</t>
  </si>
  <si>
    <t>Alhamdulillah ananda Kholish dapat menyelesaikan dengan baik soal zakat dan haji. Semoga ananda terus semangat menjaga adab dalam pembelajaran dan selalu semangat di dalam menuntut ilmu. Semoga ananda menjadi anak yang soleh dan memiliki adab yang mulia.</t>
  </si>
  <si>
    <t>Alhamdulillah ananda Hafidz dapat menyelesaikan dengan baik soal zakat dan haji. Semoga ananda terus semangat menjaga adab dalam pembelajaran dan selalu semangat di dalam menuntut ilmu. Semoga ananda menjadi anak yang soleh dan memiliki adab yang mulia.</t>
  </si>
  <si>
    <t>Alhamdulillah ananda Azzam dapat menyelesaikan dengan baik soal zakat dan haji. Semoga ananda terus semangat menjaga adab dalam pembelajaran dan selalu semangat di dalam menuntut ilmu. Semoga ananda menjadi anak yang soleh dan memiliki adab yang mulia.</t>
  </si>
  <si>
    <t>Alhamdulillah ananda Hanif dapat menyelesaikan dengan baik soal zakat dan haji. Semoga ananda terus semangat menjaga adab dalam pembelajaran dan selalu semangat di dalam menuntut ilmu. Semoga ananda menjadi anak yang soleh dan memiliki adab yang mulia.</t>
  </si>
  <si>
    <t>Alhamdulillah ananda Ibrahim dapat menyelesaikan dengan baik soal zakat dan haji. Semoga ananda terus semangat menjaga adab dalam pembelajaran dan selalu semangat di dalam menuntut ilmu. Semoga ananda menjadi anak yang soleh dan memiliki adab yang mulia.</t>
  </si>
  <si>
    <t>Alhamdulillah ananda Ifroyim dapat menyelesaikan dengan baik soal zakat dan haji. Semoga ananda terus semangat menjaga adab dalam pembelajaran dan selalu semangat di dalam menuntut ilmu. Semoga ananda menjadi anak yang soleh dan memiliki adab yang mulia.</t>
  </si>
  <si>
    <t>Alhamdulillah ananda Keanu dapat menyelesaikan dengan baik soal zakat dan haji. Semoga ananda terus semangat menjaga adab dalam pembelajaran dan selalu semangat di dalam menuntut ilmu. Semoga ananda menjadi anak yang soleh dan memiliki adab yang mulia.</t>
  </si>
  <si>
    <t>Alhamdulillah ananda Luthfi dapat menyelesaikan dengan cukup baik soal zakat dan haji. Semoga ananda terus semangat menjaga adab dalam pembelajaran dan selalu semangat di dalam menuntut ilmu. Semoga ananda menjadi anak yang soleh dan memiliki adab yang mulia.</t>
  </si>
  <si>
    <t>Alhamdulillah ananda Mirza dapat menyelesaikan dengan baik soal zakat dan haji. Semoga ananda terus semangat menjaga adab dalam pembelajaran dan selalu semangat di dalam menuntut ilmu. Semoga ananda menjadi anak yang soleh dan memiliki adab yang mulia.</t>
  </si>
  <si>
    <t>Alhamdulillah ananda Isa dapat menyelesaikan dengan baik soal zakat dan haji. Semoga ananda terus semangat menjaga adab dalam pembelajaran dan selalu semangat di dalam menuntut ilmu. Semoga ananda menjadi anak yang soleh dan memiliki adab yang mulia.</t>
  </si>
  <si>
    <t>Alhamdulillah ananda Nizam dapat menyelesaikan dengan baik soal zakat dan haji. Semoga ananda terus semangat menjaga adab dalam pembelajaran dan selalu semangat di dalam menuntut ilmu. Semoga ananda menjadi anak yang soleh dan memiliki adab yang mulia.</t>
  </si>
  <si>
    <t>Alhamdulillah ananda Nadil dapat menyelesaikan dengan baik soal zakat dan haji. Semoga ananda terus semangat menjaga adab dalam pembelajaran dan selalu semangat di dalam menuntut ilmu. Semoga ananda menjadi anak yang soleh dan memiliki adab yang mulia.</t>
  </si>
  <si>
    <t>Alhamdulillah ananda Wildan dapat menyelesaikan dengan baik soal zakat dan haji. Semoga ananda terus semangat menjaga adab dalam pembelajaran dan selalu semangat di dalam menuntut ilmu. Semoga ananda menjadi anak yang soleh dan memiliki adab yang mulia.</t>
  </si>
  <si>
    <t>Alhamdulillah ananda Yasin dapat menyelesaikan dengan sangat baik soal zakat dan haji. Semoga ananda terus semangat menjaga adab dalam pembelajaran dan selalu semangat di dalam menuntut ilmu. Semoga ananda menjadi anak yang soleh dan memiliki adab yang mulia.</t>
  </si>
  <si>
    <t>Alhamdulillah ananda Zidane dapat menyelesaikan dengan baik soal zakat dan haji. Semoga ananda terus semangat menjaga adab dalam pembelajaran dan selalu semangat di dalam menuntut ilmu. Semoga ananda menjadi anak yang soleh dan memiliki adab yang mulia.</t>
  </si>
  <si>
    <t>Alhamdulillah ananda  dapat menyelesaikan dengan baik soal tentang tadabur surah Al-Kahfi ayat 1-20. Semoga ananda terus semangat menjaga adab dalam pembelajaran serta sabar dan teliti dalam mengerjakan soal yang diberikan . Selalu semangat di dalam menuntut ilmu dan menjadi anak yang soleh dan memiliki adab yang mulia</t>
  </si>
  <si>
    <t>Alhamdulillah ananda dapat menyelesaikan dengan sangat baik soal bahasa arab percakapan pertama (حوار الأول), percakapan kedua (حوار الثاني) dan percakapan ketiga (حوار الثالث). Semoga ananda terus semangat menjaga adab dalam pembelajaran dan selalu semangat di dalam menuntut ilmu. Semoga ananda menjadi anak yang soleh dan memiliki adab yang mulia.</t>
  </si>
  <si>
    <t>Alhamdulillah ananda dapat menyelesaikan dengan baik soal bahasa arab percakapan pertama (حوار الأول), percakapan kedua (حوار الثاني) dan percakapan ketiga (حوار الثالث). Semoga ananda terus semangat menjaga adab dalam pembelajaran dan selalu semangat di dalam menuntut ilmu. Semoga ananda menjadi anak yang soleh dan memiliki adab yang mulia.</t>
  </si>
  <si>
    <t>Alhamdulillah ananda  dapat menyelesaikan dengan baik soal tentang teks non sastra, jenis-jenis teks non sastra dan karya sastra. Semoga ananda terus semangat menjaga adab dalam pembelajaran serta sabar dan teliti dalam mengerjakan soal yang diberikan . Selalu semangat di dalam menuntut ilmu dan menjadi anak yang soleh dan memiliki adab yang mulia</t>
  </si>
  <si>
    <t>Alhamdulillah ananda  dapat menyelesaikan dengan cukup baik soal tentang teks non sastra, jenis-jenis teks non sastra dan karya sastra. Semoga ananda terus semangat menjaga adab dalam pembelajaran serta sabar dan teliti dalam mengerjakan soal yang diberikan . Selalu semangat di dalam menuntut ilmu dan menjadi anak yang soleh dan memiliki adab yang mulia</t>
  </si>
  <si>
    <t>Alhamdulillah ananda menunjukkan perkembangan yang sangat baik dari adab sehari-hari selama di sekolah baik kepada ustadz dan ustadzah begitupula kepada sesama santri. Semoga Allah selalu meneguhkan hati ananda di dalam menuntut ilmu. بارك الله فيكم</t>
  </si>
  <si>
    <t>Andi Hafidz Nishamuzakkir</t>
  </si>
  <si>
    <t>Azzam Abdurrohman</t>
  </si>
  <si>
    <t>Hanif Syaifulloh</t>
  </si>
  <si>
    <t>Keanu Haidar Abqary</t>
  </si>
  <si>
    <t>Wildhan Habibi Ariyadi</t>
  </si>
  <si>
    <t>Luthfi Omar As Said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</si>
</sst>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Tahoma"/>
      <family val="2"/>
    </font>
    <font>
      <b/>
      <sz val="14"/>
      <color theme="1"/>
      <name val="Calibri"/>
      <family val="2"/>
      <scheme val="minor"/>
    </font>
    <font>
      <b/>
      <sz val="12"/>
      <color theme="1"/>
      <name val="Tahoma"/>
      <family val="2"/>
    </font>
    <font>
      <b/>
      <sz val="12"/>
      <name val="Times New Roman"/>
      <family val="1"/>
    </font>
    <font>
      <b/>
      <sz val="11"/>
      <color theme="1"/>
      <name val="Calibri"/>
      <family val="2"/>
      <scheme val="minor"/>
    </font>
    <font>
      <sz val="11"/>
      <color theme="1"/>
      <name val="Calibri"/>
      <family val="2"/>
      <scheme val="minor"/>
    </font>
    <font>
      <sz val="11"/>
      <name val="Calibri"/>
      <family val="2"/>
      <scheme val="minor"/>
    </font>
    <font>
      <sz val="11"/>
      <color theme="1"/>
      <name val="Calibri"/>
      <family val="2"/>
      <charset val="1"/>
      <scheme val="minor"/>
    </font>
    <font>
      <sz val="11"/>
      <color theme="1"/>
      <name val="Calibri"/>
    </font>
    <font>
      <sz val="11"/>
      <color theme="1"/>
      <name val="Calibri"/>
      <family val="2"/>
    </font>
  </fonts>
  <fills count="10">
    <fill>
      <patternFill patternType="none"/>
    </fill>
    <fill>
      <patternFill patternType="gray125"/>
    </fill>
    <fill>
      <patternFill patternType="solid">
        <fgColor theme="3" tint="0.59999389629810485"/>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rgb="FF000000"/>
      </left>
      <right style="medium">
        <color rgb="FF000000"/>
      </right>
      <top style="medium">
        <color rgb="FF000000"/>
      </top>
      <bottom style="thin">
        <color rgb="FF000000"/>
      </bottom>
      <diagonal/>
    </border>
  </borders>
  <cellStyleXfs count="2">
    <xf numFmtId="0" fontId="0" fillId="0" borderId="0"/>
    <xf numFmtId="0" fontId="8" fillId="0" borderId="0"/>
  </cellStyleXfs>
  <cellXfs count="67">
    <xf numFmtId="0" fontId="0" fillId="0" borderId="0" xfId="0"/>
    <xf numFmtId="0" fontId="0" fillId="0" borderId="0" xfId="0" applyAlignment="1">
      <alignment vertical="center"/>
    </xf>
    <xf numFmtId="0" fontId="0" fillId="2" borderId="0" xfId="0" applyFill="1" applyBorder="1"/>
    <xf numFmtId="0" fontId="0" fillId="2" borderId="0" xfId="0" applyFill="1"/>
    <xf numFmtId="0" fontId="0" fillId="3" borderId="0" xfId="0" applyFill="1"/>
    <xf numFmtId="0" fontId="0" fillId="4" borderId="0" xfId="0" applyFill="1"/>
    <xf numFmtId="0" fontId="0" fillId="3" borderId="0" xfId="0" applyFill="1" applyAlignment="1">
      <alignment horizontal="center"/>
    </xf>
    <xf numFmtId="0" fontId="0" fillId="0" borderId="0" xfId="0" applyAlignment="1">
      <alignment horizontal="center"/>
    </xf>
    <xf numFmtId="0" fontId="0" fillId="0" borderId="0" xfId="0" applyBorder="1" applyAlignment="1">
      <alignment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2" borderId="0" xfId="0" applyFill="1" applyBorder="1" applyAlignment="1">
      <alignment vertical="center"/>
    </xf>
    <xf numFmtId="0" fontId="0" fillId="2" borderId="0" xfId="0" applyFill="1" applyAlignment="1">
      <alignment vertical="center"/>
    </xf>
    <xf numFmtId="0" fontId="2" fillId="0" borderId="0" xfId="0" applyFont="1" applyAlignment="1">
      <alignment horizontal="center"/>
    </xf>
    <xf numFmtId="0" fontId="0" fillId="0" borderId="1" xfId="0" applyBorder="1" applyAlignment="1">
      <alignment horizontal="center"/>
    </xf>
    <xf numFmtId="0" fontId="0" fillId="0" borderId="1" xfId="0" applyBorder="1"/>
    <xf numFmtId="0" fontId="1" fillId="0" borderId="1" xfId="0" applyFont="1" applyBorder="1" applyAlignment="1">
      <alignment vertical="center"/>
    </xf>
    <xf numFmtId="0" fontId="0" fillId="0" borderId="1" xfId="0" applyBorder="1" applyAlignment="1">
      <alignment horizontal="left" vertical="center" wrapText="1"/>
    </xf>
    <xf numFmtId="0" fontId="0" fillId="0" borderId="1" xfId="0" applyNumberFormat="1" applyBorder="1" applyAlignment="1">
      <alignment horizontal="left" vertical="center" wrapText="1"/>
    </xf>
    <xf numFmtId="0" fontId="0" fillId="0" borderId="0" xfId="0" applyAlignment="1">
      <alignment vertical="center" wrapText="1"/>
    </xf>
    <xf numFmtId="0" fontId="4" fillId="7" borderId="1" xfId="0" applyFont="1" applyFill="1" applyBorder="1" applyAlignment="1">
      <alignment horizontal="center" vertical="center"/>
    </xf>
    <xf numFmtId="0" fontId="1" fillId="0" borderId="0" xfId="0" applyFont="1" applyAlignment="1">
      <alignment horizontal="center" vertical="center"/>
    </xf>
    <xf numFmtId="2" fontId="0" fillId="0" borderId="0" xfId="0" applyNumberFormat="1"/>
    <xf numFmtId="2" fontId="5" fillId="0" borderId="1" xfId="0" applyNumberFormat="1" applyFont="1" applyBorder="1" applyAlignment="1">
      <alignment vertical="center"/>
    </xf>
    <xf numFmtId="0" fontId="5" fillId="0" borderId="0" xfId="0" applyFont="1" applyAlignment="1">
      <alignment vertical="center"/>
    </xf>
    <xf numFmtId="1" fontId="5" fillId="0" borderId="1" xfId="0" applyNumberFormat="1" applyFont="1" applyBorder="1" applyAlignment="1">
      <alignment horizontal="center"/>
    </xf>
    <xf numFmtId="0" fontId="5" fillId="0" borderId="0" xfId="0" applyFont="1"/>
    <xf numFmtId="2" fontId="5" fillId="0" borderId="0" xfId="0" applyNumberFormat="1" applyFont="1"/>
    <xf numFmtId="0" fontId="5" fillId="5" borderId="1" xfId="0" applyFont="1" applyFill="1" applyBorder="1" applyAlignment="1">
      <alignment horizontal="center" vertical="center" textRotation="90"/>
    </xf>
    <xf numFmtId="0" fontId="5" fillId="0" borderId="1" xfId="0" applyFont="1" applyBorder="1" applyAlignment="1">
      <alignment horizontal="center" vertical="center"/>
    </xf>
    <xf numFmtId="0" fontId="0" fillId="0" borderId="3" xfId="0" applyBorder="1" applyAlignment="1">
      <alignment vertical="center" wrapText="1"/>
    </xf>
    <xf numFmtId="0" fontId="0" fillId="0" borderId="1" xfId="0" applyBorder="1" applyAlignment="1">
      <alignment vertical="center" wrapText="1"/>
    </xf>
    <xf numFmtId="0" fontId="6" fillId="0" borderId="1" xfId="0" applyFont="1" applyBorder="1" applyAlignment="1">
      <alignment vertical="center" wrapText="1"/>
    </xf>
    <xf numFmtId="0" fontId="0" fillId="0" borderId="7" xfId="0" applyBorder="1"/>
    <xf numFmtId="0" fontId="0" fillId="0" borderId="8" xfId="0" applyBorder="1"/>
    <xf numFmtId="0" fontId="0" fillId="0" borderId="2" xfId="0" applyBorder="1"/>
    <xf numFmtId="1" fontId="0" fillId="0" borderId="0" xfId="0" applyNumberFormat="1" applyAlignment="1">
      <alignment vertical="center"/>
    </xf>
    <xf numFmtId="0" fontId="7" fillId="0" borderId="1" xfId="0" applyFont="1" applyBorder="1" applyAlignment="1">
      <alignment vertical="center" wrapText="1"/>
    </xf>
    <xf numFmtId="0" fontId="5" fillId="5" borderId="3" xfId="0" applyFont="1" applyFill="1" applyBorder="1" applyAlignment="1"/>
    <xf numFmtId="1" fontId="0" fillId="0" borderId="1" xfId="0" applyNumberFormat="1" applyBorder="1" applyAlignment="1">
      <alignment horizontal="center"/>
    </xf>
    <xf numFmtId="1" fontId="0" fillId="0" borderId="0" xfId="0" applyNumberFormat="1" applyAlignment="1">
      <alignment horizontal="center" vertical="center"/>
    </xf>
    <xf numFmtId="1" fontId="0" fillId="0" borderId="1" xfId="0" applyNumberFormat="1" applyBorder="1" applyAlignment="1">
      <alignment horizontal="center" vertical="center"/>
    </xf>
    <xf numFmtId="1" fontId="1" fillId="0" borderId="1" xfId="0" applyNumberFormat="1" applyFont="1" applyBorder="1" applyAlignment="1">
      <alignment horizontal="center" vertical="center"/>
    </xf>
    <xf numFmtId="0" fontId="5" fillId="0" borderId="1" xfId="0" applyFont="1" applyBorder="1" applyAlignment="1">
      <alignment horizontal="center"/>
    </xf>
    <xf numFmtId="0" fontId="5" fillId="5" borderId="3" xfId="0" applyFont="1" applyFill="1" applyBorder="1" applyAlignment="1">
      <alignment horizontal="center"/>
    </xf>
    <xf numFmtId="0" fontId="1" fillId="0" borderId="1" xfId="0" applyFont="1" applyBorder="1" applyAlignment="1">
      <alignment horizontal="center"/>
    </xf>
    <xf numFmtId="0" fontId="1" fillId="8" borderId="1" xfId="0" applyFont="1" applyFill="1" applyBorder="1"/>
    <xf numFmtId="0" fontId="1" fillId="0" borderId="1" xfId="0" applyFont="1" applyBorder="1"/>
    <xf numFmtId="0" fontId="1" fillId="9" borderId="1" xfId="0" applyFont="1" applyFill="1" applyBorder="1"/>
    <xf numFmtId="0" fontId="9" fillId="0" borderId="9" xfId="0" applyFont="1" applyBorder="1" applyAlignment="1">
      <alignment wrapText="1"/>
    </xf>
    <xf numFmtId="0" fontId="10" fillId="0" borderId="9" xfId="0" applyFont="1" applyBorder="1" applyAlignment="1">
      <alignment wrapText="1"/>
    </xf>
    <xf numFmtId="0" fontId="1" fillId="0" borderId="0" xfId="0" applyFont="1" applyAlignment="1">
      <alignment horizontal="center"/>
    </xf>
    <xf numFmtId="0" fontId="3" fillId="0" borderId="0" xfId="0" applyFont="1" applyAlignment="1">
      <alignment horizont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6"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1" xfId="0" applyFont="1" applyBorder="1" applyAlignment="1">
      <alignment horizontal="center" vertical="center" textRotation="90"/>
    </xf>
    <xf numFmtId="0" fontId="5" fillId="6" borderId="2" xfId="0" applyFont="1" applyFill="1" applyBorder="1" applyAlignment="1">
      <alignment horizontal="center" vertical="center" textRotation="90" wrapText="1"/>
    </xf>
    <xf numFmtId="0" fontId="5" fillId="6" borderId="6" xfId="0" applyFont="1" applyFill="1" applyBorder="1" applyAlignment="1">
      <alignment horizontal="center" vertical="center" textRotation="90" wrapText="1"/>
    </xf>
    <xf numFmtId="0" fontId="5" fillId="3" borderId="2" xfId="0" applyFont="1" applyFill="1" applyBorder="1" applyAlignment="1">
      <alignment horizontal="center" vertical="center" textRotation="90" wrapText="1"/>
    </xf>
    <xf numFmtId="0" fontId="5" fillId="3" borderId="6" xfId="0" applyFont="1" applyFill="1" applyBorder="1" applyAlignment="1">
      <alignment horizontal="center" vertical="center" textRotation="90"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pane xSplit="2" ySplit="1" topLeftCell="H2" activePane="bottomRight" state="frozen"/>
      <selection pane="topRight" activeCell="C1" sqref="C1"/>
      <selection pane="bottomLeft" activeCell="A2" sqref="A2"/>
      <selection pane="bottomRight" activeCell="B10" sqref="B10"/>
    </sheetView>
  </sheetViews>
  <sheetFormatPr defaultRowHeight="15" x14ac:dyDescent="0.25"/>
  <cols>
    <col min="2" max="2" width="43.5703125" customWidth="1"/>
    <col min="3" max="3" width="25" style="1" bestFit="1" customWidth="1"/>
    <col min="4" max="4" width="24.28515625" style="1" bestFit="1" customWidth="1"/>
    <col min="5" max="5" width="26.28515625" bestFit="1" customWidth="1"/>
    <col min="6" max="6" width="19.7109375" bestFit="1" customWidth="1"/>
    <col min="7" max="8" width="14.7109375" customWidth="1"/>
    <col min="9" max="9" width="14.7109375" bestFit="1" customWidth="1"/>
    <col min="10" max="10" width="14.5703125" bestFit="1" customWidth="1"/>
    <col min="11" max="11" width="12" bestFit="1" customWidth="1"/>
    <col min="12" max="12" width="10.7109375" bestFit="1" customWidth="1"/>
    <col min="13" max="13" width="9.28515625" style="10"/>
    <col min="14" max="14" width="19.5703125" style="10" bestFit="1" customWidth="1"/>
    <col min="15" max="15" width="26" style="7" bestFit="1" customWidth="1"/>
    <col min="16" max="16" width="25.28515625" style="7" bestFit="1" customWidth="1"/>
    <col min="17" max="17" width="19.7109375" style="7" bestFit="1" customWidth="1"/>
    <col min="18" max="18" width="9.28515625" style="7"/>
    <col min="19" max="19" width="10.7109375" style="7" bestFit="1" customWidth="1"/>
    <col min="20" max="20" width="10.28515625" style="7" bestFit="1" customWidth="1"/>
  </cols>
  <sheetData>
    <row r="1" spans="1:23" ht="18.75" x14ac:dyDescent="0.3">
      <c r="A1" s="1" t="s">
        <v>0</v>
      </c>
      <c r="B1" s="1" t="s">
        <v>1</v>
      </c>
      <c r="C1" s="12" t="s">
        <v>12</v>
      </c>
      <c r="D1" s="12" t="s">
        <v>13</v>
      </c>
      <c r="E1" s="3" t="s">
        <v>6</v>
      </c>
      <c r="F1" s="3" t="s">
        <v>7</v>
      </c>
      <c r="G1" s="5" t="s">
        <v>9</v>
      </c>
      <c r="H1" s="5" t="s">
        <v>10</v>
      </c>
      <c r="I1" s="5" t="s">
        <v>60</v>
      </c>
      <c r="J1" s="5" t="s">
        <v>61</v>
      </c>
      <c r="K1" s="5" t="s">
        <v>23</v>
      </c>
      <c r="L1" s="5" t="s">
        <v>24</v>
      </c>
      <c r="M1" s="9" t="s">
        <v>62</v>
      </c>
      <c r="N1" s="9" t="s">
        <v>63</v>
      </c>
      <c r="O1" s="6" t="s">
        <v>26</v>
      </c>
      <c r="P1" s="6" t="s">
        <v>27</v>
      </c>
      <c r="Q1" s="6" t="s">
        <v>29</v>
      </c>
      <c r="R1" s="6" t="s">
        <v>30</v>
      </c>
      <c r="S1" s="6" t="s">
        <v>32</v>
      </c>
      <c r="T1" s="6" t="s">
        <v>33</v>
      </c>
      <c r="U1" s="14" t="s">
        <v>48</v>
      </c>
      <c r="V1" s="14" t="s">
        <v>35</v>
      </c>
      <c r="W1" s="14" t="s">
        <v>36</v>
      </c>
    </row>
    <row r="2" spans="1:23" s="1" customFormat="1" x14ac:dyDescent="0.2">
      <c r="A2" s="46">
        <v>160036</v>
      </c>
      <c r="B2" s="47" t="s">
        <v>68</v>
      </c>
      <c r="C2" s="41">
        <v>86.64</v>
      </c>
      <c r="D2" s="8" t="str">
        <f t="shared" ref="D2" si="0">IF(C2&gt;=93, "Istimewa", IF(C2&gt;=88,"Sangat Baik", IF(C2&gt;=76, "Baik", IF(C2&gt;=70, "Cukup", IF(C2&lt;70, "Kurang")))))</f>
        <v>Baik</v>
      </c>
      <c r="E2" s="42">
        <v>82.013333333333321</v>
      </c>
      <c r="F2" s="8" t="str">
        <f t="shared" ref="F2" si="1">IF(E2&gt;=93, "Istimewa", IF(E2&gt;=88,"Sangat Baik", IF(E2&gt;=76, "Baik", IF(E2&gt;=70, "Cukup", IF(E2&lt;70, "Kurang")))))</f>
        <v>Baik</v>
      </c>
      <c r="G2" s="43">
        <v>80.69</v>
      </c>
      <c r="H2" s="8" t="str">
        <f t="shared" ref="H2" si="2">IF(G2&gt;=93, "Istimewa", IF(G2&gt;=88,"Sangat Baik", IF(G2&gt;=76, "Baik", IF(G2&gt;=70, "Cukup", IF(G2&lt;70, "Kurang")))))</f>
        <v>Baik</v>
      </c>
      <c r="I2" s="42">
        <v>85.13333333333334</v>
      </c>
      <c r="J2" s="8" t="str">
        <f t="shared" ref="J2" si="3">IF(I2&gt;=93, "Istimewa", IF(I2&gt;=88,"Sangat Baik", IF(I2&gt;=76, "Baik", IF(I2&gt;=70, "Cukup", IF(I2&lt;70, "Kurang")))))</f>
        <v>Baik</v>
      </c>
      <c r="K2" s="41">
        <v>84.300000000000011</v>
      </c>
      <c r="L2" s="11" t="str">
        <f t="shared" ref="L2" si="4">IF(K2&gt;=93, "Istimewa", IF(K2&gt;=88,"Sangat Baik", IF(K2&gt;=76, "Baik", IF(K2&gt;=70, "Cukup", IF(K2&lt;70, "Kurang")))))</f>
        <v>Baik</v>
      </c>
      <c r="M2" s="41">
        <v>88.279999999999987</v>
      </c>
      <c r="N2" s="11" t="str">
        <f t="shared" ref="N2" si="5">IF(M2&gt;=93, "Istimewa", IF(M2&gt;=88,"Sangat Baik", IF(M2&gt;=76, "Baik", IF(M2&gt;=70, "Cukup", IF(M2&lt;70, "Kurang")))))</f>
        <v>Sangat Baik</v>
      </c>
      <c r="O2" s="42">
        <v>83.693333333333328</v>
      </c>
      <c r="P2" s="11" t="str">
        <f t="shared" ref="P2" si="6">IF(O2&gt;=93, "Istimewa", IF(O2&gt;=88,"Sangat Baik", IF(O2&gt;=76, "Baik", IF(O2&gt;=70, "Cukup", IF(O2&lt;70, "Kurang")))))</f>
        <v>Baik</v>
      </c>
      <c r="Q2" s="41">
        <v>85.8</v>
      </c>
      <c r="R2" s="11" t="str">
        <f t="shared" ref="R2" si="7">IF(Q2&gt;=93, "Istimewa", IF(Q2&gt;=88,"Sangat Baik", IF(Q2&gt;=76, "Baik", IF(Q2&gt;=70, "Cukup", IF(Q2&lt;70, "Kurang")))))</f>
        <v>Baik</v>
      </c>
      <c r="S2" s="41">
        <v>75.960000000000008</v>
      </c>
      <c r="T2" s="11" t="str">
        <f t="shared" ref="T2" si="8">IF(S2&gt;=93, "Istimewa", IF(S2&gt;=88,"Sangat Baik", IF(S2&gt;=76, "Baik", IF(S2&gt;=70, "Cukup", IF(S2&lt;70, "Kurang")))))</f>
        <v>Cukup</v>
      </c>
      <c r="U2" s="37"/>
      <c r="W2" s="1">
        <f>'Leger Cetak '!O8</f>
        <v>6</v>
      </c>
    </row>
    <row r="3" spans="1:23" s="1" customFormat="1" x14ac:dyDescent="0.2">
      <c r="A3" s="46">
        <v>190164</v>
      </c>
      <c r="B3" s="48" t="s">
        <v>163</v>
      </c>
      <c r="C3" s="41">
        <v>82.29</v>
      </c>
      <c r="D3" s="8" t="str">
        <f>IF(C3&gt;=93, "Istimewa", IF(C3&gt;=88,"Sangat Baik", IF(C3&gt;=76, "Baik", IF(C3&gt;=70, "Cukup", IF(C3&lt;70, "Kurang")))))</f>
        <v>Baik</v>
      </c>
      <c r="E3" s="42">
        <v>80.346666666666664</v>
      </c>
      <c r="F3" s="8" t="str">
        <f t="shared" ref="F3:F12" si="9">IF(E3&gt;=93, "Istimewa", IF(E3&gt;=88,"Sangat Baik", IF(E3&gt;=76, "Baik", IF(E3&gt;=70, "Cukup", IF(E3&lt;70, "Kurang")))))</f>
        <v>Baik</v>
      </c>
      <c r="G3" s="43">
        <v>72.519999999999982</v>
      </c>
      <c r="H3" s="8" t="str">
        <f t="shared" ref="H3:H12" si="10">IF(G3&gt;=93, "Istimewa", IF(G3&gt;=88,"Sangat Baik", IF(G3&gt;=76, "Baik", IF(G3&gt;=70, "Cukup", IF(G3&lt;70, "Kurang")))))</f>
        <v>Cukup</v>
      </c>
      <c r="I3" s="42">
        <v>81.320000000000007</v>
      </c>
      <c r="J3" s="8" t="str">
        <f t="shared" ref="J3:J12" si="11">IF(I3&gt;=93, "Istimewa", IF(I3&gt;=88,"Sangat Baik", IF(I3&gt;=76, "Baik", IF(I3&gt;=70, "Cukup", IF(I3&lt;70, "Kurang")))))</f>
        <v>Baik</v>
      </c>
      <c r="K3" s="41">
        <v>82.03</v>
      </c>
      <c r="L3" s="11" t="str">
        <f t="shared" ref="L3:L12" si="12">IF(K3&gt;=93, "Istimewa", IF(K3&gt;=88,"Sangat Baik", IF(K3&gt;=76, "Baik", IF(K3&gt;=70, "Cukup", IF(K3&lt;70, "Kurang")))))</f>
        <v>Baik</v>
      </c>
      <c r="M3" s="41">
        <v>86.673333333333332</v>
      </c>
      <c r="N3" s="11" t="str">
        <f t="shared" ref="N3:N12" si="13">IF(M3&gt;=93, "Istimewa", IF(M3&gt;=88,"Sangat Baik", IF(M3&gt;=76, "Baik", IF(M3&gt;=70, "Cukup", IF(M3&lt;70, "Kurang")))))</f>
        <v>Baik</v>
      </c>
      <c r="O3" s="42">
        <v>78.47</v>
      </c>
      <c r="P3" s="11" t="str">
        <f t="shared" ref="P3:P12" si="14">IF(O3&gt;=93, "Istimewa", IF(O3&gt;=88,"Sangat Baik", IF(O3&gt;=76, "Baik", IF(O3&gt;=70, "Cukup", IF(O3&lt;70, "Kurang")))))</f>
        <v>Baik</v>
      </c>
      <c r="Q3" s="41">
        <v>74.243799999999993</v>
      </c>
      <c r="R3" s="11" t="str">
        <f t="shared" ref="R3:R12" si="15">IF(Q3&gt;=93, "Istimewa", IF(Q3&gt;=88,"Sangat Baik", IF(Q3&gt;=76, "Baik", IF(Q3&gt;=70, "Cukup", IF(Q3&lt;70, "Kurang")))))</f>
        <v>Cukup</v>
      </c>
      <c r="S3" s="41">
        <v>71.94</v>
      </c>
      <c r="T3" s="11" t="str">
        <f t="shared" ref="T3:T12" si="16">IF(S3&gt;=93, "Istimewa", IF(S3&gt;=88,"Sangat Baik", IF(S3&gt;=76, "Baik", IF(S3&gt;=70, "Cukup", IF(S3&lt;70, "Kurang")))))</f>
        <v>Cukup</v>
      </c>
      <c r="U3" s="37"/>
      <c r="W3" s="1">
        <f>'Leger Cetak '!O9</f>
        <v>12</v>
      </c>
    </row>
    <row r="4" spans="1:23" s="1" customFormat="1" x14ac:dyDescent="0.2">
      <c r="A4" s="46">
        <v>190165</v>
      </c>
      <c r="B4" s="47" t="s">
        <v>164</v>
      </c>
      <c r="C4" s="41">
        <v>85.31</v>
      </c>
      <c r="D4" s="8" t="str">
        <f t="shared" ref="D4:D12" si="17">IF(C4&gt;=93, "Istimewa", IF(C4&gt;=88,"Sangat Baik", IF(C4&gt;=76, "Baik", IF(C4&gt;=70, "Cukup Baik", IF(C4&lt;70, "Kurang")))))</f>
        <v>Baik</v>
      </c>
      <c r="E4" s="42">
        <v>87.360000000000014</v>
      </c>
      <c r="F4" s="8" t="str">
        <f t="shared" si="9"/>
        <v>Baik</v>
      </c>
      <c r="G4" s="43">
        <v>89.02</v>
      </c>
      <c r="H4" s="8" t="str">
        <f t="shared" si="10"/>
        <v>Sangat Baik</v>
      </c>
      <c r="I4" s="42">
        <v>89.066666666666663</v>
      </c>
      <c r="J4" s="8" t="str">
        <f t="shared" si="11"/>
        <v>Sangat Baik</v>
      </c>
      <c r="K4" s="41">
        <v>85.17</v>
      </c>
      <c r="L4" s="11" t="str">
        <f t="shared" si="12"/>
        <v>Baik</v>
      </c>
      <c r="M4" s="41">
        <v>88.239999999999981</v>
      </c>
      <c r="N4" s="11" t="str">
        <f t="shared" si="13"/>
        <v>Sangat Baik</v>
      </c>
      <c r="O4" s="42">
        <v>81.543333333333337</v>
      </c>
      <c r="P4" s="11" t="str">
        <f t="shared" si="14"/>
        <v>Baik</v>
      </c>
      <c r="Q4" s="41">
        <v>84.213000000000008</v>
      </c>
      <c r="R4" s="11" t="str">
        <f t="shared" si="15"/>
        <v>Baik</v>
      </c>
      <c r="S4" s="41">
        <v>79.97</v>
      </c>
      <c r="T4" s="11" t="str">
        <f t="shared" si="16"/>
        <v>Baik</v>
      </c>
      <c r="U4" s="37"/>
      <c r="W4" s="1">
        <f>'Leger Cetak '!O10</f>
        <v>2</v>
      </c>
    </row>
    <row r="5" spans="1:23" s="1" customFormat="1" x14ac:dyDescent="0.2">
      <c r="A5" s="46">
        <v>160033</v>
      </c>
      <c r="B5" s="49" t="s">
        <v>69</v>
      </c>
      <c r="C5" s="41">
        <v>81.56</v>
      </c>
      <c r="D5" s="8" t="str">
        <f t="shared" si="17"/>
        <v>Baik</v>
      </c>
      <c r="E5" s="42">
        <v>77.733333333333334</v>
      </c>
      <c r="F5" s="8" t="str">
        <f t="shared" si="9"/>
        <v>Baik</v>
      </c>
      <c r="G5" s="43">
        <v>77.28</v>
      </c>
      <c r="H5" s="8" t="str">
        <f t="shared" si="10"/>
        <v>Baik</v>
      </c>
      <c r="I5" s="42">
        <v>78.680000000000007</v>
      </c>
      <c r="J5" s="8" t="str">
        <f t="shared" si="11"/>
        <v>Baik</v>
      </c>
      <c r="K5" s="41">
        <v>80.7</v>
      </c>
      <c r="L5" s="11" t="str">
        <f t="shared" si="12"/>
        <v>Baik</v>
      </c>
      <c r="M5" s="41">
        <v>82.88</v>
      </c>
      <c r="N5" s="11" t="str">
        <f t="shared" si="13"/>
        <v>Baik</v>
      </c>
      <c r="O5" s="42">
        <v>70.276666666666671</v>
      </c>
      <c r="P5" s="11" t="str">
        <f t="shared" si="14"/>
        <v>Cukup</v>
      </c>
      <c r="Q5" s="41">
        <v>74.560200000000009</v>
      </c>
      <c r="R5" s="11" t="str">
        <f t="shared" si="15"/>
        <v>Cukup</v>
      </c>
      <c r="S5" s="41">
        <v>70.009999999999991</v>
      </c>
      <c r="T5" s="11" t="str">
        <f t="shared" si="16"/>
        <v>Cukup</v>
      </c>
      <c r="U5" s="37"/>
      <c r="W5" s="1">
        <f>'Leger Cetak '!O11</f>
        <v>15</v>
      </c>
    </row>
    <row r="6" spans="1:23" s="1" customFormat="1" x14ac:dyDescent="0.2">
      <c r="A6" s="46">
        <v>170073</v>
      </c>
      <c r="B6" s="47" t="s">
        <v>165</v>
      </c>
      <c r="C6" s="41">
        <v>85.4</v>
      </c>
      <c r="D6" s="8" t="str">
        <f t="shared" si="17"/>
        <v>Baik</v>
      </c>
      <c r="E6" s="42">
        <v>86.346666666666664</v>
      </c>
      <c r="F6" s="8" t="str">
        <f t="shared" si="9"/>
        <v>Baik</v>
      </c>
      <c r="G6" s="43">
        <v>87.449999999999989</v>
      </c>
      <c r="H6" s="8" t="str">
        <f t="shared" si="10"/>
        <v>Baik</v>
      </c>
      <c r="I6" s="42">
        <v>85.226666666666659</v>
      </c>
      <c r="J6" s="8" t="str">
        <f t="shared" si="11"/>
        <v>Baik</v>
      </c>
      <c r="K6" s="41">
        <v>84.18</v>
      </c>
      <c r="L6" s="11" t="str">
        <f t="shared" si="12"/>
        <v>Baik</v>
      </c>
      <c r="M6" s="41">
        <v>88.666666666666657</v>
      </c>
      <c r="N6" s="11" t="str">
        <f t="shared" si="13"/>
        <v>Sangat Baik</v>
      </c>
      <c r="O6" s="42">
        <v>81.176666666666662</v>
      </c>
      <c r="P6" s="11" t="str">
        <f t="shared" si="14"/>
        <v>Baik</v>
      </c>
      <c r="Q6" s="41">
        <v>81.921999999999997</v>
      </c>
      <c r="R6" s="11" t="str">
        <f t="shared" si="15"/>
        <v>Baik</v>
      </c>
      <c r="S6" s="41">
        <v>80.400000000000006</v>
      </c>
      <c r="T6" s="11" t="str">
        <f t="shared" si="16"/>
        <v>Baik</v>
      </c>
      <c r="U6" s="37"/>
      <c r="W6" s="1">
        <f>'Leger Cetak '!O12</f>
        <v>3</v>
      </c>
    </row>
    <row r="7" spans="1:23" s="1" customFormat="1" x14ac:dyDescent="0.2">
      <c r="A7" s="46">
        <v>170072</v>
      </c>
      <c r="B7" s="49" t="s">
        <v>70</v>
      </c>
      <c r="C7" s="41">
        <v>84.48</v>
      </c>
      <c r="D7" s="8" t="str">
        <f t="shared" si="17"/>
        <v>Baik</v>
      </c>
      <c r="E7" s="42">
        <v>85.679999999999993</v>
      </c>
      <c r="F7" s="8" t="str">
        <f t="shared" si="9"/>
        <v>Baik</v>
      </c>
      <c r="G7" s="43">
        <v>86.01</v>
      </c>
      <c r="H7" s="8" t="str">
        <f t="shared" si="10"/>
        <v>Baik</v>
      </c>
      <c r="I7" s="42">
        <v>85.426666666666677</v>
      </c>
      <c r="J7" s="8" t="str">
        <f t="shared" si="11"/>
        <v>Baik</v>
      </c>
      <c r="K7" s="41">
        <v>86.97</v>
      </c>
      <c r="L7" s="11" t="str">
        <f t="shared" si="12"/>
        <v>Baik</v>
      </c>
      <c r="M7" s="41">
        <v>88.926666666666677</v>
      </c>
      <c r="N7" s="11" t="str">
        <f t="shared" si="13"/>
        <v>Sangat Baik</v>
      </c>
      <c r="O7" s="42">
        <v>81.653333333333336</v>
      </c>
      <c r="P7" s="11" t="str">
        <f t="shared" si="14"/>
        <v>Baik</v>
      </c>
      <c r="Q7" s="41">
        <v>73.88</v>
      </c>
      <c r="R7" s="11" t="str">
        <f t="shared" si="15"/>
        <v>Cukup</v>
      </c>
      <c r="S7" s="41">
        <v>80.289999999999992</v>
      </c>
      <c r="T7" s="11" t="str">
        <f t="shared" si="16"/>
        <v>Baik</v>
      </c>
      <c r="U7" s="37"/>
      <c r="W7" s="1">
        <f>'Leger Cetak '!O13</f>
        <v>5</v>
      </c>
    </row>
    <row r="8" spans="1:23" s="1" customFormat="1" x14ac:dyDescent="0.2">
      <c r="A8" s="46">
        <v>160035</v>
      </c>
      <c r="B8" s="48" t="s">
        <v>71</v>
      </c>
      <c r="C8" s="41">
        <v>82.85</v>
      </c>
      <c r="D8" s="8" t="str">
        <f t="shared" si="17"/>
        <v>Baik</v>
      </c>
      <c r="E8" s="42">
        <v>81.359999999999985</v>
      </c>
      <c r="F8" s="8" t="str">
        <f t="shared" si="9"/>
        <v>Baik</v>
      </c>
      <c r="G8" s="43">
        <v>86.210000000000008</v>
      </c>
      <c r="H8" s="8" t="str">
        <f t="shared" si="10"/>
        <v>Baik</v>
      </c>
      <c r="I8" s="42">
        <v>82.72</v>
      </c>
      <c r="J8" s="8" t="str">
        <f t="shared" si="11"/>
        <v>Baik</v>
      </c>
      <c r="K8" s="41">
        <v>81.239999999999995</v>
      </c>
      <c r="L8" s="11" t="str">
        <f t="shared" si="12"/>
        <v>Baik</v>
      </c>
      <c r="M8" s="41">
        <v>80.25333333333333</v>
      </c>
      <c r="N8" s="11" t="str">
        <f t="shared" si="13"/>
        <v>Baik</v>
      </c>
      <c r="O8" s="42">
        <v>77.41</v>
      </c>
      <c r="P8" s="11" t="str">
        <f t="shared" si="14"/>
        <v>Baik</v>
      </c>
      <c r="Q8" s="41">
        <v>71</v>
      </c>
      <c r="R8" s="11" t="str">
        <f t="shared" si="15"/>
        <v>Cukup</v>
      </c>
      <c r="S8" s="41">
        <v>79.61</v>
      </c>
      <c r="T8" s="11" t="str">
        <f t="shared" si="16"/>
        <v>Baik</v>
      </c>
      <c r="U8" s="37"/>
      <c r="W8" s="1">
        <f>'Leger Cetak '!O14</f>
        <v>10</v>
      </c>
    </row>
    <row r="9" spans="1:23" s="1" customFormat="1" x14ac:dyDescent="0.2">
      <c r="A9" s="46">
        <v>190167</v>
      </c>
      <c r="B9" s="49" t="s">
        <v>166</v>
      </c>
      <c r="C9" s="41">
        <v>84.5</v>
      </c>
      <c r="D9" s="8" t="str">
        <f t="shared" si="17"/>
        <v>Baik</v>
      </c>
      <c r="E9" s="42">
        <v>85.5</v>
      </c>
      <c r="F9" s="8" t="str">
        <f t="shared" si="9"/>
        <v>Baik</v>
      </c>
      <c r="G9" s="43">
        <v>84.16</v>
      </c>
      <c r="H9" s="8" t="str">
        <f t="shared" si="10"/>
        <v>Baik</v>
      </c>
      <c r="I9" s="42">
        <v>86.13333333333334</v>
      </c>
      <c r="J9" s="8" t="str">
        <f t="shared" si="11"/>
        <v>Baik</v>
      </c>
      <c r="K9" s="41">
        <v>83.32</v>
      </c>
      <c r="L9" s="11" t="str">
        <f t="shared" si="12"/>
        <v>Baik</v>
      </c>
      <c r="M9" s="41">
        <v>87.933333333333337</v>
      </c>
      <c r="N9" s="11" t="str">
        <f t="shared" si="13"/>
        <v>Baik</v>
      </c>
      <c r="O9" s="42">
        <v>81.706666666666663</v>
      </c>
      <c r="P9" s="11" t="str">
        <f t="shared" si="14"/>
        <v>Baik</v>
      </c>
      <c r="Q9" s="41">
        <v>78.939599999999999</v>
      </c>
      <c r="R9" s="11" t="str">
        <f t="shared" si="15"/>
        <v>Baik</v>
      </c>
      <c r="S9" s="41">
        <v>72.61</v>
      </c>
      <c r="T9" s="11" t="str">
        <f t="shared" si="16"/>
        <v>Cukup</v>
      </c>
      <c r="U9" s="37"/>
      <c r="W9" s="1">
        <f>'Leger Cetak '!O15</f>
        <v>7</v>
      </c>
    </row>
    <row r="10" spans="1:23" s="1" customFormat="1" x14ac:dyDescent="0.2">
      <c r="A10" s="46">
        <v>160037</v>
      </c>
      <c r="B10" s="49" t="s">
        <v>168</v>
      </c>
      <c r="C10" s="41">
        <v>84.710000000000008</v>
      </c>
      <c r="D10" s="8" t="str">
        <f t="shared" si="17"/>
        <v>Baik</v>
      </c>
      <c r="E10" s="42">
        <v>82.47999999999999</v>
      </c>
      <c r="F10" s="8" t="str">
        <f t="shared" si="9"/>
        <v>Baik</v>
      </c>
      <c r="G10" s="43">
        <v>81.239999999999995</v>
      </c>
      <c r="H10" s="8" t="str">
        <f t="shared" si="10"/>
        <v>Baik</v>
      </c>
      <c r="I10" s="42">
        <v>87.6</v>
      </c>
      <c r="J10" s="8" t="str">
        <f t="shared" si="11"/>
        <v>Baik</v>
      </c>
      <c r="K10" s="41">
        <v>81.41</v>
      </c>
      <c r="L10" s="11" t="str">
        <f t="shared" si="12"/>
        <v>Baik</v>
      </c>
      <c r="M10" s="41">
        <v>86.633333333333326</v>
      </c>
      <c r="N10" s="11" t="str">
        <f t="shared" si="13"/>
        <v>Baik</v>
      </c>
      <c r="O10" s="42">
        <v>82.326666666666668</v>
      </c>
      <c r="P10" s="11" t="str">
        <f t="shared" si="14"/>
        <v>Baik</v>
      </c>
      <c r="Q10" s="41">
        <v>78.559200000000004</v>
      </c>
      <c r="R10" s="11" t="str">
        <f t="shared" si="15"/>
        <v>Baik</v>
      </c>
      <c r="S10" s="41">
        <v>79.09</v>
      </c>
      <c r="T10" s="11" t="str">
        <f t="shared" si="16"/>
        <v>Baik</v>
      </c>
      <c r="U10" s="37"/>
      <c r="W10" s="1">
        <f>'Leger Cetak '!O16</f>
        <v>8</v>
      </c>
    </row>
    <row r="11" spans="1:23" s="1" customFormat="1" x14ac:dyDescent="0.2">
      <c r="A11" s="46">
        <v>160038</v>
      </c>
      <c r="B11" s="49" t="s">
        <v>72</v>
      </c>
      <c r="C11" s="41">
        <v>78.759999999999991</v>
      </c>
      <c r="D11" s="8" t="str">
        <f t="shared" si="17"/>
        <v>Baik</v>
      </c>
      <c r="E11" s="42">
        <v>79.093333333333334</v>
      </c>
      <c r="F11" s="8" t="str">
        <f t="shared" si="9"/>
        <v>Baik</v>
      </c>
      <c r="G11" s="43">
        <v>79.28</v>
      </c>
      <c r="H11" s="8" t="str">
        <f t="shared" si="10"/>
        <v>Baik</v>
      </c>
      <c r="I11" s="42">
        <v>83.800000000000011</v>
      </c>
      <c r="J11" s="8" t="str">
        <f t="shared" si="11"/>
        <v>Baik</v>
      </c>
      <c r="K11" s="41">
        <v>73.81</v>
      </c>
      <c r="L11" s="11" t="str">
        <f t="shared" si="12"/>
        <v>Cukup</v>
      </c>
      <c r="M11" s="41">
        <v>85.453333333333333</v>
      </c>
      <c r="N11" s="11" t="str">
        <f t="shared" si="13"/>
        <v>Baik</v>
      </c>
      <c r="O11" s="42">
        <v>72.78</v>
      </c>
      <c r="P11" s="11" t="str">
        <f t="shared" si="14"/>
        <v>Cukup</v>
      </c>
      <c r="Q11" s="41">
        <v>75.428799999999995</v>
      </c>
      <c r="R11" s="11" t="str">
        <f t="shared" si="15"/>
        <v>Cukup</v>
      </c>
      <c r="S11" s="41">
        <v>71.75</v>
      </c>
      <c r="T11" s="11" t="str">
        <f t="shared" si="16"/>
        <v>Cukup</v>
      </c>
      <c r="U11" s="37"/>
      <c r="W11" s="1">
        <f>'Leger Cetak '!O17</f>
        <v>14</v>
      </c>
    </row>
    <row r="12" spans="1:23" s="1" customFormat="1" x14ac:dyDescent="0.2">
      <c r="A12" s="46">
        <v>160039</v>
      </c>
      <c r="B12" s="47" t="s">
        <v>73</v>
      </c>
      <c r="C12" s="41">
        <v>83</v>
      </c>
      <c r="D12" s="8" t="str">
        <f t="shared" si="17"/>
        <v>Baik</v>
      </c>
      <c r="E12" s="42">
        <v>83.213333333333324</v>
      </c>
      <c r="F12" s="8" t="str">
        <f t="shared" si="9"/>
        <v>Baik</v>
      </c>
      <c r="G12" s="43">
        <v>79.180000000000007</v>
      </c>
      <c r="H12" s="8" t="str">
        <f t="shared" si="10"/>
        <v>Baik</v>
      </c>
      <c r="I12" s="42">
        <v>80.28</v>
      </c>
      <c r="J12" s="8" t="str">
        <f t="shared" si="11"/>
        <v>Baik</v>
      </c>
      <c r="K12" s="41">
        <v>78.45</v>
      </c>
      <c r="L12" s="11" t="str">
        <f t="shared" si="12"/>
        <v>Baik</v>
      </c>
      <c r="M12" s="41">
        <v>83.806666666666672</v>
      </c>
      <c r="N12" s="11" t="str">
        <f t="shared" si="13"/>
        <v>Baik</v>
      </c>
      <c r="O12" s="42">
        <v>76.333333333333343</v>
      </c>
      <c r="P12" s="11" t="str">
        <f t="shared" si="14"/>
        <v>Baik</v>
      </c>
      <c r="Q12" s="41">
        <v>70.4876</v>
      </c>
      <c r="R12" s="11" t="str">
        <f t="shared" si="15"/>
        <v>Cukup</v>
      </c>
      <c r="S12" s="41">
        <v>72.05</v>
      </c>
      <c r="T12" s="11" t="str">
        <f t="shared" si="16"/>
        <v>Cukup</v>
      </c>
      <c r="U12" s="37"/>
      <c r="W12" s="1">
        <f>'Leger Cetak '!O18</f>
        <v>13</v>
      </c>
    </row>
    <row r="13" spans="1:23" x14ac:dyDescent="0.25">
      <c r="A13" s="46">
        <v>170071</v>
      </c>
      <c r="B13" s="48" t="s">
        <v>74</v>
      </c>
      <c r="C13" s="41">
        <v>82.2</v>
      </c>
      <c r="D13" s="8" t="str">
        <f t="shared" ref="D13" si="18">IF(C13&gt;=93, "Istimewa", IF(C13&gt;=88,"Sangat Baik", IF(C13&gt;=76, "Baik", IF(C13&gt;=70, "Cukup Baik", IF(C13&lt;70, "Kurang")))))</f>
        <v>Baik</v>
      </c>
      <c r="E13" s="42">
        <v>85.519999999999982</v>
      </c>
      <c r="F13" s="8" t="str">
        <f t="shared" ref="F13" si="19">IF(E13&gt;=93, "Istimewa", IF(E13&gt;=88,"Sangat Baik", IF(E13&gt;=76, "Baik", IF(E13&gt;=70, "Cukup", IF(E13&lt;70, "Kurang")))))</f>
        <v>Baik</v>
      </c>
      <c r="G13" s="43">
        <v>81.389999999999986</v>
      </c>
      <c r="H13" s="8" t="str">
        <f t="shared" ref="H13" si="20">IF(G13&gt;=93, "Istimewa", IF(G13&gt;=88,"Sangat Baik", IF(G13&gt;=76, "Baik", IF(G13&gt;=70, "Cukup", IF(G13&lt;70, "Kurang")))))</f>
        <v>Baik</v>
      </c>
      <c r="I13" s="42">
        <v>85.72</v>
      </c>
      <c r="J13" s="8" t="str">
        <f t="shared" ref="J13" si="21">IF(I13&gt;=93, "Istimewa", IF(I13&gt;=88,"Sangat Baik", IF(I13&gt;=76, "Baik", IF(I13&gt;=70, "Cukup", IF(I13&lt;70, "Kurang")))))</f>
        <v>Baik</v>
      </c>
      <c r="K13" s="41">
        <v>83.13</v>
      </c>
      <c r="L13" s="11" t="str">
        <f t="shared" ref="L13" si="22">IF(K13&gt;=93, "Istimewa", IF(K13&gt;=88,"Sangat Baik", IF(K13&gt;=76, "Baik", IF(K13&gt;=70, "Cukup", IF(K13&lt;70, "Kurang")))))</f>
        <v>Baik</v>
      </c>
      <c r="M13" s="41">
        <v>86.306666666666672</v>
      </c>
      <c r="N13" s="11" t="str">
        <f t="shared" ref="N13" si="23">IF(M13&gt;=93, "Istimewa", IF(M13&gt;=88,"Sangat Baik", IF(M13&gt;=76, "Baik", IF(M13&gt;=70, "Cukup", IF(M13&lt;70, "Kurang")))))</f>
        <v>Baik</v>
      </c>
      <c r="O13" s="42">
        <v>76.72</v>
      </c>
      <c r="P13" s="11" t="str">
        <f t="shared" ref="P13" si="24">IF(O13&gt;=93, "Istimewa", IF(O13&gt;=88,"Sangat Baik", IF(O13&gt;=76, "Baik", IF(O13&gt;=70, "Cukup", IF(O13&lt;70, "Kurang")))))</f>
        <v>Baik</v>
      </c>
      <c r="Q13" s="41">
        <v>75.130400000000009</v>
      </c>
      <c r="R13" s="11" t="str">
        <f t="shared" ref="R13" si="25">IF(Q13&gt;=93, "Istimewa", IF(Q13&gt;=88,"Sangat Baik", IF(Q13&gt;=76, "Baik", IF(Q13&gt;=70, "Cukup", IF(Q13&lt;70, "Kurang")))))</f>
        <v>Cukup</v>
      </c>
      <c r="S13" s="41">
        <v>71.599999999999994</v>
      </c>
      <c r="T13" s="11" t="str">
        <f t="shared" ref="T13" si="26">IF(S13&gt;=93, "Istimewa", IF(S13&gt;=88,"Sangat Baik", IF(S13&gt;=76, "Baik", IF(S13&gt;=70, "Cukup", IF(S13&lt;70, "Kurang")))))</f>
        <v>Cukup</v>
      </c>
      <c r="U13" s="37"/>
      <c r="V13" s="1"/>
      <c r="W13" s="1">
        <f>'Leger Cetak '!O19</f>
        <v>9</v>
      </c>
    </row>
    <row r="14" spans="1:23" x14ac:dyDescent="0.25">
      <c r="A14" s="46">
        <v>160040</v>
      </c>
      <c r="B14" s="47" t="s">
        <v>75</v>
      </c>
      <c r="C14" s="41">
        <v>85.84</v>
      </c>
      <c r="D14" s="8" t="str">
        <f t="shared" ref="D14:D17" si="27">IF(C14&gt;=93, "Istimewa", IF(C14&gt;=88,"Sangat Baik", IF(C14&gt;=76, "Baik", IF(C14&gt;=70, "Cukup Baik", IF(C14&lt;70, "Kurang")))))</f>
        <v>Baik</v>
      </c>
      <c r="E14" s="42">
        <v>83.76</v>
      </c>
      <c r="F14" s="8" t="str">
        <f t="shared" ref="F14:F17" si="28">IF(E14&gt;=93, "Istimewa", IF(E14&gt;=88,"Sangat Baik", IF(E14&gt;=76, "Baik", IF(E14&gt;=70, "Cukup", IF(E14&lt;70, "Kurang")))))</f>
        <v>Baik</v>
      </c>
      <c r="G14" s="43">
        <v>87.62</v>
      </c>
      <c r="H14" s="8" t="str">
        <f t="shared" ref="H14:H17" si="29">IF(G14&gt;=93, "Istimewa", IF(G14&gt;=88,"Sangat Baik", IF(G14&gt;=76, "Baik", IF(G14&gt;=70, "Cukup", IF(G14&lt;70, "Kurang")))))</f>
        <v>Baik</v>
      </c>
      <c r="I14" s="42">
        <v>85.039999999999992</v>
      </c>
      <c r="J14" s="8" t="str">
        <f t="shared" ref="J14:J17" si="30">IF(I14&gt;=93, "Istimewa", IF(I14&gt;=88,"Sangat Baik", IF(I14&gt;=76, "Baik", IF(I14&gt;=70, "Cukup", IF(I14&lt;70, "Kurang")))))</f>
        <v>Baik</v>
      </c>
      <c r="K14" s="41">
        <v>82.14</v>
      </c>
      <c r="L14" s="11" t="str">
        <f t="shared" ref="L14:L17" si="31">IF(K14&gt;=93, "Istimewa", IF(K14&gt;=88,"Sangat Baik", IF(K14&gt;=76, "Baik", IF(K14&gt;=70, "Cukup", IF(K14&lt;70, "Kurang")))))</f>
        <v>Baik</v>
      </c>
      <c r="M14" s="41">
        <v>89.56</v>
      </c>
      <c r="N14" s="11" t="str">
        <f t="shared" ref="N14:N17" si="32">IF(M14&gt;=93, "Istimewa", IF(M14&gt;=88,"Sangat Baik", IF(M14&gt;=76, "Baik", IF(M14&gt;=70, "Cukup", IF(M14&lt;70, "Kurang")))))</f>
        <v>Sangat Baik</v>
      </c>
      <c r="O14" s="42">
        <v>83.75333333333333</v>
      </c>
      <c r="P14" s="11" t="str">
        <f t="shared" ref="P14:P17" si="33">IF(O14&gt;=93, "Istimewa", IF(O14&gt;=88,"Sangat Baik", IF(O14&gt;=76, "Baik", IF(O14&gt;=70, "Cukup", IF(O14&lt;70, "Kurang")))))</f>
        <v>Baik</v>
      </c>
      <c r="Q14" s="41">
        <v>79.992599999999996</v>
      </c>
      <c r="R14" s="11" t="str">
        <f t="shared" ref="R14:R17" si="34">IF(Q14&gt;=93, "Istimewa", IF(Q14&gt;=88,"Sangat Baik", IF(Q14&gt;=76, "Baik", IF(Q14&gt;=70, "Cukup", IF(Q14&lt;70, "Kurang")))))</f>
        <v>Baik</v>
      </c>
      <c r="S14" s="41">
        <v>77.97</v>
      </c>
      <c r="T14" s="11" t="str">
        <f t="shared" ref="T14:T17" si="35">IF(S14&gt;=93, "Istimewa", IF(S14&gt;=88,"Sangat Baik", IF(S14&gt;=76, "Baik", IF(S14&gt;=70, "Cukup", IF(S14&lt;70, "Kurang")))))</f>
        <v>Baik</v>
      </c>
      <c r="U14" s="37"/>
      <c r="V14" s="1"/>
      <c r="W14" s="1">
        <f>'Leger Cetak '!O23</f>
        <v>16</v>
      </c>
    </row>
    <row r="15" spans="1:23" x14ac:dyDescent="0.25">
      <c r="A15" s="46">
        <v>160029</v>
      </c>
      <c r="B15" s="48" t="s">
        <v>167</v>
      </c>
      <c r="C15" s="41">
        <v>82.6</v>
      </c>
      <c r="D15" s="8" t="str">
        <f t="shared" si="27"/>
        <v>Baik</v>
      </c>
      <c r="E15" s="42">
        <v>79.266666666666652</v>
      </c>
      <c r="F15" s="8" t="str">
        <f t="shared" si="28"/>
        <v>Baik</v>
      </c>
      <c r="G15" s="43">
        <v>78.760000000000005</v>
      </c>
      <c r="H15" s="8" t="str">
        <f t="shared" si="29"/>
        <v>Baik</v>
      </c>
      <c r="I15" s="42">
        <v>83.493333333333339</v>
      </c>
      <c r="J15" s="8" t="str">
        <f t="shared" si="30"/>
        <v>Baik</v>
      </c>
      <c r="K15" s="41">
        <v>77.81</v>
      </c>
      <c r="L15" s="11" t="str">
        <f t="shared" si="31"/>
        <v>Baik</v>
      </c>
      <c r="M15" s="41">
        <v>85.453333333333347</v>
      </c>
      <c r="N15" s="11" t="str">
        <f t="shared" si="32"/>
        <v>Baik</v>
      </c>
      <c r="O15" s="42">
        <v>74.626666666666665</v>
      </c>
      <c r="P15" s="11" t="str">
        <f t="shared" si="33"/>
        <v>Cukup</v>
      </c>
      <c r="Q15" s="41">
        <v>78.614999999999995</v>
      </c>
      <c r="R15" s="11" t="str">
        <f t="shared" si="34"/>
        <v>Baik</v>
      </c>
      <c r="S15" s="41">
        <v>74.569999999999993</v>
      </c>
      <c r="T15" s="11" t="str">
        <f t="shared" si="35"/>
        <v>Cukup</v>
      </c>
      <c r="U15" s="37"/>
      <c r="V15" s="1"/>
      <c r="W15" s="1">
        <f>'Leger Cetak '!O24</f>
        <v>0</v>
      </c>
    </row>
    <row r="16" spans="1:23" x14ac:dyDescent="0.25">
      <c r="A16" s="46">
        <v>170067</v>
      </c>
      <c r="B16" s="49" t="s">
        <v>77</v>
      </c>
      <c r="C16" s="41">
        <v>87.2</v>
      </c>
      <c r="D16" s="8" t="str">
        <f t="shared" si="27"/>
        <v>Baik</v>
      </c>
      <c r="E16" s="42">
        <v>85.333333333333329</v>
      </c>
      <c r="F16" s="8" t="str">
        <f t="shared" si="28"/>
        <v>Baik</v>
      </c>
      <c r="G16" s="43">
        <v>85.84</v>
      </c>
      <c r="H16" s="8" t="str">
        <f t="shared" si="29"/>
        <v>Baik</v>
      </c>
      <c r="I16" s="42">
        <v>86.933333333333337</v>
      </c>
      <c r="J16" s="8" t="str">
        <f t="shared" si="30"/>
        <v>Baik</v>
      </c>
      <c r="K16" s="41">
        <v>88.94</v>
      </c>
      <c r="L16" s="11" t="str">
        <f t="shared" si="31"/>
        <v>Sangat Baik</v>
      </c>
      <c r="M16" s="41">
        <v>89.706666666666678</v>
      </c>
      <c r="N16" s="11" t="str">
        <f t="shared" si="32"/>
        <v>Sangat Baik</v>
      </c>
      <c r="O16" s="42">
        <v>86.026666666666671</v>
      </c>
      <c r="P16" s="11" t="str">
        <f t="shared" si="33"/>
        <v>Baik</v>
      </c>
      <c r="Q16" s="41">
        <v>81.082400000000007</v>
      </c>
      <c r="R16" s="11" t="str">
        <f t="shared" si="34"/>
        <v>Baik</v>
      </c>
      <c r="S16" s="41">
        <v>79.569999999999993</v>
      </c>
      <c r="T16" s="11" t="str">
        <f t="shared" si="35"/>
        <v>Baik</v>
      </c>
      <c r="U16" s="37"/>
      <c r="V16" s="1"/>
      <c r="W16" s="1">
        <f>'Leger Cetak '!O25</f>
        <v>0</v>
      </c>
    </row>
    <row r="17" spans="1:23" x14ac:dyDescent="0.25">
      <c r="A17" s="46">
        <v>160043</v>
      </c>
      <c r="B17" s="47" t="s">
        <v>76</v>
      </c>
      <c r="C17" s="41">
        <v>78.760000000000005</v>
      </c>
      <c r="D17" s="8" t="str">
        <f t="shared" si="27"/>
        <v>Baik</v>
      </c>
      <c r="E17" s="42">
        <v>78.92</v>
      </c>
      <c r="F17" s="8" t="str">
        <f t="shared" si="28"/>
        <v>Baik</v>
      </c>
      <c r="G17" s="43">
        <v>77.92</v>
      </c>
      <c r="H17" s="8" t="str">
        <f t="shared" si="29"/>
        <v>Baik</v>
      </c>
      <c r="I17" s="42"/>
      <c r="J17" s="8" t="str">
        <f t="shared" si="30"/>
        <v>Kurang</v>
      </c>
      <c r="K17" s="41">
        <v>79.289999999999992</v>
      </c>
      <c r="L17" s="11" t="str">
        <f t="shared" si="31"/>
        <v>Baik</v>
      </c>
      <c r="M17" s="41">
        <v>84.919999999999987</v>
      </c>
      <c r="N17" s="11" t="str">
        <f t="shared" si="32"/>
        <v>Baik</v>
      </c>
      <c r="O17" s="42">
        <v>76.16</v>
      </c>
      <c r="P17" s="11" t="str">
        <f t="shared" si="33"/>
        <v>Baik</v>
      </c>
      <c r="Q17" s="41">
        <v>74.834599999999995</v>
      </c>
      <c r="R17" s="11" t="str">
        <f t="shared" si="34"/>
        <v>Cukup</v>
      </c>
      <c r="S17" s="41">
        <v>72.05</v>
      </c>
      <c r="T17" s="11" t="str">
        <f t="shared" si="35"/>
        <v>Cukup</v>
      </c>
      <c r="U17" s="37"/>
      <c r="V17" s="1"/>
      <c r="W17" s="1">
        <f>'Leger Cetak '!O26</f>
        <v>0</v>
      </c>
    </row>
    <row r="18" spans="1:23" x14ac:dyDescent="0.25">
      <c r="C18"/>
      <c r="D18"/>
      <c r="G18" s="7"/>
      <c r="H18" s="7"/>
      <c r="I18" s="7"/>
      <c r="J18" s="7"/>
      <c r="K18" s="7"/>
      <c r="L18" s="7"/>
      <c r="M18"/>
      <c r="N18"/>
      <c r="O18"/>
      <c r="P18"/>
      <c r="Q18"/>
      <c r="R18"/>
      <c r="S18"/>
      <c r="T18"/>
    </row>
    <row r="19" spans="1:23" x14ac:dyDescent="0.25">
      <c r="C19"/>
      <c r="D19"/>
      <c r="G19" s="7"/>
      <c r="H19" s="7"/>
      <c r="I19" s="7"/>
      <c r="J19" s="7"/>
      <c r="K19" s="7"/>
      <c r="L19" s="7"/>
      <c r="M19"/>
      <c r="N19"/>
      <c r="O19"/>
      <c r="P19"/>
      <c r="Q19"/>
      <c r="R19"/>
      <c r="S19"/>
      <c r="T19"/>
    </row>
    <row r="20" spans="1:23" x14ac:dyDescent="0.25">
      <c r="C20"/>
      <c r="D20"/>
      <c r="G20" s="7"/>
      <c r="H20" s="7"/>
      <c r="I20" s="7"/>
      <c r="J20" s="7"/>
      <c r="K20" s="7"/>
      <c r="L20" s="7"/>
      <c r="M20"/>
      <c r="N20"/>
      <c r="O20"/>
      <c r="P20"/>
      <c r="Q20"/>
      <c r="R20"/>
      <c r="S20"/>
      <c r="T20"/>
    </row>
    <row r="21" spans="1:23" x14ac:dyDescent="0.25">
      <c r="C21"/>
      <c r="D21"/>
      <c r="G21" s="7"/>
      <c r="H21" s="7"/>
      <c r="I21" s="7"/>
      <c r="J21" s="7"/>
      <c r="K21" s="7"/>
      <c r="L21" s="7"/>
      <c r="M21"/>
      <c r="N21"/>
      <c r="O21"/>
      <c r="P21"/>
      <c r="Q21"/>
      <c r="R21"/>
      <c r="S21"/>
      <c r="T21"/>
    </row>
    <row r="22" spans="1:23" x14ac:dyDescent="0.25">
      <c r="C22"/>
      <c r="D22"/>
      <c r="E22" s="10"/>
      <c r="F22" s="10"/>
      <c r="I22" s="7"/>
      <c r="J22" s="7"/>
      <c r="K22" s="7"/>
      <c r="L22" s="7"/>
      <c r="M22" s="7"/>
      <c r="N22" s="7"/>
      <c r="O22"/>
      <c r="P22"/>
      <c r="Q22"/>
      <c r="R22"/>
      <c r="S22"/>
      <c r="T22"/>
    </row>
    <row r="23" spans="1:23" x14ac:dyDescent="0.25">
      <c r="C23"/>
      <c r="D23"/>
      <c r="E23" s="10"/>
      <c r="F23" s="10"/>
      <c r="I23" s="7"/>
      <c r="J23" s="7"/>
      <c r="K23" s="7"/>
      <c r="L23" s="7"/>
      <c r="M23" s="7"/>
      <c r="N23" s="7"/>
      <c r="O23"/>
      <c r="P23"/>
      <c r="Q23"/>
      <c r="R23"/>
      <c r="S23"/>
      <c r="T23"/>
    </row>
    <row r="24" spans="1:23" x14ac:dyDescent="0.25">
      <c r="C24"/>
      <c r="D24"/>
      <c r="F24" s="10"/>
      <c r="J24" s="7"/>
      <c r="K24" s="7"/>
      <c r="L24" s="7"/>
      <c r="M24" s="7"/>
      <c r="N24" s="7"/>
      <c r="P24"/>
      <c r="Q24"/>
      <c r="R24"/>
      <c r="S24"/>
      <c r="T24"/>
    </row>
    <row r="25" spans="1:23" x14ac:dyDescent="0.25">
      <c r="C25"/>
      <c r="D25"/>
      <c r="F25" s="10"/>
      <c r="J25" s="7"/>
      <c r="K25" s="7"/>
      <c r="L25" s="7"/>
      <c r="M25" s="7"/>
      <c r="N25" s="7"/>
      <c r="P25"/>
      <c r="Q25"/>
      <c r="R25"/>
      <c r="S25"/>
      <c r="T25"/>
    </row>
    <row r="26" spans="1:23" x14ac:dyDescent="0.25">
      <c r="C26" s="10"/>
      <c r="D26"/>
      <c r="G26" s="10"/>
      <c r="L26" s="7"/>
      <c r="M26" s="7"/>
      <c r="N26" s="7"/>
      <c r="R26"/>
      <c r="S26"/>
      <c r="T26"/>
    </row>
    <row r="27" spans="1:23" x14ac:dyDescent="0.25">
      <c r="C27" s="10"/>
      <c r="D27" s="10"/>
      <c r="G27" s="10"/>
      <c r="H27" s="10"/>
      <c r="M27" s="7"/>
      <c r="N27" s="7"/>
      <c r="S27"/>
      <c r="T27"/>
    </row>
    <row r="28" spans="1:23" x14ac:dyDescent="0.25">
      <c r="C28" s="10"/>
      <c r="D28" s="10"/>
      <c r="G28" s="10"/>
      <c r="H28" s="10"/>
      <c r="M28" s="7"/>
      <c r="N28" s="7"/>
      <c r="S28"/>
      <c r="T28"/>
    </row>
    <row r="29" spans="1:23" x14ac:dyDescent="0.25">
      <c r="I29" s="10"/>
      <c r="J29" s="10"/>
      <c r="M29" s="7"/>
      <c r="N29" s="7"/>
    </row>
    <row r="30" spans="1:23" x14ac:dyDescent="0.25">
      <c r="I30" s="10"/>
      <c r="J30" s="10"/>
      <c r="M30" s="7"/>
      <c r="N30" s="7"/>
    </row>
    <row r="31" spans="1:23" x14ac:dyDescent="0.25">
      <c r="I31" s="10"/>
      <c r="J31" s="10"/>
      <c r="M31" s="7"/>
      <c r="N31" s="7"/>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8"/>
  <sheetViews>
    <sheetView tabSelected="1" zoomScale="87" zoomScaleNormal="87" workbookViewId="0">
      <pane xSplit="2" ySplit="1" topLeftCell="M11" activePane="bottomRight" state="frozen"/>
      <selection pane="topRight" activeCell="C1" sqref="C1"/>
      <selection pane="bottomLeft" activeCell="A2" sqref="A2"/>
      <selection pane="bottomRight" activeCell="Y11" sqref="Y11"/>
    </sheetView>
  </sheetViews>
  <sheetFormatPr defaultRowHeight="15" x14ac:dyDescent="0.25"/>
  <cols>
    <col min="1" max="1" width="9.28515625" style="10"/>
    <col min="2" max="2" width="43.5703125" customWidth="1"/>
    <col min="3" max="3" width="28.28515625" bestFit="1" customWidth="1"/>
    <col min="4" max="4" width="38.7109375" style="1" bestFit="1" customWidth="1"/>
    <col min="5" max="5" width="36.28515625" customWidth="1"/>
    <col min="6" max="7" width="47" customWidth="1"/>
    <col min="8" max="8" width="45" customWidth="1"/>
    <col min="9" max="9" width="62.42578125" bestFit="1" customWidth="1"/>
    <col min="10" max="10" width="64.5703125" customWidth="1"/>
    <col min="11" max="11" width="25.5703125" bestFit="1" customWidth="1"/>
    <col min="12" max="12" width="27.28515625" customWidth="1"/>
    <col min="16" max="16" width="23.7109375" bestFit="1" customWidth="1"/>
  </cols>
  <sheetData>
    <row r="1" spans="1:18" ht="19.5" thickBot="1" x14ac:dyDescent="0.35">
      <c r="A1" s="10" t="s">
        <v>0</v>
      </c>
      <c r="B1" s="1" t="s">
        <v>1</v>
      </c>
      <c r="C1" s="2" t="s">
        <v>14</v>
      </c>
      <c r="D1" s="13" t="s">
        <v>8</v>
      </c>
      <c r="E1" s="5" t="s">
        <v>11</v>
      </c>
      <c r="F1" s="5" t="s">
        <v>64</v>
      </c>
      <c r="G1" s="5" t="s">
        <v>37</v>
      </c>
      <c r="H1" s="5" t="s">
        <v>65</v>
      </c>
      <c r="I1" s="4" t="s">
        <v>28</v>
      </c>
      <c r="J1" s="4" t="s">
        <v>31</v>
      </c>
      <c r="K1" s="4" t="s">
        <v>34</v>
      </c>
      <c r="L1" s="14" t="s">
        <v>2</v>
      </c>
      <c r="M1" s="14" t="s">
        <v>3</v>
      </c>
      <c r="N1" s="14" t="s">
        <v>4</v>
      </c>
      <c r="O1" s="14" t="s">
        <v>5</v>
      </c>
      <c r="P1" s="14" t="s">
        <v>15</v>
      </c>
      <c r="Q1" s="14"/>
      <c r="R1" s="14"/>
    </row>
    <row r="2" spans="1:18" s="1" customFormat="1" ht="210.75" thickBot="1" x14ac:dyDescent="0.3">
      <c r="A2" s="22">
        <f>'ANGKA (Input Nilai)'!A2</f>
        <v>160036</v>
      </c>
      <c r="B2" s="17" t="str">
        <f>'ANGKA (Input Nilai)'!B2</f>
        <v>Ahmad Abdullah Kholish</v>
      </c>
      <c r="C2" s="50" t="s">
        <v>157</v>
      </c>
      <c r="D2" s="50" t="s">
        <v>127</v>
      </c>
      <c r="E2" s="50" t="s">
        <v>80</v>
      </c>
      <c r="F2" s="50" t="s">
        <v>112</v>
      </c>
      <c r="G2" s="50" t="s">
        <v>142</v>
      </c>
      <c r="H2" s="50" t="s">
        <v>158</v>
      </c>
      <c r="I2" s="50" t="s">
        <v>160</v>
      </c>
      <c r="J2" s="50" t="s">
        <v>96</v>
      </c>
      <c r="K2" s="50" t="s">
        <v>78</v>
      </c>
      <c r="L2" s="20"/>
      <c r="M2" s="1">
        <v>2</v>
      </c>
      <c r="N2" s="1">
        <v>2</v>
      </c>
      <c r="P2" s="20" t="s">
        <v>162</v>
      </c>
    </row>
    <row r="3" spans="1:18" s="1" customFormat="1" ht="210.75" thickBot="1" x14ac:dyDescent="0.3">
      <c r="A3" s="22">
        <f>'ANGKA (Input Nilai)'!A3</f>
        <v>190164</v>
      </c>
      <c r="B3" s="17" t="str">
        <f>'ANGKA (Input Nilai)'!B3</f>
        <v>Andi Hafidz Nishamuzakkir</v>
      </c>
      <c r="C3" s="50" t="s">
        <v>157</v>
      </c>
      <c r="D3" s="50" t="s">
        <v>128</v>
      </c>
      <c r="E3" s="50" t="s">
        <v>81</v>
      </c>
      <c r="F3" s="50" t="s">
        <v>113</v>
      </c>
      <c r="G3" s="50" t="s">
        <v>143</v>
      </c>
      <c r="H3" s="50" t="s">
        <v>159</v>
      </c>
      <c r="I3" s="50" t="s">
        <v>160</v>
      </c>
      <c r="J3" s="51" t="s">
        <v>97</v>
      </c>
      <c r="K3" s="50" t="s">
        <v>78</v>
      </c>
      <c r="L3" s="20"/>
      <c r="M3" s="1">
        <v>4</v>
      </c>
      <c r="N3" s="1">
        <v>2</v>
      </c>
      <c r="P3" s="20" t="s">
        <v>162</v>
      </c>
    </row>
    <row r="4" spans="1:18" s="1" customFormat="1" ht="210.75" thickBot="1" x14ac:dyDescent="0.3">
      <c r="A4" s="22">
        <f>'ANGKA (Input Nilai)'!A4</f>
        <v>190165</v>
      </c>
      <c r="B4" s="17" t="str">
        <f>'ANGKA (Input Nilai)'!B4</f>
        <v>Azzam Abdurrohman</v>
      </c>
      <c r="C4" s="50" t="s">
        <v>157</v>
      </c>
      <c r="D4" s="50" t="s">
        <v>129</v>
      </c>
      <c r="E4" s="50" t="s">
        <v>82</v>
      </c>
      <c r="F4" s="50" t="s">
        <v>114</v>
      </c>
      <c r="G4" s="50" t="s">
        <v>144</v>
      </c>
      <c r="H4" s="50" t="s">
        <v>158</v>
      </c>
      <c r="I4" s="50" t="s">
        <v>160</v>
      </c>
      <c r="J4" s="51" t="s">
        <v>98</v>
      </c>
      <c r="K4" s="50" t="s">
        <v>79</v>
      </c>
      <c r="L4" s="20"/>
      <c r="M4" s="1">
        <v>8</v>
      </c>
      <c r="N4" s="1">
        <v>1</v>
      </c>
      <c r="P4" s="20" t="s">
        <v>162</v>
      </c>
    </row>
    <row r="5" spans="1:18" s="1" customFormat="1" ht="210.75" thickBot="1" x14ac:dyDescent="0.3">
      <c r="A5" s="22">
        <f>'ANGKA (Input Nilai)'!A5</f>
        <v>160033</v>
      </c>
      <c r="B5" s="17" t="str">
        <f>'ANGKA (Input Nilai)'!B5</f>
        <v>Fauzan Hanif Adzkira</v>
      </c>
      <c r="C5" s="50" t="s">
        <v>157</v>
      </c>
      <c r="D5" s="50" t="s">
        <v>130</v>
      </c>
      <c r="E5" s="50" t="s">
        <v>83</v>
      </c>
      <c r="F5" s="50" t="s">
        <v>115</v>
      </c>
      <c r="G5" s="50" t="s">
        <v>145</v>
      </c>
      <c r="H5" s="50" t="s">
        <v>159</v>
      </c>
      <c r="I5" s="50" t="s">
        <v>161</v>
      </c>
      <c r="J5" s="51" t="s">
        <v>99</v>
      </c>
      <c r="K5" s="50" t="s">
        <v>78</v>
      </c>
      <c r="L5" s="20"/>
      <c r="M5" s="1">
        <v>8</v>
      </c>
      <c r="P5" s="20" t="s">
        <v>162</v>
      </c>
    </row>
    <row r="6" spans="1:18" s="1" customFormat="1" ht="210.75" thickBot="1" x14ac:dyDescent="0.3">
      <c r="A6" s="22">
        <f>'ANGKA (Input Nilai)'!A6</f>
        <v>170073</v>
      </c>
      <c r="B6" s="17" t="str">
        <f>'ANGKA (Input Nilai)'!B6</f>
        <v>Hanif Syaifulloh</v>
      </c>
      <c r="C6" s="50" t="s">
        <v>157</v>
      </c>
      <c r="D6" s="50" t="s">
        <v>130</v>
      </c>
      <c r="E6" s="50" t="s">
        <v>84</v>
      </c>
      <c r="F6" s="50" t="s">
        <v>115</v>
      </c>
      <c r="G6" s="50" t="s">
        <v>145</v>
      </c>
      <c r="H6" s="50" t="s">
        <v>158</v>
      </c>
      <c r="I6" s="50" t="s">
        <v>160</v>
      </c>
      <c r="J6" s="51" t="s">
        <v>100</v>
      </c>
      <c r="K6" s="50" t="s">
        <v>79</v>
      </c>
      <c r="L6" s="20"/>
      <c r="M6" s="1">
        <v>8</v>
      </c>
      <c r="N6" s="1">
        <v>1</v>
      </c>
      <c r="P6" s="20" t="s">
        <v>162</v>
      </c>
    </row>
    <row r="7" spans="1:18" s="1" customFormat="1" ht="210.75" thickBot="1" x14ac:dyDescent="0.3">
      <c r="A7" s="22">
        <f>'ANGKA (Input Nilai)'!A7</f>
        <v>170072</v>
      </c>
      <c r="B7" s="17" t="str">
        <f>'ANGKA (Input Nilai)'!B7</f>
        <v>Ibrahim Khalil Muttaqin</v>
      </c>
      <c r="C7" s="50" t="s">
        <v>157</v>
      </c>
      <c r="D7" s="50" t="s">
        <v>131</v>
      </c>
      <c r="E7" s="50" t="s">
        <v>85</v>
      </c>
      <c r="F7" s="50" t="s">
        <v>116</v>
      </c>
      <c r="G7" s="50" t="s">
        <v>146</v>
      </c>
      <c r="H7" s="50" t="s">
        <v>158</v>
      </c>
      <c r="I7" s="50" t="s">
        <v>160</v>
      </c>
      <c r="J7" s="51" t="s">
        <v>101</v>
      </c>
      <c r="K7" s="50" t="s">
        <v>79</v>
      </c>
      <c r="L7" s="20"/>
      <c r="M7" s="1">
        <v>2</v>
      </c>
      <c r="N7" s="1">
        <v>1</v>
      </c>
      <c r="P7" s="20" t="s">
        <v>162</v>
      </c>
    </row>
    <row r="8" spans="1:18" s="1" customFormat="1" ht="210.75" thickBot="1" x14ac:dyDescent="0.3">
      <c r="A8" s="22">
        <f>'ANGKA (Input Nilai)'!A8</f>
        <v>160035</v>
      </c>
      <c r="B8" s="17" t="str">
        <f>'ANGKA (Input Nilai)'!B8</f>
        <v>Ifroyim Habibullah Fatah</v>
      </c>
      <c r="C8" s="50" t="s">
        <v>157</v>
      </c>
      <c r="D8" s="50" t="s">
        <v>132</v>
      </c>
      <c r="E8" s="50" t="s">
        <v>86</v>
      </c>
      <c r="F8" s="50" t="s">
        <v>117</v>
      </c>
      <c r="G8" s="50" t="s">
        <v>147</v>
      </c>
      <c r="H8" s="50" t="s">
        <v>159</v>
      </c>
      <c r="I8" s="50" t="s">
        <v>160</v>
      </c>
      <c r="J8" s="51" t="s">
        <v>102</v>
      </c>
      <c r="K8" s="50" t="s">
        <v>79</v>
      </c>
      <c r="L8" s="20"/>
      <c r="M8" s="1">
        <v>2</v>
      </c>
      <c r="P8" s="20" t="s">
        <v>162</v>
      </c>
    </row>
    <row r="9" spans="1:18" s="1" customFormat="1" ht="210.75" thickBot="1" x14ac:dyDescent="0.3">
      <c r="A9" s="22">
        <f>'ANGKA (Input Nilai)'!A9</f>
        <v>190167</v>
      </c>
      <c r="B9" s="17" t="str">
        <f>'ANGKA (Input Nilai)'!B9</f>
        <v>Keanu Haidar Abqary</v>
      </c>
      <c r="C9" s="50" t="s">
        <v>157</v>
      </c>
      <c r="D9" s="50" t="s">
        <v>133</v>
      </c>
      <c r="E9" s="50" t="s">
        <v>87</v>
      </c>
      <c r="F9" s="50" t="s">
        <v>118</v>
      </c>
      <c r="G9" s="50" t="s">
        <v>148</v>
      </c>
      <c r="H9" s="50" t="s">
        <v>159</v>
      </c>
      <c r="I9" s="50" t="s">
        <v>160</v>
      </c>
      <c r="J9" s="51" t="s">
        <v>103</v>
      </c>
      <c r="K9" s="50" t="s">
        <v>78</v>
      </c>
      <c r="L9" s="20"/>
      <c r="M9" s="1">
        <v>3</v>
      </c>
      <c r="P9" s="20" t="s">
        <v>162</v>
      </c>
    </row>
    <row r="10" spans="1:18" s="1" customFormat="1" ht="210.75" thickBot="1" x14ac:dyDescent="0.3">
      <c r="A10" s="22">
        <f>'ANGKA (Input Nilai)'!A10</f>
        <v>160037</v>
      </c>
      <c r="B10" s="17" t="str">
        <f>'ANGKA (Input Nilai)'!B10</f>
        <v>Luthfi Omar As Said</v>
      </c>
      <c r="C10" s="50" t="s">
        <v>157</v>
      </c>
      <c r="D10" s="50" t="s">
        <v>134</v>
      </c>
      <c r="E10" s="50" t="s">
        <v>88</v>
      </c>
      <c r="F10" s="50" t="s">
        <v>119</v>
      </c>
      <c r="G10" s="50" t="s">
        <v>149</v>
      </c>
      <c r="H10" s="50" t="s">
        <v>159</v>
      </c>
      <c r="I10" s="50" t="s">
        <v>160</v>
      </c>
      <c r="J10" s="51" t="s">
        <v>104</v>
      </c>
      <c r="K10" s="50" t="s">
        <v>79</v>
      </c>
      <c r="L10" s="20"/>
      <c r="N10" s="1">
        <v>2</v>
      </c>
      <c r="P10" s="20" t="s">
        <v>162</v>
      </c>
    </row>
    <row r="11" spans="1:18" s="1" customFormat="1" ht="210.75" thickBot="1" x14ac:dyDescent="0.3">
      <c r="A11" s="22">
        <f>'ANGKA (Input Nilai)'!A11</f>
        <v>160038</v>
      </c>
      <c r="B11" s="17" t="str">
        <f>'ANGKA (Input Nilai)'!B11</f>
        <v>Mirza Faeyza Raziq Ramadhan</v>
      </c>
      <c r="C11" s="50" t="s">
        <v>157</v>
      </c>
      <c r="D11" s="50" t="s">
        <v>135</v>
      </c>
      <c r="E11" s="50" t="s">
        <v>89</v>
      </c>
      <c r="F11" s="50" t="s">
        <v>120</v>
      </c>
      <c r="G11" s="50" t="s">
        <v>150</v>
      </c>
      <c r="H11" s="50" t="s">
        <v>159</v>
      </c>
      <c r="I11" s="50" t="s">
        <v>161</v>
      </c>
      <c r="J11" s="51" t="s">
        <v>105</v>
      </c>
      <c r="K11" s="50" t="s">
        <v>78</v>
      </c>
      <c r="L11" s="20"/>
      <c r="M11" s="1">
        <v>3</v>
      </c>
      <c r="P11" s="20" t="s">
        <v>162</v>
      </c>
    </row>
    <row r="12" spans="1:18" s="1" customFormat="1" ht="210.75" thickBot="1" x14ac:dyDescent="0.3">
      <c r="A12" s="22">
        <f>'ANGKA (Input Nilai)'!A12</f>
        <v>160039</v>
      </c>
      <c r="B12" s="17" t="str">
        <f>'ANGKA (Input Nilai)'!B12</f>
        <v>Muhammad Isa Albana</v>
      </c>
      <c r="C12" s="50" t="s">
        <v>157</v>
      </c>
      <c r="D12" s="50" t="s">
        <v>136</v>
      </c>
      <c r="E12" s="50" t="s">
        <v>90</v>
      </c>
      <c r="F12" s="50" t="s">
        <v>121</v>
      </c>
      <c r="G12" s="50" t="s">
        <v>151</v>
      </c>
      <c r="H12" s="50" t="s">
        <v>159</v>
      </c>
      <c r="I12" s="50" t="s">
        <v>160</v>
      </c>
      <c r="J12" s="51" t="s">
        <v>106</v>
      </c>
      <c r="K12" s="50" t="s">
        <v>78</v>
      </c>
      <c r="L12" s="20"/>
      <c r="M12" s="1">
        <v>2</v>
      </c>
      <c r="P12" s="20" t="s">
        <v>162</v>
      </c>
    </row>
    <row r="13" spans="1:18" ht="210.75" thickBot="1" x14ac:dyDescent="0.3">
      <c r="A13" s="22">
        <f>'ANGKA (Input Nilai)'!A13</f>
        <v>170071</v>
      </c>
      <c r="B13" s="17" t="str">
        <f>'ANGKA (Input Nilai)'!B13</f>
        <v>Muhammad Nizam Ghifari</v>
      </c>
      <c r="C13" s="50" t="s">
        <v>157</v>
      </c>
      <c r="D13" s="50" t="s">
        <v>137</v>
      </c>
      <c r="E13" s="50" t="s">
        <v>91</v>
      </c>
      <c r="F13" s="50" t="s">
        <v>122</v>
      </c>
      <c r="G13" s="50" t="s">
        <v>152</v>
      </c>
      <c r="H13" s="50" t="s">
        <v>159</v>
      </c>
      <c r="I13" s="50" t="s">
        <v>160</v>
      </c>
      <c r="J13" s="51" t="s">
        <v>107</v>
      </c>
      <c r="K13" s="50" t="s">
        <v>78</v>
      </c>
      <c r="L13" s="20"/>
      <c r="M13" s="1">
        <v>4</v>
      </c>
      <c r="N13" s="1">
        <v>1</v>
      </c>
      <c r="O13" s="1"/>
      <c r="P13" s="20" t="s">
        <v>162</v>
      </c>
    </row>
    <row r="14" spans="1:18" ht="210.75" thickBot="1" x14ac:dyDescent="0.3">
      <c r="A14" s="22">
        <f>'ANGKA (Input Nilai)'!A14</f>
        <v>160040</v>
      </c>
      <c r="B14" s="17" t="str">
        <f>'ANGKA (Input Nilai)'!B14</f>
        <v>Nadil Al Fayyadh</v>
      </c>
      <c r="C14" s="50" t="s">
        <v>157</v>
      </c>
      <c r="D14" s="50" t="s">
        <v>138</v>
      </c>
      <c r="E14" s="50" t="s">
        <v>92</v>
      </c>
      <c r="F14" s="50" t="s">
        <v>123</v>
      </c>
      <c r="G14" s="50" t="s">
        <v>153</v>
      </c>
      <c r="H14" s="50" t="s">
        <v>158</v>
      </c>
      <c r="I14" s="50" t="s">
        <v>160</v>
      </c>
      <c r="J14" s="51" t="s">
        <v>108</v>
      </c>
      <c r="K14" s="50" t="s">
        <v>79</v>
      </c>
      <c r="L14" s="20"/>
      <c r="M14" s="1">
        <v>2</v>
      </c>
      <c r="N14" s="1"/>
      <c r="P14" s="20" t="s">
        <v>162</v>
      </c>
    </row>
    <row r="15" spans="1:18" ht="210.75" thickBot="1" x14ac:dyDescent="0.3">
      <c r="A15" s="22">
        <f>'ANGKA (Input Nilai)'!A15</f>
        <v>160029</v>
      </c>
      <c r="B15" s="17" t="str">
        <f>'ANGKA (Input Nilai)'!B15</f>
        <v>Wildhan Habibi Ariyadi</v>
      </c>
      <c r="C15" s="50" t="s">
        <v>157</v>
      </c>
      <c r="D15" s="50" t="s">
        <v>139</v>
      </c>
      <c r="E15" s="50" t="s">
        <v>93</v>
      </c>
      <c r="F15" s="50" t="s">
        <v>124</v>
      </c>
      <c r="G15" s="50" t="s">
        <v>154</v>
      </c>
      <c r="H15" s="50" t="s">
        <v>159</v>
      </c>
      <c r="I15" s="50" t="s">
        <v>161</v>
      </c>
      <c r="J15" s="51" t="s">
        <v>109</v>
      </c>
      <c r="K15" s="50" t="s">
        <v>78</v>
      </c>
      <c r="L15" s="20"/>
      <c r="M15" s="1">
        <v>4</v>
      </c>
      <c r="N15" s="1"/>
      <c r="P15" s="20" t="s">
        <v>162</v>
      </c>
    </row>
    <row r="16" spans="1:18" ht="210.75" thickBot="1" x14ac:dyDescent="0.3">
      <c r="A16" s="22">
        <f>'ANGKA (Input Nilai)'!A16</f>
        <v>170067</v>
      </c>
      <c r="B16" s="17" t="str">
        <f>'ANGKA (Input Nilai)'!B16</f>
        <v>Yasin Albarr</v>
      </c>
      <c r="C16" s="50" t="s">
        <v>157</v>
      </c>
      <c r="D16" s="50" t="s">
        <v>140</v>
      </c>
      <c r="E16" s="50" t="s">
        <v>94</v>
      </c>
      <c r="F16" s="50" t="s">
        <v>125</v>
      </c>
      <c r="G16" s="50" t="s">
        <v>155</v>
      </c>
      <c r="H16" s="50" t="s">
        <v>158</v>
      </c>
      <c r="I16" s="50" t="s">
        <v>160</v>
      </c>
      <c r="J16" s="51" t="s">
        <v>110</v>
      </c>
      <c r="K16" s="50" t="s">
        <v>79</v>
      </c>
      <c r="L16" s="20"/>
      <c r="M16" s="1">
        <v>3</v>
      </c>
      <c r="N16" s="1">
        <v>1</v>
      </c>
      <c r="P16" s="20" t="s">
        <v>162</v>
      </c>
    </row>
    <row r="17" spans="1:16" ht="210" x14ac:dyDescent="0.25">
      <c r="A17" s="22">
        <f>'ANGKA (Input Nilai)'!A17</f>
        <v>160043</v>
      </c>
      <c r="B17" s="17" t="str">
        <f>'ANGKA (Input Nilai)'!B17</f>
        <v>Zidane Al Asytar Syakur</v>
      </c>
      <c r="C17" s="50" t="s">
        <v>157</v>
      </c>
      <c r="D17" s="50" t="s">
        <v>141</v>
      </c>
      <c r="E17" s="50" t="s">
        <v>95</v>
      </c>
      <c r="F17" s="50" t="s">
        <v>126</v>
      </c>
      <c r="G17" s="50" t="s">
        <v>156</v>
      </c>
      <c r="H17" s="50" t="s">
        <v>159</v>
      </c>
      <c r="I17" s="50" t="s">
        <v>160</v>
      </c>
      <c r="J17" s="51" t="s">
        <v>111</v>
      </c>
      <c r="K17" s="50" t="s">
        <v>78</v>
      </c>
      <c r="L17" s="20"/>
      <c r="M17" s="1">
        <v>2</v>
      </c>
      <c r="N17" s="1">
        <v>1</v>
      </c>
      <c r="P17" s="20" t="s">
        <v>162</v>
      </c>
    </row>
    <row r="18" spans="1:16" x14ac:dyDescent="0.25">
      <c r="A18" s="22">
        <f>'ANGKA (Input Nilai)'!A18</f>
        <v>0</v>
      </c>
      <c r="B18" s="17">
        <f>'ANGKA (Input Nilai)'!B18</f>
        <v>0</v>
      </c>
      <c r="C18" s="18"/>
      <c r="D18" s="18"/>
      <c r="E18" s="32"/>
      <c r="F18" s="33"/>
      <c r="G18" s="38"/>
      <c r="H18" s="32"/>
      <c r="I18" s="31"/>
      <c r="J18" s="19"/>
      <c r="K18" s="32"/>
      <c r="L18" s="20"/>
      <c r="M18" s="1"/>
      <c r="N18" s="1"/>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6"/>
  <sheetViews>
    <sheetView topLeftCell="A7" workbookViewId="0">
      <selection activeCell="U12" sqref="U12"/>
    </sheetView>
  </sheetViews>
  <sheetFormatPr defaultRowHeight="15" x14ac:dyDescent="0.25"/>
  <cols>
    <col min="1" max="1" width="3.5703125" bestFit="1" customWidth="1"/>
    <col min="2" max="2" width="9.28515625" customWidth="1"/>
    <col min="3" max="3" width="29" customWidth="1"/>
    <col min="4" max="12" width="6" customWidth="1"/>
    <col min="13" max="14" width="7" style="27" customWidth="1"/>
    <col min="15" max="15" width="6.7109375" customWidth="1"/>
    <col min="16" max="18" width="4" customWidth="1"/>
  </cols>
  <sheetData>
    <row r="1" spans="1:18" x14ac:dyDescent="0.25">
      <c r="A1" s="52" t="s">
        <v>67</v>
      </c>
      <c r="B1" s="52"/>
      <c r="C1" s="52"/>
      <c r="D1" s="52"/>
      <c r="E1" s="52"/>
      <c r="F1" s="52"/>
      <c r="G1" s="52"/>
      <c r="H1" s="52"/>
      <c r="I1" s="52"/>
      <c r="J1" s="52"/>
      <c r="K1" s="52"/>
      <c r="L1" s="52"/>
      <c r="M1" s="52"/>
      <c r="N1" s="52"/>
      <c r="O1" s="52"/>
      <c r="P1" s="52"/>
      <c r="Q1" s="52"/>
      <c r="R1" s="52"/>
    </row>
    <row r="2" spans="1:18" ht="15.75" x14ac:dyDescent="0.25">
      <c r="A2" s="53" t="s">
        <v>66</v>
      </c>
      <c r="B2" s="53"/>
      <c r="C2" s="53"/>
      <c r="D2" s="53"/>
      <c r="E2" s="53"/>
      <c r="F2" s="53"/>
      <c r="G2" s="53"/>
      <c r="H2" s="53"/>
      <c r="I2" s="53"/>
      <c r="J2" s="53"/>
      <c r="K2" s="53"/>
      <c r="L2" s="53"/>
      <c r="M2" s="53"/>
      <c r="N2" s="53"/>
      <c r="O2" s="53"/>
      <c r="P2" s="53"/>
      <c r="Q2" s="53"/>
      <c r="R2" s="53"/>
    </row>
    <row r="3" spans="1:18" x14ac:dyDescent="0.25">
      <c r="A3" s="52" t="s">
        <v>38</v>
      </c>
      <c r="B3" s="52"/>
      <c r="C3" s="52"/>
      <c r="D3" s="52"/>
      <c r="E3" s="52"/>
      <c r="F3" s="52"/>
      <c r="G3" s="52"/>
      <c r="H3" s="52"/>
      <c r="I3" s="52"/>
      <c r="J3" s="52"/>
      <c r="K3" s="52"/>
      <c r="L3" s="52"/>
      <c r="M3" s="52"/>
      <c r="N3" s="52"/>
      <c r="O3" s="52"/>
      <c r="P3" s="52"/>
      <c r="Q3" s="52"/>
      <c r="R3" s="52"/>
    </row>
    <row r="5" spans="1:18" s="1" customFormat="1" x14ac:dyDescent="0.25">
      <c r="A5" s="54" t="s">
        <v>16</v>
      </c>
      <c r="B5" s="55" t="s">
        <v>0</v>
      </c>
      <c r="C5" s="55" t="s">
        <v>17</v>
      </c>
      <c r="D5" s="58" t="s">
        <v>18</v>
      </c>
      <c r="E5" s="59"/>
      <c r="F5" s="60" t="s">
        <v>19</v>
      </c>
      <c r="G5" s="60"/>
      <c r="H5" s="60"/>
      <c r="I5" s="60"/>
      <c r="J5" s="61" t="s">
        <v>20</v>
      </c>
      <c r="K5" s="61"/>
      <c r="L5" s="61"/>
      <c r="M5" s="62" t="s">
        <v>39</v>
      </c>
      <c r="N5" s="62" t="s">
        <v>40</v>
      </c>
      <c r="O5" s="62" t="s">
        <v>41</v>
      </c>
      <c r="P5" s="54" t="s">
        <v>42</v>
      </c>
      <c r="Q5" s="54"/>
      <c r="R5" s="54"/>
    </row>
    <row r="6" spans="1:18" ht="15" customHeight="1" x14ac:dyDescent="0.25">
      <c r="A6" s="54"/>
      <c r="B6" s="56"/>
      <c r="C6" s="56"/>
      <c r="D6" s="39" t="s">
        <v>56</v>
      </c>
      <c r="E6" s="45" t="s">
        <v>57</v>
      </c>
      <c r="F6" s="63" t="s">
        <v>21</v>
      </c>
      <c r="G6" s="63" t="s">
        <v>59</v>
      </c>
      <c r="H6" s="63" t="s">
        <v>25</v>
      </c>
      <c r="I6" s="63" t="s">
        <v>52</v>
      </c>
      <c r="J6" s="65" t="s">
        <v>43</v>
      </c>
      <c r="K6" s="65" t="s">
        <v>44</v>
      </c>
      <c r="L6" s="65" t="s">
        <v>58</v>
      </c>
      <c r="M6" s="62"/>
      <c r="N6" s="62"/>
      <c r="O6" s="62"/>
      <c r="P6" s="54"/>
      <c r="Q6" s="54"/>
      <c r="R6" s="54"/>
    </row>
    <row r="7" spans="1:18" s="1" customFormat="1" ht="63.75" x14ac:dyDescent="0.25">
      <c r="A7" s="54"/>
      <c r="B7" s="56"/>
      <c r="C7" s="57"/>
      <c r="D7" s="29" t="s">
        <v>22</v>
      </c>
      <c r="E7" s="29" t="s">
        <v>22</v>
      </c>
      <c r="F7" s="64"/>
      <c r="G7" s="64"/>
      <c r="H7" s="64"/>
      <c r="I7" s="64"/>
      <c r="J7" s="66"/>
      <c r="K7" s="66"/>
      <c r="L7" s="66"/>
      <c r="M7" s="62"/>
      <c r="N7" s="62"/>
      <c r="O7" s="62"/>
      <c r="P7" s="30" t="s">
        <v>45</v>
      </c>
      <c r="Q7" s="30" t="s">
        <v>46</v>
      </c>
      <c r="R7" s="30" t="s">
        <v>47</v>
      </c>
    </row>
    <row r="8" spans="1:18" ht="15.75" x14ac:dyDescent="0.25">
      <c r="A8" s="15">
        <v>1</v>
      </c>
      <c r="B8" s="15">
        <f>Deskripsi!A2</f>
        <v>160036</v>
      </c>
      <c r="C8" s="16" t="str">
        <f>'ANGKA (Input Nilai)'!B2</f>
        <v>Ahmad Abdullah Kholish</v>
      </c>
      <c r="D8" s="40">
        <f>'ANGKA (Input Nilai)'!C2</f>
        <v>86.64</v>
      </c>
      <c r="E8" s="40">
        <f>'ANGKA (Input Nilai)'!E2</f>
        <v>82.013333333333321</v>
      </c>
      <c r="F8" s="40">
        <f>'ANGKA (Input Nilai)'!G2</f>
        <v>80.69</v>
      </c>
      <c r="G8" s="40">
        <f>'ANGKA (Input Nilai)'!I2</f>
        <v>85.13333333333334</v>
      </c>
      <c r="H8" s="40">
        <f>'ANGKA (Input Nilai)'!K2</f>
        <v>84.300000000000011</v>
      </c>
      <c r="I8" s="40">
        <f>'ANGKA (Input Nilai)'!M2</f>
        <v>88.279999999999987</v>
      </c>
      <c r="J8" s="40">
        <f>'ANGKA (Input Nilai)'!O2</f>
        <v>83.693333333333328</v>
      </c>
      <c r="K8" s="40">
        <f>'ANGKA (Input Nilai)'!Q2</f>
        <v>85.8</v>
      </c>
      <c r="L8" s="40">
        <f>'ANGKA (Input Nilai)'!S2</f>
        <v>75.960000000000008</v>
      </c>
      <c r="M8" s="44">
        <f t="shared" ref="M8:M18" si="0">SUM(D8:L8)</f>
        <v>752.51</v>
      </c>
      <c r="N8" s="26">
        <f>AVERAGE(D8,E8,F8,G8,H8,I8,J8,K8,L8)</f>
        <v>83.612222222222215</v>
      </c>
      <c r="O8" s="21">
        <f t="shared" ref="O8:O19" si="1">RANK(M8,$M$8:$M$23)</f>
        <v>6</v>
      </c>
      <c r="P8" s="34">
        <v>2</v>
      </c>
      <c r="Q8" s="36">
        <v>2</v>
      </c>
      <c r="R8" s="35">
        <f>Deskripsi!O2</f>
        <v>0</v>
      </c>
    </row>
    <row r="9" spans="1:18" ht="15.75" x14ac:dyDescent="0.25">
      <c r="A9" s="15">
        <v>2</v>
      </c>
      <c r="B9" s="15">
        <f>Deskripsi!A3</f>
        <v>190164</v>
      </c>
      <c r="C9" s="16" t="str">
        <f>'ANGKA (Input Nilai)'!B3</f>
        <v>Andi Hafidz Nishamuzakkir</v>
      </c>
      <c r="D9" s="40">
        <f>'ANGKA (Input Nilai)'!C3</f>
        <v>82.29</v>
      </c>
      <c r="E9" s="40">
        <f>'ANGKA (Input Nilai)'!E3</f>
        <v>80.346666666666664</v>
      </c>
      <c r="F9" s="40">
        <f>'ANGKA (Input Nilai)'!G3</f>
        <v>72.519999999999982</v>
      </c>
      <c r="G9" s="40">
        <f>'ANGKA (Input Nilai)'!I3</f>
        <v>81.320000000000007</v>
      </c>
      <c r="H9" s="40">
        <f>'ANGKA (Input Nilai)'!K3</f>
        <v>82.03</v>
      </c>
      <c r="I9" s="40">
        <f>'ANGKA (Input Nilai)'!M3</f>
        <v>86.673333333333332</v>
      </c>
      <c r="J9" s="40">
        <f>'ANGKA (Input Nilai)'!O3</f>
        <v>78.47</v>
      </c>
      <c r="K9" s="40">
        <f>'ANGKA (Input Nilai)'!Q3</f>
        <v>74.243799999999993</v>
      </c>
      <c r="L9" s="40">
        <f>'ANGKA (Input Nilai)'!S3</f>
        <v>71.94</v>
      </c>
      <c r="M9" s="44">
        <f t="shared" si="0"/>
        <v>709.83379999999988</v>
      </c>
      <c r="N9" s="26">
        <f t="shared" ref="N9:N19" si="2">AVERAGE(D9,E9,F9,G9,H9,I9,J9,K9,L9)</f>
        <v>78.870422222222203</v>
      </c>
      <c r="O9" s="21">
        <f t="shared" si="1"/>
        <v>12</v>
      </c>
      <c r="P9" s="34">
        <v>4</v>
      </c>
      <c r="Q9" s="36">
        <v>1</v>
      </c>
      <c r="R9" s="35">
        <f>Deskripsi!O3</f>
        <v>0</v>
      </c>
    </row>
    <row r="10" spans="1:18" ht="15.75" x14ac:dyDescent="0.25">
      <c r="A10" s="15">
        <v>3</v>
      </c>
      <c r="B10" s="15">
        <f>Deskripsi!A4</f>
        <v>190165</v>
      </c>
      <c r="C10" s="16" t="str">
        <f>'ANGKA (Input Nilai)'!B4</f>
        <v>Azzam Abdurrohman</v>
      </c>
      <c r="D10" s="40">
        <f>'ANGKA (Input Nilai)'!C4</f>
        <v>85.31</v>
      </c>
      <c r="E10" s="40">
        <f>'ANGKA (Input Nilai)'!E4</f>
        <v>87.360000000000014</v>
      </c>
      <c r="F10" s="40">
        <f>'ANGKA (Input Nilai)'!G4</f>
        <v>89.02</v>
      </c>
      <c r="G10" s="40">
        <f>'ANGKA (Input Nilai)'!I4</f>
        <v>89.066666666666663</v>
      </c>
      <c r="H10" s="40">
        <f>'ANGKA (Input Nilai)'!K4</f>
        <v>85.17</v>
      </c>
      <c r="I10" s="40">
        <f>'ANGKA (Input Nilai)'!M4</f>
        <v>88.239999999999981</v>
      </c>
      <c r="J10" s="40">
        <f>'ANGKA (Input Nilai)'!O4</f>
        <v>81.543333333333337</v>
      </c>
      <c r="K10" s="40">
        <f>'ANGKA (Input Nilai)'!Q4</f>
        <v>84.213000000000008</v>
      </c>
      <c r="L10" s="40">
        <f>'ANGKA (Input Nilai)'!S4</f>
        <v>79.97</v>
      </c>
      <c r="M10" s="44">
        <f t="shared" si="0"/>
        <v>769.89299999999992</v>
      </c>
      <c r="N10" s="26">
        <f t="shared" si="2"/>
        <v>85.543666666666653</v>
      </c>
      <c r="O10" s="21">
        <f t="shared" si="1"/>
        <v>2</v>
      </c>
      <c r="P10" s="34">
        <v>3</v>
      </c>
      <c r="Q10" s="36">
        <v>1</v>
      </c>
      <c r="R10" s="35">
        <f>Deskripsi!O4</f>
        <v>0</v>
      </c>
    </row>
    <row r="11" spans="1:18" ht="15.75" x14ac:dyDescent="0.25">
      <c r="A11" s="15">
        <v>4</v>
      </c>
      <c r="B11" s="15">
        <f>Deskripsi!A5</f>
        <v>160033</v>
      </c>
      <c r="C11" s="16" t="str">
        <f>'ANGKA (Input Nilai)'!B5</f>
        <v>Fauzan Hanif Adzkira</v>
      </c>
      <c r="D11" s="40">
        <f>'ANGKA (Input Nilai)'!C5</f>
        <v>81.56</v>
      </c>
      <c r="E11" s="40">
        <f>'ANGKA (Input Nilai)'!E5</f>
        <v>77.733333333333334</v>
      </c>
      <c r="F11" s="40">
        <f>'ANGKA (Input Nilai)'!G5</f>
        <v>77.28</v>
      </c>
      <c r="G11" s="40">
        <f>'ANGKA (Input Nilai)'!I5</f>
        <v>78.680000000000007</v>
      </c>
      <c r="H11" s="40">
        <f>'ANGKA (Input Nilai)'!K5</f>
        <v>80.7</v>
      </c>
      <c r="I11" s="40">
        <f>'ANGKA (Input Nilai)'!M5</f>
        <v>82.88</v>
      </c>
      <c r="J11" s="40">
        <f>'ANGKA (Input Nilai)'!O5</f>
        <v>70.276666666666671</v>
      </c>
      <c r="K11" s="40">
        <f>'ANGKA (Input Nilai)'!Q5</f>
        <v>74.560200000000009</v>
      </c>
      <c r="L11" s="40">
        <f>'ANGKA (Input Nilai)'!S5</f>
        <v>70.009999999999991</v>
      </c>
      <c r="M11" s="44">
        <f t="shared" si="0"/>
        <v>693.68020000000001</v>
      </c>
      <c r="N11" s="26">
        <f t="shared" si="2"/>
        <v>77.075577777777781</v>
      </c>
      <c r="O11" s="21">
        <f t="shared" si="1"/>
        <v>15</v>
      </c>
      <c r="P11" s="34">
        <v>1</v>
      </c>
      <c r="Q11" s="36">
        <f>Deskripsi!N5</f>
        <v>0</v>
      </c>
      <c r="R11" s="35">
        <f>Deskripsi!O5</f>
        <v>0</v>
      </c>
    </row>
    <row r="12" spans="1:18" ht="15.75" x14ac:dyDescent="0.25">
      <c r="A12" s="15">
        <v>5</v>
      </c>
      <c r="B12" s="15">
        <f>Deskripsi!A6</f>
        <v>170073</v>
      </c>
      <c r="C12" s="16" t="str">
        <f>'ANGKA (Input Nilai)'!B6</f>
        <v>Hanif Syaifulloh</v>
      </c>
      <c r="D12" s="40">
        <f>'ANGKA (Input Nilai)'!C6</f>
        <v>85.4</v>
      </c>
      <c r="E12" s="40">
        <f>'ANGKA (Input Nilai)'!E6</f>
        <v>86.346666666666664</v>
      </c>
      <c r="F12" s="40">
        <f>'ANGKA (Input Nilai)'!G6</f>
        <v>87.449999999999989</v>
      </c>
      <c r="G12" s="40">
        <f>'ANGKA (Input Nilai)'!I6</f>
        <v>85.226666666666659</v>
      </c>
      <c r="H12" s="40">
        <f>'ANGKA (Input Nilai)'!K6</f>
        <v>84.18</v>
      </c>
      <c r="I12" s="40">
        <f>'ANGKA (Input Nilai)'!M6</f>
        <v>88.666666666666657</v>
      </c>
      <c r="J12" s="40">
        <f>'ANGKA (Input Nilai)'!O6</f>
        <v>81.176666666666662</v>
      </c>
      <c r="K12" s="40">
        <f>'ANGKA (Input Nilai)'!Q6</f>
        <v>81.921999999999997</v>
      </c>
      <c r="L12" s="40">
        <f>'ANGKA (Input Nilai)'!S6</f>
        <v>80.400000000000006</v>
      </c>
      <c r="M12" s="44">
        <f t="shared" si="0"/>
        <v>760.7686666666666</v>
      </c>
      <c r="N12" s="26">
        <f t="shared" si="2"/>
        <v>84.529851851851845</v>
      </c>
      <c r="O12" s="21">
        <f t="shared" si="1"/>
        <v>3</v>
      </c>
      <c r="P12" s="34">
        <v>4</v>
      </c>
      <c r="Q12" s="36">
        <v>1</v>
      </c>
      <c r="R12" s="35">
        <f>Deskripsi!O6</f>
        <v>0</v>
      </c>
    </row>
    <row r="13" spans="1:18" ht="15.75" x14ac:dyDescent="0.25">
      <c r="A13" s="15">
        <v>6</v>
      </c>
      <c r="B13" s="15">
        <f>Deskripsi!A7</f>
        <v>170072</v>
      </c>
      <c r="C13" s="16" t="str">
        <f>'ANGKA (Input Nilai)'!B7</f>
        <v>Ibrahim Khalil Muttaqin</v>
      </c>
      <c r="D13" s="40">
        <f>'ANGKA (Input Nilai)'!C7</f>
        <v>84.48</v>
      </c>
      <c r="E13" s="40">
        <f>'ANGKA (Input Nilai)'!E7</f>
        <v>85.679999999999993</v>
      </c>
      <c r="F13" s="40">
        <f>'ANGKA (Input Nilai)'!G7</f>
        <v>86.01</v>
      </c>
      <c r="G13" s="40">
        <f>'ANGKA (Input Nilai)'!I7</f>
        <v>85.426666666666677</v>
      </c>
      <c r="H13" s="40">
        <f>'ANGKA (Input Nilai)'!K7</f>
        <v>86.97</v>
      </c>
      <c r="I13" s="40">
        <f>'ANGKA (Input Nilai)'!M7</f>
        <v>88.926666666666677</v>
      </c>
      <c r="J13" s="40">
        <f>'ANGKA (Input Nilai)'!O7</f>
        <v>81.653333333333336</v>
      </c>
      <c r="K13" s="40">
        <f>'ANGKA (Input Nilai)'!Q7</f>
        <v>73.88</v>
      </c>
      <c r="L13" s="40">
        <f>'ANGKA (Input Nilai)'!S7</f>
        <v>80.289999999999992</v>
      </c>
      <c r="M13" s="44">
        <f t="shared" si="0"/>
        <v>753.31666666666661</v>
      </c>
      <c r="N13" s="26">
        <f t="shared" si="2"/>
        <v>83.701851851851842</v>
      </c>
      <c r="O13" s="21">
        <f t="shared" si="1"/>
        <v>5</v>
      </c>
      <c r="P13" s="34">
        <v>2</v>
      </c>
      <c r="Q13" s="36">
        <v>1</v>
      </c>
      <c r="R13" s="35">
        <f>Deskripsi!O7</f>
        <v>0</v>
      </c>
    </row>
    <row r="14" spans="1:18" ht="15.75" x14ac:dyDescent="0.25">
      <c r="A14" s="15">
        <v>7</v>
      </c>
      <c r="B14" s="15">
        <f>Deskripsi!A8</f>
        <v>160035</v>
      </c>
      <c r="C14" s="16" t="str">
        <f>'ANGKA (Input Nilai)'!B8</f>
        <v>Ifroyim Habibullah Fatah</v>
      </c>
      <c r="D14" s="40">
        <f>'ANGKA (Input Nilai)'!C8</f>
        <v>82.85</v>
      </c>
      <c r="E14" s="40">
        <f>'ANGKA (Input Nilai)'!E8</f>
        <v>81.359999999999985</v>
      </c>
      <c r="F14" s="40">
        <f>'ANGKA (Input Nilai)'!G8</f>
        <v>86.210000000000008</v>
      </c>
      <c r="G14" s="40">
        <f>'ANGKA (Input Nilai)'!I8</f>
        <v>82.72</v>
      </c>
      <c r="H14" s="40">
        <f>'ANGKA (Input Nilai)'!K8</f>
        <v>81.239999999999995</v>
      </c>
      <c r="I14" s="40">
        <f>'ANGKA (Input Nilai)'!M8</f>
        <v>80.25333333333333</v>
      </c>
      <c r="J14" s="40">
        <f>'ANGKA (Input Nilai)'!O8</f>
        <v>77.41</v>
      </c>
      <c r="K14" s="40">
        <f>'ANGKA (Input Nilai)'!Q8</f>
        <v>71</v>
      </c>
      <c r="L14" s="40">
        <f>'ANGKA (Input Nilai)'!S8</f>
        <v>79.61</v>
      </c>
      <c r="M14" s="44">
        <f t="shared" si="0"/>
        <v>722.65333333333331</v>
      </c>
      <c r="N14" s="26">
        <f t="shared" si="2"/>
        <v>80.294814814814814</v>
      </c>
      <c r="O14" s="21">
        <f t="shared" si="1"/>
        <v>10</v>
      </c>
      <c r="P14" s="34">
        <v>2</v>
      </c>
      <c r="Q14" s="36">
        <f>Deskripsi!N8</f>
        <v>0</v>
      </c>
      <c r="R14" s="35">
        <f>Deskripsi!O8</f>
        <v>0</v>
      </c>
    </row>
    <row r="15" spans="1:18" ht="15.75" x14ac:dyDescent="0.25">
      <c r="A15" s="15">
        <v>8</v>
      </c>
      <c r="B15" s="15">
        <f>Deskripsi!A9</f>
        <v>190167</v>
      </c>
      <c r="C15" s="16" t="str">
        <f>'ANGKA (Input Nilai)'!B9</f>
        <v>Keanu Haidar Abqary</v>
      </c>
      <c r="D15" s="40">
        <f>'ANGKA (Input Nilai)'!C9</f>
        <v>84.5</v>
      </c>
      <c r="E15" s="40">
        <f>'ANGKA (Input Nilai)'!E9</f>
        <v>85.5</v>
      </c>
      <c r="F15" s="40">
        <f>'ANGKA (Input Nilai)'!G9</f>
        <v>84.16</v>
      </c>
      <c r="G15" s="40">
        <f>'ANGKA (Input Nilai)'!I9</f>
        <v>86.13333333333334</v>
      </c>
      <c r="H15" s="40">
        <f>'ANGKA (Input Nilai)'!K9</f>
        <v>83.32</v>
      </c>
      <c r="I15" s="40">
        <f>'ANGKA (Input Nilai)'!M9</f>
        <v>87.933333333333337</v>
      </c>
      <c r="J15" s="40">
        <f>'ANGKA (Input Nilai)'!O9</f>
        <v>81.706666666666663</v>
      </c>
      <c r="K15" s="40">
        <f>'ANGKA (Input Nilai)'!Q9</f>
        <v>78.939599999999999</v>
      </c>
      <c r="L15" s="40">
        <f>'ANGKA (Input Nilai)'!S9</f>
        <v>72.61</v>
      </c>
      <c r="M15" s="44">
        <f t="shared" si="0"/>
        <v>744.80293333333339</v>
      </c>
      <c r="N15" s="26">
        <f t="shared" si="2"/>
        <v>82.755881481481481</v>
      </c>
      <c r="O15" s="21">
        <f t="shared" si="1"/>
        <v>7</v>
      </c>
      <c r="P15" s="34">
        <v>3</v>
      </c>
      <c r="Q15" s="36">
        <f>Deskripsi!N9</f>
        <v>0</v>
      </c>
      <c r="R15" s="35">
        <f>Deskripsi!O9</f>
        <v>0</v>
      </c>
    </row>
    <row r="16" spans="1:18" ht="15.75" x14ac:dyDescent="0.25">
      <c r="A16" s="15">
        <v>9</v>
      </c>
      <c r="B16" s="15">
        <f>Deskripsi!A10</f>
        <v>160037</v>
      </c>
      <c r="C16" s="16" t="str">
        <f>'ANGKA (Input Nilai)'!B10</f>
        <v>Luthfi Omar As Said</v>
      </c>
      <c r="D16" s="40">
        <f>'ANGKA (Input Nilai)'!C10</f>
        <v>84.710000000000008</v>
      </c>
      <c r="E16" s="40">
        <f>'ANGKA (Input Nilai)'!E10</f>
        <v>82.47999999999999</v>
      </c>
      <c r="F16" s="40">
        <f>'ANGKA (Input Nilai)'!G10</f>
        <v>81.239999999999995</v>
      </c>
      <c r="G16" s="40">
        <f>'ANGKA (Input Nilai)'!I10</f>
        <v>87.6</v>
      </c>
      <c r="H16" s="40">
        <f>'ANGKA (Input Nilai)'!K10</f>
        <v>81.41</v>
      </c>
      <c r="I16" s="40">
        <f>'ANGKA (Input Nilai)'!M10</f>
        <v>86.633333333333326</v>
      </c>
      <c r="J16" s="40">
        <f>'ANGKA (Input Nilai)'!O10</f>
        <v>82.326666666666668</v>
      </c>
      <c r="K16" s="40">
        <f>'ANGKA (Input Nilai)'!Q10</f>
        <v>78.559200000000004</v>
      </c>
      <c r="L16" s="40">
        <f>'ANGKA (Input Nilai)'!S10</f>
        <v>79.09</v>
      </c>
      <c r="M16" s="44">
        <f t="shared" si="0"/>
        <v>744.04920000000004</v>
      </c>
      <c r="N16" s="26">
        <f t="shared" si="2"/>
        <v>82.672133333333335</v>
      </c>
      <c r="O16" s="21">
        <f t="shared" si="1"/>
        <v>8</v>
      </c>
      <c r="P16" s="34">
        <f>Deskripsi!M10</f>
        <v>0</v>
      </c>
      <c r="Q16" s="36">
        <f>Deskripsi!N10</f>
        <v>2</v>
      </c>
      <c r="R16" s="35">
        <f>Deskripsi!O10</f>
        <v>0</v>
      </c>
    </row>
    <row r="17" spans="1:18" ht="15.75" x14ac:dyDescent="0.25">
      <c r="A17" s="15">
        <v>10</v>
      </c>
      <c r="B17" s="15">
        <f>Deskripsi!A11</f>
        <v>160038</v>
      </c>
      <c r="C17" s="16" t="str">
        <f>'ANGKA (Input Nilai)'!B11</f>
        <v>Mirza Faeyza Raziq Ramadhan</v>
      </c>
      <c r="D17" s="40">
        <f>'ANGKA (Input Nilai)'!C11</f>
        <v>78.759999999999991</v>
      </c>
      <c r="E17" s="40">
        <f>'ANGKA (Input Nilai)'!E11</f>
        <v>79.093333333333334</v>
      </c>
      <c r="F17" s="40">
        <f>'ANGKA (Input Nilai)'!G11</f>
        <v>79.28</v>
      </c>
      <c r="G17" s="40">
        <f>'ANGKA (Input Nilai)'!I11</f>
        <v>83.800000000000011</v>
      </c>
      <c r="H17" s="40">
        <f>'ANGKA (Input Nilai)'!K11</f>
        <v>73.81</v>
      </c>
      <c r="I17" s="40">
        <f>'ANGKA (Input Nilai)'!M11</f>
        <v>85.453333333333333</v>
      </c>
      <c r="J17" s="40">
        <f>'ANGKA (Input Nilai)'!O11</f>
        <v>72.78</v>
      </c>
      <c r="K17" s="40">
        <f>'ANGKA (Input Nilai)'!Q11</f>
        <v>75.428799999999995</v>
      </c>
      <c r="L17" s="40">
        <f>'ANGKA (Input Nilai)'!S11</f>
        <v>71.75</v>
      </c>
      <c r="M17" s="44">
        <f t="shared" si="0"/>
        <v>700.15546666666671</v>
      </c>
      <c r="N17" s="26">
        <f t="shared" si="2"/>
        <v>77.795051851851852</v>
      </c>
      <c r="O17" s="21">
        <f t="shared" si="1"/>
        <v>14</v>
      </c>
      <c r="P17" s="34">
        <f>Deskripsi!M11</f>
        <v>3</v>
      </c>
      <c r="Q17" s="36">
        <f>Deskripsi!N11</f>
        <v>0</v>
      </c>
      <c r="R17" s="35">
        <f>Deskripsi!O11</f>
        <v>0</v>
      </c>
    </row>
    <row r="18" spans="1:18" ht="15.75" x14ac:dyDescent="0.25">
      <c r="A18" s="15">
        <v>11</v>
      </c>
      <c r="B18" s="15">
        <f>Deskripsi!A12</f>
        <v>160039</v>
      </c>
      <c r="C18" s="16" t="str">
        <f>'ANGKA (Input Nilai)'!B12</f>
        <v>Muhammad Isa Albana</v>
      </c>
      <c r="D18" s="40">
        <f>'ANGKA (Input Nilai)'!C12</f>
        <v>83</v>
      </c>
      <c r="E18" s="40">
        <f>'ANGKA (Input Nilai)'!E12</f>
        <v>83.213333333333324</v>
      </c>
      <c r="F18" s="40">
        <f>'ANGKA (Input Nilai)'!G12</f>
        <v>79.180000000000007</v>
      </c>
      <c r="G18" s="40">
        <f>'ANGKA (Input Nilai)'!I12</f>
        <v>80.28</v>
      </c>
      <c r="H18" s="40">
        <f>'ANGKA (Input Nilai)'!K12</f>
        <v>78.45</v>
      </c>
      <c r="I18" s="40">
        <f>'ANGKA (Input Nilai)'!M12</f>
        <v>83.806666666666672</v>
      </c>
      <c r="J18" s="40">
        <f>'ANGKA (Input Nilai)'!O12</f>
        <v>76.333333333333343</v>
      </c>
      <c r="K18" s="40">
        <f>'ANGKA (Input Nilai)'!Q12</f>
        <v>70.4876</v>
      </c>
      <c r="L18" s="40">
        <f>'ANGKA (Input Nilai)'!S12</f>
        <v>72.05</v>
      </c>
      <c r="M18" s="44">
        <f t="shared" si="0"/>
        <v>706.80093333333332</v>
      </c>
      <c r="N18" s="26">
        <f t="shared" si="2"/>
        <v>78.533437037037032</v>
      </c>
      <c r="O18" s="21">
        <f t="shared" si="1"/>
        <v>13</v>
      </c>
      <c r="P18" s="34">
        <v>2</v>
      </c>
      <c r="Q18" s="36">
        <f>Deskripsi!N12</f>
        <v>0</v>
      </c>
      <c r="R18" s="35">
        <f>Deskripsi!O12</f>
        <v>0</v>
      </c>
    </row>
    <row r="19" spans="1:18" ht="15.75" x14ac:dyDescent="0.25">
      <c r="A19" s="15">
        <v>12</v>
      </c>
      <c r="B19" s="15">
        <f>Deskripsi!A13</f>
        <v>170071</v>
      </c>
      <c r="C19" s="16" t="str">
        <f>'ANGKA (Input Nilai)'!B13</f>
        <v>Muhammad Nizam Ghifari</v>
      </c>
      <c r="D19" s="40">
        <f>'ANGKA (Input Nilai)'!C13</f>
        <v>82.2</v>
      </c>
      <c r="E19" s="40">
        <f>'ANGKA (Input Nilai)'!E13</f>
        <v>85.519999999999982</v>
      </c>
      <c r="F19" s="40">
        <f>'ANGKA (Input Nilai)'!G13</f>
        <v>81.389999999999986</v>
      </c>
      <c r="G19" s="40">
        <f>'ANGKA (Input Nilai)'!I13</f>
        <v>85.72</v>
      </c>
      <c r="H19" s="40">
        <f>'ANGKA (Input Nilai)'!K13</f>
        <v>83.13</v>
      </c>
      <c r="I19" s="40">
        <f>'ANGKA (Input Nilai)'!M13</f>
        <v>86.306666666666672</v>
      </c>
      <c r="J19" s="40">
        <f>'ANGKA (Input Nilai)'!O13</f>
        <v>76.72</v>
      </c>
      <c r="K19" s="40">
        <f>'ANGKA (Input Nilai)'!Q13</f>
        <v>75.130400000000009</v>
      </c>
      <c r="L19" s="40">
        <f>'ANGKA (Input Nilai)'!S13</f>
        <v>71.599999999999994</v>
      </c>
      <c r="M19" s="44">
        <f t="shared" ref="M19" si="3">SUM(D19:L19)</f>
        <v>727.7170666666666</v>
      </c>
      <c r="N19" s="26">
        <f t="shared" si="2"/>
        <v>80.857451851851849</v>
      </c>
      <c r="O19" s="21">
        <f t="shared" si="1"/>
        <v>9</v>
      </c>
      <c r="P19" s="34">
        <v>4</v>
      </c>
      <c r="Q19" s="36">
        <v>1</v>
      </c>
      <c r="R19" s="35">
        <f>Deskripsi!O13</f>
        <v>0</v>
      </c>
    </row>
    <row r="20" spans="1:18" ht="15.75" x14ac:dyDescent="0.25">
      <c r="A20" s="15">
        <v>13</v>
      </c>
      <c r="B20" s="15">
        <f>Deskripsi!A14</f>
        <v>160040</v>
      </c>
      <c r="C20" s="16" t="str">
        <f>'ANGKA (Input Nilai)'!B14</f>
        <v>Nadil Al Fayyadh</v>
      </c>
      <c r="D20" s="40">
        <f>'ANGKA (Input Nilai)'!C14</f>
        <v>85.84</v>
      </c>
      <c r="E20" s="40">
        <f>'ANGKA (Input Nilai)'!E14</f>
        <v>83.76</v>
      </c>
      <c r="F20" s="40">
        <f>'ANGKA (Input Nilai)'!G14</f>
        <v>87.62</v>
      </c>
      <c r="G20" s="40">
        <f>'ANGKA (Input Nilai)'!I14</f>
        <v>85.039999999999992</v>
      </c>
      <c r="H20" s="40">
        <f>'ANGKA (Input Nilai)'!K14</f>
        <v>82.14</v>
      </c>
      <c r="I20" s="40">
        <f>'ANGKA (Input Nilai)'!M14</f>
        <v>89.56</v>
      </c>
      <c r="J20" s="40">
        <f>'ANGKA (Input Nilai)'!O14</f>
        <v>83.75333333333333</v>
      </c>
      <c r="K20" s="40">
        <f>'ANGKA (Input Nilai)'!Q14</f>
        <v>79.992599999999996</v>
      </c>
      <c r="L20" s="40">
        <f>'ANGKA (Input Nilai)'!S14</f>
        <v>77.97</v>
      </c>
      <c r="M20" s="44">
        <f t="shared" ref="M20:M23" si="4">SUM(D20:L20)</f>
        <v>755.67593333333343</v>
      </c>
      <c r="N20" s="26">
        <f t="shared" ref="N20:N23" si="5">AVERAGE(D20,E20,F20,G20,H20,I20,J20,K20,L20)</f>
        <v>83.963992592592604</v>
      </c>
      <c r="O20" s="21">
        <f t="shared" ref="O20:O23" si="6">RANK(M20,$M$8:$M$23)</f>
        <v>4</v>
      </c>
      <c r="P20" s="34">
        <v>2</v>
      </c>
      <c r="Q20" s="36">
        <f>Deskripsi!N14</f>
        <v>0</v>
      </c>
      <c r="R20" s="35">
        <f>Deskripsi!O14</f>
        <v>0</v>
      </c>
    </row>
    <row r="21" spans="1:18" ht="15.75" x14ac:dyDescent="0.25">
      <c r="A21" s="15">
        <v>14</v>
      </c>
      <c r="B21" s="15">
        <f>Deskripsi!A15</f>
        <v>160029</v>
      </c>
      <c r="C21" s="16" t="str">
        <f>'ANGKA (Input Nilai)'!B15</f>
        <v>Wildhan Habibi Ariyadi</v>
      </c>
      <c r="D21" s="40">
        <f>'ANGKA (Input Nilai)'!C15</f>
        <v>82.6</v>
      </c>
      <c r="E21" s="40">
        <f>'ANGKA (Input Nilai)'!E15</f>
        <v>79.266666666666652</v>
      </c>
      <c r="F21" s="40">
        <f>'ANGKA (Input Nilai)'!G15</f>
        <v>78.760000000000005</v>
      </c>
      <c r="G21" s="40">
        <f>'ANGKA (Input Nilai)'!I15</f>
        <v>83.493333333333339</v>
      </c>
      <c r="H21" s="40">
        <f>'ANGKA (Input Nilai)'!K15</f>
        <v>77.81</v>
      </c>
      <c r="I21" s="40">
        <f>'ANGKA (Input Nilai)'!M15</f>
        <v>85.453333333333347</v>
      </c>
      <c r="J21" s="40">
        <f>'ANGKA (Input Nilai)'!O15</f>
        <v>74.626666666666665</v>
      </c>
      <c r="K21" s="40">
        <f>'ANGKA (Input Nilai)'!Q15</f>
        <v>78.614999999999995</v>
      </c>
      <c r="L21" s="40">
        <f>'ANGKA (Input Nilai)'!S15</f>
        <v>74.569999999999993</v>
      </c>
      <c r="M21" s="44">
        <f t="shared" si="4"/>
        <v>715.19499999999994</v>
      </c>
      <c r="N21" s="26">
        <f t="shared" si="5"/>
        <v>79.466111111111104</v>
      </c>
      <c r="O21" s="21">
        <f t="shared" si="6"/>
        <v>11</v>
      </c>
      <c r="P21" s="34">
        <v>2</v>
      </c>
      <c r="Q21" s="36">
        <f>Deskripsi!N15</f>
        <v>0</v>
      </c>
      <c r="R21" s="35">
        <f>Deskripsi!O15</f>
        <v>0</v>
      </c>
    </row>
    <row r="22" spans="1:18" ht="15.75" x14ac:dyDescent="0.25">
      <c r="A22" s="15">
        <v>15</v>
      </c>
      <c r="B22" s="15">
        <f>Deskripsi!A16</f>
        <v>170067</v>
      </c>
      <c r="C22" s="16" t="str">
        <f>'ANGKA (Input Nilai)'!B16</f>
        <v>Yasin Albarr</v>
      </c>
      <c r="D22" s="40">
        <f>'ANGKA (Input Nilai)'!C16</f>
        <v>87.2</v>
      </c>
      <c r="E22" s="40">
        <f>'ANGKA (Input Nilai)'!E16</f>
        <v>85.333333333333329</v>
      </c>
      <c r="F22" s="40">
        <f>'ANGKA (Input Nilai)'!G16</f>
        <v>85.84</v>
      </c>
      <c r="G22" s="40">
        <f>'ANGKA (Input Nilai)'!I16</f>
        <v>86.933333333333337</v>
      </c>
      <c r="H22" s="40">
        <f>'ANGKA (Input Nilai)'!K16</f>
        <v>88.94</v>
      </c>
      <c r="I22" s="40">
        <f>'ANGKA (Input Nilai)'!M16</f>
        <v>89.706666666666678</v>
      </c>
      <c r="J22" s="40">
        <f>'ANGKA (Input Nilai)'!O16</f>
        <v>86.026666666666671</v>
      </c>
      <c r="K22" s="40">
        <f>'ANGKA (Input Nilai)'!Q16</f>
        <v>81.082400000000007</v>
      </c>
      <c r="L22" s="40">
        <f>'ANGKA (Input Nilai)'!S16</f>
        <v>79.569999999999993</v>
      </c>
      <c r="M22" s="44">
        <f t="shared" si="4"/>
        <v>770.63239999999996</v>
      </c>
      <c r="N22" s="26">
        <f t="shared" si="5"/>
        <v>85.625822222222212</v>
      </c>
      <c r="O22" s="21">
        <f t="shared" si="6"/>
        <v>1</v>
      </c>
      <c r="P22" s="34">
        <f>Deskripsi!M16</f>
        <v>3</v>
      </c>
      <c r="Q22" s="36">
        <v>1</v>
      </c>
      <c r="R22" s="35">
        <f>Deskripsi!O16</f>
        <v>0</v>
      </c>
    </row>
    <row r="23" spans="1:18" ht="15.75" x14ac:dyDescent="0.25">
      <c r="A23" s="15">
        <v>16</v>
      </c>
      <c r="B23" s="15">
        <f>Deskripsi!A17</f>
        <v>160043</v>
      </c>
      <c r="C23" s="16" t="str">
        <f>'ANGKA (Input Nilai)'!B17</f>
        <v>Zidane Al Asytar Syakur</v>
      </c>
      <c r="D23" s="40">
        <f>'ANGKA (Input Nilai)'!C17</f>
        <v>78.760000000000005</v>
      </c>
      <c r="E23" s="40">
        <f>'ANGKA (Input Nilai)'!E17</f>
        <v>78.92</v>
      </c>
      <c r="F23" s="40">
        <f>'ANGKA (Input Nilai)'!G17</f>
        <v>77.92</v>
      </c>
      <c r="G23" s="40">
        <f>'ANGKA (Input Nilai)'!I17</f>
        <v>0</v>
      </c>
      <c r="H23" s="40">
        <f>'ANGKA (Input Nilai)'!K17</f>
        <v>79.289999999999992</v>
      </c>
      <c r="I23" s="40">
        <f>'ANGKA (Input Nilai)'!M17</f>
        <v>84.919999999999987</v>
      </c>
      <c r="J23" s="40">
        <f>'ANGKA (Input Nilai)'!O17</f>
        <v>76.16</v>
      </c>
      <c r="K23" s="40">
        <f>'ANGKA (Input Nilai)'!Q17</f>
        <v>74.834599999999995</v>
      </c>
      <c r="L23" s="40">
        <f>'ANGKA (Input Nilai)'!S17</f>
        <v>72.05</v>
      </c>
      <c r="M23" s="44">
        <f t="shared" si="4"/>
        <v>622.85459999999989</v>
      </c>
      <c r="N23" s="26">
        <f t="shared" si="5"/>
        <v>69.206066666666658</v>
      </c>
      <c r="O23" s="21">
        <f t="shared" si="6"/>
        <v>16</v>
      </c>
      <c r="P23" s="34">
        <f>Deskripsi!M17</f>
        <v>2</v>
      </c>
      <c r="Q23" s="36">
        <v>1</v>
      </c>
      <c r="R23" s="35">
        <f>Deskripsi!O17</f>
        <v>0</v>
      </c>
    </row>
    <row r="24" spans="1:18" s="25" customFormat="1" x14ac:dyDescent="0.25">
      <c r="A24" s="54" t="s">
        <v>53</v>
      </c>
      <c r="B24" s="54"/>
      <c r="C24" s="54"/>
      <c r="D24" s="24">
        <f t="shared" ref="D24" si="7">AVERAGE(D8:D23)</f>
        <v>83.506250000000009</v>
      </c>
      <c r="E24" s="24">
        <f t="shared" ref="E24:N24" si="8">AVERAGE(E8:E23)</f>
        <v>82.745416666666671</v>
      </c>
      <c r="F24" s="24">
        <f t="shared" si="8"/>
        <v>82.160624999999996</v>
      </c>
      <c r="G24" s="24">
        <f t="shared" si="8"/>
        <v>79.160833333333343</v>
      </c>
      <c r="H24" s="24">
        <f t="shared" si="8"/>
        <v>82.055625000000006</v>
      </c>
      <c r="I24" s="24">
        <f t="shared" si="8"/>
        <v>86.480833333333337</v>
      </c>
      <c r="J24" s="24">
        <f t="shared" si="8"/>
        <v>79.041041666666686</v>
      </c>
      <c r="K24" s="24">
        <f t="shared" si="8"/>
        <v>77.418075000000002</v>
      </c>
      <c r="L24" s="24">
        <f t="shared" si="8"/>
        <v>75.589999999999989</v>
      </c>
      <c r="M24" s="24">
        <f t="shared" si="8"/>
        <v>728.15870000000007</v>
      </c>
      <c r="N24" s="24">
        <f t="shared" si="8"/>
        <v>80.906522222222222</v>
      </c>
    </row>
    <row r="25" spans="1:18" s="27" customFormat="1" x14ac:dyDescent="0.25">
      <c r="A25" s="54" t="s">
        <v>54</v>
      </c>
      <c r="B25" s="54" t="s">
        <v>54</v>
      </c>
      <c r="C25" s="54"/>
      <c r="D25" s="26">
        <f t="shared" ref="D25" si="9">MIN(D8:D23)</f>
        <v>78.759999999999991</v>
      </c>
      <c r="E25" s="26">
        <f t="shared" ref="E25:N25" si="10">MIN(E8:E23)</f>
        <v>77.733333333333334</v>
      </c>
      <c r="F25" s="26">
        <f t="shared" si="10"/>
        <v>72.519999999999982</v>
      </c>
      <c r="G25" s="26">
        <f t="shared" si="10"/>
        <v>0</v>
      </c>
      <c r="H25" s="26">
        <f t="shared" si="10"/>
        <v>73.81</v>
      </c>
      <c r="I25" s="26">
        <f t="shared" si="10"/>
        <v>80.25333333333333</v>
      </c>
      <c r="J25" s="26">
        <f t="shared" si="10"/>
        <v>70.276666666666671</v>
      </c>
      <c r="K25" s="26">
        <f t="shared" si="10"/>
        <v>70.4876</v>
      </c>
      <c r="L25" s="26">
        <f t="shared" si="10"/>
        <v>70.009999999999991</v>
      </c>
      <c r="M25" s="26">
        <f t="shared" si="10"/>
        <v>622.85459999999989</v>
      </c>
      <c r="N25" s="26">
        <f t="shared" si="10"/>
        <v>69.206066666666658</v>
      </c>
    </row>
    <row r="26" spans="1:18" s="27" customFormat="1" x14ac:dyDescent="0.25">
      <c r="A26" s="54" t="s">
        <v>55</v>
      </c>
      <c r="B26" s="54" t="s">
        <v>55</v>
      </c>
      <c r="C26" s="54"/>
      <c r="D26" s="26">
        <f>MAX(D8:D23)</f>
        <v>87.2</v>
      </c>
      <c r="E26" s="26">
        <f t="shared" ref="E26:N26" si="11">MAX(E8:E23)</f>
        <v>87.360000000000014</v>
      </c>
      <c r="F26" s="26">
        <f t="shared" si="11"/>
        <v>89.02</v>
      </c>
      <c r="G26" s="26">
        <f t="shared" si="11"/>
        <v>89.066666666666663</v>
      </c>
      <c r="H26" s="26">
        <f t="shared" si="11"/>
        <v>88.94</v>
      </c>
      <c r="I26" s="26">
        <f t="shared" si="11"/>
        <v>89.706666666666678</v>
      </c>
      <c r="J26" s="26">
        <f t="shared" si="11"/>
        <v>86.026666666666671</v>
      </c>
      <c r="K26" s="26">
        <f t="shared" si="11"/>
        <v>85.8</v>
      </c>
      <c r="L26" s="26">
        <f t="shared" si="11"/>
        <v>80.400000000000006</v>
      </c>
      <c r="M26" s="26">
        <f t="shared" si="11"/>
        <v>770.63239999999996</v>
      </c>
      <c r="N26" s="26">
        <f t="shared" si="11"/>
        <v>85.625822222222212</v>
      </c>
    </row>
    <row r="27" spans="1:18" x14ac:dyDescent="0.25">
      <c r="D27" s="23"/>
      <c r="E27" s="23"/>
      <c r="F27" s="23"/>
      <c r="G27" s="23"/>
      <c r="H27" s="23"/>
      <c r="I27" s="23"/>
      <c r="J27" s="23"/>
      <c r="K27" s="23"/>
      <c r="L27" s="23"/>
      <c r="M27" s="28"/>
      <c r="N27" s="28"/>
    </row>
    <row r="29" spans="1:18" x14ac:dyDescent="0.25">
      <c r="C29" t="s">
        <v>49</v>
      </c>
    </row>
    <row r="30" spans="1:18" x14ac:dyDescent="0.25">
      <c r="C30" t="s">
        <v>50</v>
      </c>
    </row>
    <row r="36" spans="3:3" x14ac:dyDescent="0.25">
      <c r="C36" t="s">
        <v>51</v>
      </c>
    </row>
  </sheetData>
  <mergeCells count="23">
    <mergeCell ref="A25:C25"/>
    <mergeCell ref="A26:C26"/>
    <mergeCell ref="I6:I7"/>
    <mergeCell ref="J6:J7"/>
    <mergeCell ref="K6:K7"/>
    <mergeCell ref="H6:H7"/>
    <mergeCell ref="A24:C24"/>
    <mergeCell ref="A1:R1"/>
    <mergeCell ref="A2:R2"/>
    <mergeCell ref="A3:R3"/>
    <mergeCell ref="A5:A7"/>
    <mergeCell ref="B5:B7"/>
    <mergeCell ref="C5:C7"/>
    <mergeCell ref="D5:E5"/>
    <mergeCell ref="F5:I5"/>
    <mergeCell ref="J5:L5"/>
    <mergeCell ref="M5:M7"/>
    <mergeCell ref="P5:R6"/>
    <mergeCell ref="F6:F7"/>
    <mergeCell ref="G6:G7"/>
    <mergeCell ref="N5:N7"/>
    <mergeCell ref="O5:O7"/>
    <mergeCell ref="L6:L7"/>
  </mergeCells>
  <printOptions horizontalCentered="1"/>
  <pageMargins left="0.31496062992125984" right="0.31496062992125984" top="0.74803149606299213" bottom="0.15748031496062992" header="0.31496062992125984" footer="0.11811023622047245"/>
  <pageSetup paperSize="10000" scale="9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ANGKA (Input Nilai)</vt:lpstr>
      <vt:lpstr>Deskripsi</vt:lpstr>
      <vt:lpstr>Leger Cetak </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62822</cp:lastModifiedBy>
  <cp:lastPrinted>2019-12-20T05:17:52Z</cp:lastPrinted>
  <dcterms:created xsi:type="dcterms:W3CDTF">2015-12-19T02:18:09Z</dcterms:created>
  <dcterms:modified xsi:type="dcterms:W3CDTF">2022-12-13T05:36:59Z</dcterms:modified>
</cp:coreProperties>
</file>