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70" activeTab="3"/>
  </bookViews>
  <sheets>
    <sheet name="juziyah" sheetId="1" r:id="rId1"/>
    <sheet name="syahadah" sheetId="2" r:id="rId2"/>
    <sheet name="semua santri" sheetId="3" r:id="rId3"/>
    <sheet name="semua" sheetId="4" r:id="rId4"/>
  </sheets>
  <calcPr calcId="144525"/>
</workbook>
</file>

<file path=xl/sharedStrings.xml><?xml version="1.0" encoding="utf-8"?>
<sst xmlns="http://schemas.openxmlformats.org/spreadsheetml/2006/main" count="544" uniqueCount="207">
  <si>
    <t>nama</t>
  </si>
  <si>
    <t>nis</t>
  </si>
  <si>
    <t>marhalah</t>
  </si>
  <si>
    <t>kesalahan</t>
  </si>
  <si>
    <t>juz</t>
  </si>
  <si>
    <t>nilai</t>
  </si>
  <si>
    <t>norma</t>
  </si>
  <si>
    <t>tahsin</t>
  </si>
  <si>
    <t>Khalid Ghazy</t>
  </si>
  <si>
    <t>Perhatikan madnya</t>
  </si>
  <si>
    <t>Muhammad Rasya</t>
  </si>
  <si>
    <t>Mad kurang konsisten</t>
  </si>
  <si>
    <t>Mila Najiyah</t>
  </si>
  <si>
    <t>Pada bacaan, sering tertukar kum dan hum</t>
  </si>
  <si>
    <t>Najwa Hani Fillah</t>
  </si>
  <si>
    <t>Alhamdulillah tidak ada catatan tahsin</t>
  </si>
  <si>
    <t>Safaraz Aufa Rifdah</t>
  </si>
  <si>
    <t>Waldan Faiq Hasan</t>
  </si>
  <si>
    <t>Akmal Al Jundi</t>
  </si>
  <si>
    <t>Mad standar hadr</t>
  </si>
  <si>
    <t>Idris</t>
  </si>
  <si>
    <t>Muhammad Jamel Asy Syahid</t>
  </si>
  <si>
    <t>Perhatikan ghunnah dan qolqolah</t>
  </si>
  <si>
    <t>Najwa Qurrota'Aini</t>
  </si>
  <si>
    <t>Nur Intan Amira Syafiq</t>
  </si>
  <si>
    <t>Ruwayfi Rafa Alhamdani</t>
  </si>
  <si>
    <t>tanggal</t>
  </si>
  <si>
    <t>Dzaakir Hawaary Arbie</t>
  </si>
  <si>
    <t>30, 1, 2, 3, 4</t>
  </si>
  <si>
    <t>Perhatikan mad thabii</t>
  </si>
  <si>
    <t>Muhammad Firmansyah</t>
  </si>
  <si>
    <t>Alhamdulillah, tidak ada catatan tahsin</t>
  </si>
  <si>
    <t>Jahrisa Juana</t>
  </si>
  <si>
    <t>5, 6, 7, 8, 9</t>
  </si>
  <si>
    <t>9 Maret 2023</t>
  </si>
  <si>
    <t>Muthia Shofia</t>
  </si>
  <si>
    <t>Royyan Abdullah Asyari</t>
  </si>
  <si>
    <t>Huruf ر tebal terkadang dibaca tipis</t>
  </si>
  <si>
    <t>Hazwan Hafidzudin</t>
  </si>
  <si>
    <t>Perlu memperhatikan ikhfa dan makhroj huruf kaf</t>
  </si>
  <si>
    <t>Perlu memperhatikan ghunnah dan ikhfa syafawi</t>
  </si>
  <si>
    <t>Perlu memperhatikan beberapa hukum-hukum tajwid dan makhroj</t>
  </si>
  <si>
    <t>Perlu memperhatikan hukum ro, ghunnah, dan mad wajib</t>
  </si>
  <si>
    <t>Nida Khalwatus S</t>
  </si>
  <si>
    <t>Perlu memperhatikan isti'la, hams, dan mad</t>
  </si>
  <si>
    <t>Perlu memperhatikan ghunnah dan mad</t>
  </si>
  <si>
    <t>30, 29, 1, 2, 3</t>
  </si>
  <si>
    <t>Harap diperhatikan tanda waqafnya</t>
  </si>
  <si>
    <t>halaman terakhir</t>
  </si>
  <si>
    <t>surat</t>
  </si>
  <si>
    <t>keterangan</t>
  </si>
  <si>
    <t>hafalan terakhir</t>
  </si>
  <si>
    <t>Ja'far Asshodiq Habibullah Fatah</t>
  </si>
  <si>
    <t>20.02.003</t>
  </si>
  <si>
    <t>Tsalitsah</t>
  </si>
  <si>
    <t>Al-Maidah: 76</t>
  </si>
  <si>
    <t>Persiapan syahadah</t>
  </si>
  <si>
    <t>Abdurrahman Al-Zuhdi</t>
  </si>
  <si>
    <t>20.02.004</t>
  </si>
  <si>
    <t>Al-A'raf: 57</t>
  </si>
  <si>
    <t>M. Fatih Yusuf Rahman</t>
  </si>
  <si>
    <t>20.02.005</t>
  </si>
  <si>
    <t>Al-An'am: 151</t>
  </si>
  <si>
    <t>20.02.006</t>
  </si>
  <si>
    <t>An-Nisa: 74</t>
  </si>
  <si>
    <t>20.02.007</t>
  </si>
  <si>
    <t>Al-An'am: 27</t>
  </si>
  <si>
    <t>20.02.008</t>
  </si>
  <si>
    <t>Maryam: 64</t>
  </si>
  <si>
    <t>Nurlayli Ubadah</t>
  </si>
  <si>
    <t>20.02.009</t>
  </si>
  <si>
    <t>Hud: 45</t>
  </si>
  <si>
    <t>Nadyne Fathiya Chairinda</t>
  </si>
  <si>
    <t>20.02.010</t>
  </si>
  <si>
    <t>Al-Baqarah: 126</t>
  </si>
  <si>
    <t>20.02.012</t>
  </si>
  <si>
    <t>At-Taubah: 93</t>
  </si>
  <si>
    <t>Syamil Muwahhiduddien</t>
  </si>
  <si>
    <t>20.02.013</t>
  </si>
  <si>
    <t>Al-A'raf: 163</t>
  </si>
  <si>
    <t>20.02.017</t>
  </si>
  <si>
    <t>Al-Anfal: 75</t>
  </si>
  <si>
    <t>Arviandow</t>
  </si>
  <si>
    <t>21.02.019</t>
  </si>
  <si>
    <t>Tsaniyah</t>
  </si>
  <si>
    <t>Ad-Dhuha</t>
  </si>
  <si>
    <t>Tahsin</t>
  </si>
  <si>
    <t>Ayaturrahman Shinra Aufa</t>
  </si>
  <si>
    <t>21.02.020</t>
  </si>
  <si>
    <t>Al-Baqarah: 224</t>
  </si>
  <si>
    <t>21.02.021</t>
  </si>
  <si>
    <t>Hud: 28</t>
  </si>
  <si>
    <t>21.02.022</t>
  </si>
  <si>
    <t>Al-Maidah: 41</t>
  </si>
  <si>
    <t>Muhammad Radja</t>
  </si>
  <si>
    <t>21.02.023</t>
  </si>
  <si>
    <t>Al-Baqarah: 190</t>
  </si>
  <si>
    <t>21.02.024</t>
  </si>
  <si>
    <t>Muhammad Rayhan</t>
  </si>
  <si>
    <t>21.02.025</t>
  </si>
  <si>
    <t>An-Nisa: 101</t>
  </si>
  <si>
    <t>Rihal Muharrikul Haq</t>
  </si>
  <si>
    <t>21.02.027</t>
  </si>
  <si>
    <t>Al-Maidah: 50</t>
  </si>
  <si>
    <t>21.02.031</t>
  </si>
  <si>
    <t>Al-Anfal: 25</t>
  </si>
  <si>
    <t>21.02.032</t>
  </si>
  <si>
    <t>Yusuf: 22</t>
  </si>
  <si>
    <t>Nayla Izzatul Hasanah</t>
  </si>
  <si>
    <t>21.02.033</t>
  </si>
  <si>
    <t>Al-A'raf: 30</t>
  </si>
  <si>
    <t>21.02.034</t>
  </si>
  <si>
    <t>Al-An'am: 137</t>
  </si>
  <si>
    <t>21.02.036</t>
  </si>
  <si>
    <t>Taha: 64</t>
  </si>
  <si>
    <t>21.02.038</t>
  </si>
  <si>
    <t>Al-Baqarah: 141</t>
  </si>
  <si>
    <t>22.02.040</t>
  </si>
  <si>
    <t>Ula</t>
  </si>
  <si>
    <t>An-Nisa: 134</t>
  </si>
  <si>
    <t>Alya Zulfa Rahmdhani</t>
  </si>
  <si>
    <t>22.02.041</t>
  </si>
  <si>
    <t>Nuh: 28</t>
  </si>
  <si>
    <t>22.02.042</t>
  </si>
  <si>
    <t>Al-Baqarah: 269</t>
  </si>
  <si>
    <t>Muhammad Al Fahrezy</t>
  </si>
  <si>
    <t>22.02.043</t>
  </si>
  <si>
    <t>Al-Ahzab: 54</t>
  </si>
  <si>
    <t>Muhammad Faisal Asy Syams</t>
  </si>
  <si>
    <t>22.02.044</t>
  </si>
  <si>
    <t>Al-Anfal: 33</t>
  </si>
  <si>
    <t>Muhammad Fakhri</t>
  </si>
  <si>
    <t>22.02.045</t>
  </si>
  <si>
    <t>Al-Maidah: 5</t>
  </si>
  <si>
    <t>22.02.046</t>
  </si>
  <si>
    <t>Al-Baqarah: 69</t>
  </si>
  <si>
    <t>22.02.047</t>
  </si>
  <si>
    <t>Ali Imran: 115</t>
  </si>
  <si>
    <t>22.02.048</t>
  </si>
  <si>
    <t>Ali Imran: 186</t>
  </si>
  <si>
    <t>22.02.049</t>
  </si>
  <si>
    <t>Al-Baqarah: 252</t>
  </si>
  <si>
    <t>Sekar Arum Wijayanti</t>
  </si>
  <si>
    <t>22.02.050</t>
  </si>
  <si>
    <t>Al-Qalam: 42</t>
  </si>
  <si>
    <t>s1 juz</t>
  </si>
  <si>
    <t>s1 nilai</t>
  </si>
  <si>
    <t>s1 norma</t>
  </si>
  <si>
    <t>s1 tahsin</t>
  </si>
  <si>
    <t>j1 juz</t>
  </si>
  <si>
    <t>j1 nilai</t>
  </si>
  <si>
    <t>j1 norma</t>
  </si>
  <si>
    <t>j1 tahsin</t>
  </si>
  <si>
    <t>j2 juz</t>
  </si>
  <si>
    <t>j2 nilai</t>
  </si>
  <si>
    <t>j2 norma</t>
  </si>
  <si>
    <t>j2 tahsin</t>
  </si>
  <si>
    <t>j3 juz</t>
  </si>
  <si>
    <t>j3 nilai</t>
  </si>
  <si>
    <t>j3 norma</t>
  </si>
  <si>
    <t>j3 tahsin</t>
  </si>
  <si>
    <t>j4 juz</t>
  </si>
  <si>
    <t>j4 nilai</t>
  </si>
  <si>
    <t>j4 norma</t>
  </si>
  <si>
    <t>j4 tahsin</t>
  </si>
  <si>
    <t>j5 juz</t>
  </si>
  <si>
    <t>j5 nilai</t>
  </si>
  <si>
    <t>j5 norma</t>
  </si>
  <si>
    <t>j5 tahsin</t>
  </si>
  <si>
    <t>Juz 9, surat Al-Maidah: 76 (Persiapan syahadah)</t>
  </si>
  <si>
    <t>Juz 9, surat Al-A'raf: 57 (Persiapan syahadah)</t>
  </si>
  <si>
    <t>Juz 9, surat Al-An'am: 151 (Persiapan syahadah)</t>
  </si>
  <si>
    <t>Juz 5, surat An-Nisa: 74 (Persiapan syahadah)</t>
  </si>
  <si>
    <t>Jayyid Jiddan</t>
  </si>
  <si>
    <t>Juz 9, surat Al-An'am: 27 (Persiapan syahadah)</t>
  </si>
  <si>
    <t>Mumtaz</t>
  </si>
  <si>
    <t>Juz 16, surat Maryam: 64</t>
  </si>
  <si>
    <t>Juz 12, surat Hud: 45</t>
  </si>
  <si>
    <t>Juz 4, surat Al-Baqarah: 126 (Persiapan syahadah)</t>
  </si>
  <si>
    <t>Juz 10, surat At-Taubah: 93</t>
  </si>
  <si>
    <t>Juz 9, surat Al-A'raf: 163 (Persiapan syahadah)</t>
  </si>
  <si>
    <t>Juz 9, surat Al-Anfal: 75 (Persiapan syahadah)</t>
  </si>
  <si>
    <t>Juz 30, surat Ad-Dhuha (Tahsin)</t>
  </si>
  <si>
    <t>Juz 4, surat Al-Baqarah: 224 (Persiapan syahadah)</t>
  </si>
  <si>
    <t>Juz 12, surat Hud: 28</t>
  </si>
  <si>
    <t>Juz 9, surat Al-Maidah: 41 (Persiapan syahadah)</t>
  </si>
  <si>
    <t>Juz 4, surat Al-Baqarah: 190 (Persiapan syahadah)</t>
  </si>
  <si>
    <t>Juz 5, surat An-Nisa: 101 (Tahsin)</t>
  </si>
  <si>
    <t>Juz 9, surat Al-Maidah: 50 (Persiapan syahadah)</t>
  </si>
  <si>
    <t>Juz 9, surat Al-Anfal: 25</t>
  </si>
  <si>
    <t>Maqbul</t>
  </si>
  <si>
    <t>Juz 12, surat Yusuf: 22</t>
  </si>
  <si>
    <t>Juz 8, surat Al-A'raf: 30</t>
  </si>
  <si>
    <t>Juz 8, surat Al-An'am: 137</t>
  </si>
  <si>
    <t>Juz 16, surat Taha: 64</t>
  </si>
  <si>
    <t>Juz 3, surat Al-Baqarah: 141 (Persiapan syahadah)</t>
  </si>
  <si>
    <t>Juz 5, surat An-Nisa: 134</t>
  </si>
  <si>
    <t>Juz 29, surat Nuh: 28</t>
  </si>
  <si>
    <t>Juz 3, surat Al-Baqarah: 269</t>
  </si>
  <si>
    <t>Juz 22, surat Al-Ahzab: 54 (Tahsin)</t>
  </si>
  <si>
    <t>Juz 9, surat Al-Anfal: 33 (Tahsin)</t>
  </si>
  <si>
    <t>Juz 6, surat Al-Maidah: 5 (Tahsin)</t>
  </si>
  <si>
    <t>Juz 1, surat Al-Baqarah: 69</t>
  </si>
  <si>
    <t>Juz 4, surat Ali Imran: 115 (Persiapan syahadah)</t>
  </si>
  <si>
    <t>Juz 4, surat Ali Imran: 186</t>
  </si>
  <si>
    <t>Juz 4, surat Al-Baqarah: 252 (Persiapan syahadah)</t>
  </si>
  <si>
    <t>Juz 29, surat Al-Qalam: 42</t>
  </si>
</sst>
</file>

<file path=xl/styles.xml><?xml version="1.0" encoding="utf-8"?>
<styleSheet xmlns="http://schemas.openxmlformats.org/spreadsheetml/2006/main">
  <numFmts count="6">
    <numFmt numFmtId="176" formatCode="yyyy\-mm\-dd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  <numFmt numFmtId="180" formatCode="_ * #,##0_ ;_ * \-#,##0_ ;_ * &quot;-&quot;_ ;_ @_ "/>
    <numFmt numFmtId="181" formatCode="dd/mm/yyyy;@"/>
  </numFmts>
  <fonts count="24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8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Fill="1" applyAlignment="1"/>
    <xf numFmtId="0" fontId="0" fillId="2" borderId="0" xfId="0" applyFont="1" applyFill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Alignment="1"/>
    <xf numFmtId="181" fontId="0" fillId="0" borderId="0" xfId="0" applyNumberFormat="1" applyFont="1" applyAlignment="1"/>
    <xf numFmtId="0" fontId="3" fillId="0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27"/>
  <sheetViews>
    <sheetView workbookViewId="0">
      <pane ySplit="1" topLeftCell="A14" activePane="bottomLeft" state="frozen"/>
      <selection/>
      <selection pane="bottomLeft" activeCell="E27" sqref="E27:H27"/>
    </sheetView>
  </sheetViews>
  <sheetFormatPr defaultColWidth="12.6285714285714" defaultRowHeight="15.75" customHeight="1" outlineLevelCol="7"/>
  <cols>
    <col min="1" max="1" width="29" customWidth="1"/>
    <col min="2" max="2" width="9.71428571428571" customWidth="1"/>
    <col min="3" max="3" width="10.2857142857143" customWidth="1"/>
    <col min="4" max="4" width="11" customWidth="1"/>
    <col min="5" max="5" width="4.28571428571429" customWidth="1"/>
    <col min="6" max="6" width="5.57142857142857" customWidth="1"/>
    <col min="7" max="7" width="8.28571428571429" customWidth="1"/>
    <col min="8" max="8" width="36.5714285714286" customWidth="1"/>
    <col min="9" max="9" width="31.5714285714286" customWidth="1"/>
  </cols>
  <sheetData>
    <row r="1" customHeight="1" spans="1:8">
      <c r="A1" s="10" t="s">
        <v>0</v>
      </c>
      <c r="B1" s="2" t="s">
        <v>1</v>
      </c>
      <c r="C1" s="2" t="s">
        <v>2</v>
      </c>
      <c r="D1" s="16" t="s">
        <v>3</v>
      </c>
      <c r="E1" s="6" t="s">
        <v>4</v>
      </c>
      <c r="F1" s="2" t="s">
        <v>5</v>
      </c>
      <c r="G1" s="2" t="s">
        <v>6</v>
      </c>
      <c r="H1" s="3" t="s">
        <v>7</v>
      </c>
    </row>
    <row r="2" customHeight="1" spans="1:8">
      <c r="A2" t="s">
        <v>8</v>
      </c>
      <c r="B2" t="str">
        <f>VLOOKUP(A2,'semua santri'!$A$1:$C$42,2,FALSE)</f>
        <v>21.02.022</v>
      </c>
      <c r="C2" t="str">
        <f>VLOOKUP(A2,'semua santri'!$A$1:$C$42,3,FALSE)</f>
        <v>Tsaniyah</v>
      </c>
      <c r="D2" s="5">
        <v>11</v>
      </c>
      <c r="E2">
        <v>9</v>
      </c>
      <c r="F2">
        <f>100-D2</f>
        <v>89</v>
      </c>
      <c r="G2" t="str">
        <f>IF(F2&lt;26,"Maqbul",IF(F2&lt;51,"Jayyid",IF(F2&lt;76,"Jayyid Jiddan","Mumtaz")))</f>
        <v>Mumtaz</v>
      </c>
      <c r="H2" t="s">
        <v>9</v>
      </c>
    </row>
    <row r="3" customHeight="1" spans="1:8">
      <c r="A3" t="s">
        <v>10</v>
      </c>
      <c r="B3" t="str">
        <f>VLOOKUP(A3,'semua santri'!$A$1:$C$42,2,FALSE)</f>
        <v>21.02.024</v>
      </c>
      <c r="C3" t="str">
        <f>VLOOKUP(A3,'semua santri'!$A$1:$C$42,3,FALSE)</f>
        <v>Tsaniyah</v>
      </c>
      <c r="D3" s="5">
        <v>13</v>
      </c>
      <c r="E3">
        <v>7</v>
      </c>
      <c r="F3">
        <f>100-D3</f>
        <v>87</v>
      </c>
      <c r="G3" t="str">
        <f>IF(F3&lt;26,"Maqbul",IF(F3&lt;51,"Jayyid",IF(F3&lt;76,"Jayyid Jiddan","Mumtaz")))</f>
        <v>Mumtaz</v>
      </c>
      <c r="H3" t="s">
        <v>11</v>
      </c>
    </row>
    <row r="4" customHeight="1" spans="1:8">
      <c r="A4" t="s">
        <v>12</v>
      </c>
      <c r="B4" t="str">
        <f>VLOOKUP(A4,'semua santri'!$A$1:$C$42,2,FALSE)</f>
        <v>21.02.031</v>
      </c>
      <c r="C4" t="str">
        <f>VLOOKUP(A4,'semua santri'!$A$1:$C$42,3,FALSE)</f>
        <v>Tsaniyah</v>
      </c>
      <c r="D4" s="5">
        <v>15</v>
      </c>
      <c r="E4">
        <v>8</v>
      </c>
      <c r="F4">
        <f t="shared" ref="F2:F27" si="0">100-D4</f>
        <v>85</v>
      </c>
      <c r="G4" t="str">
        <f t="shared" ref="G2:G27" si="1">IF(F4&lt;26,"Maqbul",IF(F4&lt;51,"Jayyid",IF(F4&lt;76,"Jayyid Jiddan","Mumtaz")))</f>
        <v>Mumtaz</v>
      </c>
      <c r="H4" t="s">
        <v>13</v>
      </c>
    </row>
    <row r="5" customHeight="1" spans="1:8">
      <c r="A5" t="s">
        <v>14</v>
      </c>
      <c r="B5" t="str">
        <f>VLOOKUP(A5,'semua santri'!$A$1:$C$42,2,FALSE)</f>
        <v>21.02.032</v>
      </c>
      <c r="C5" t="str">
        <f>VLOOKUP(A5,'semua santri'!$A$1:$C$42,3,FALSE)</f>
        <v>Tsaniyah</v>
      </c>
      <c r="D5" s="5">
        <v>0</v>
      </c>
      <c r="E5">
        <v>8</v>
      </c>
      <c r="F5">
        <f>100-D5</f>
        <v>100</v>
      </c>
      <c r="G5" t="str">
        <f>IF(F5&lt;26,"Maqbul",IF(F5&lt;51,"Jayyid",IF(F5&lt;76,"Jayyid Jiddan","Mumtaz")))</f>
        <v>Mumtaz</v>
      </c>
      <c r="H5" t="s">
        <v>15</v>
      </c>
    </row>
    <row r="6" customHeight="1" spans="1:8">
      <c r="A6" t="s">
        <v>14</v>
      </c>
      <c r="B6" t="str">
        <f>VLOOKUP(A6,'semua santri'!$A$1:$C$42,2,FALSE)</f>
        <v>21.02.032</v>
      </c>
      <c r="C6" t="str">
        <f>VLOOKUP(A6,'semua santri'!$A$1:$C$42,3,FALSE)</f>
        <v>Tsaniyah</v>
      </c>
      <c r="D6" s="5">
        <v>1</v>
      </c>
      <c r="E6">
        <v>9</v>
      </c>
      <c r="F6">
        <f>100-D6</f>
        <v>99</v>
      </c>
      <c r="G6" t="str">
        <f>IF(F6&lt;26,"Maqbul",IF(F6&lt;51,"Jayyid",IF(F6&lt;76,"Jayyid Jiddan","Mumtaz")))</f>
        <v>Mumtaz</v>
      </c>
      <c r="H6" t="s">
        <v>15</v>
      </c>
    </row>
    <row r="7" customHeight="1" spans="1:8">
      <c r="A7" t="s">
        <v>14</v>
      </c>
      <c r="B7" t="str">
        <f>VLOOKUP(A7,'semua santri'!$A$1:$C$42,2,FALSE)</f>
        <v>21.02.032</v>
      </c>
      <c r="C7" t="str">
        <f>VLOOKUP(A7,'semua santri'!$A$1:$C$42,3,FALSE)</f>
        <v>Tsaniyah</v>
      </c>
      <c r="D7" s="5">
        <v>1</v>
      </c>
      <c r="E7">
        <v>10</v>
      </c>
      <c r="F7">
        <f>100-D7</f>
        <v>99</v>
      </c>
      <c r="G7" t="str">
        <f>IF(F7&lt;26,"Maqbul",IF(F7&lt;51,"Jayyid",IF(F7&lt;76,"Jayyid Jiddan","Mumtaz")))</f>
        <v>Mumtaz</v>
      </c>
      <c r="H7" t="s">
        <v>15</v>
      </c>
    </row>
    <row r="8" customHeight="1" spans="1:8">
      <c r="A8" t="s">
        <v>16</v>
      </c>
      <c r="B8" t="str">
        <f>VLOOKUP(A8,'semua santri'!$A$1:$C$42,2,FALSE)</f>
        <v>21.02.036</v>
      </c>
      <c r="C8" t="str">
        <f>VLOOKUP(A8,'semua santri'!$A$1:$C$42,3,FALSE)</f>
        <v>Tsaniyah</v>
      </c>
      <c r="D8" s="5">
        <v>0</v>
      </c>
      <c r="E8">
        <v>8</v>
      </c>
      <c r="F8">
        <f>100-D8</f>
        <v>100</v>
      </c>
      <c r="G8" t="str">
        <f>IF(F8&lt;26,"Maqbul",IF(F8&lt;51,"Jayyid",IF(F8&lt;76,"Jayyid Jiddan","Mumtaz")))</f>
        <v>Mumtaz</v>
      </c>
      <c r="H8" t="s">
        <v>15</v>
      </c>
    </row>
    <row r="9" customHeight="1" spans="1:8">
      <c r="A9" t="s">
        <v>16</v>
      </c>
      <c r="B9" t="str">
        <f>VLOOKUP(A9,'semua santri'!$A$1:$C$42,2,FALSE)</f>
        <v>21.02.036</v>
      </c>
      <c r="C9" t="str">
        <f>VLOOKUP(A9,'semua santri'!$A$1:$C$42,3,FALSE)</f>
        <v>Tsaniyah</v>
      </c>
      <c r="D9" s="5">
        <v>0</v>
      </c>
      <c r="E9">
        <v>9</v>
      </c>
      <c r="F9">
        <f>100-D9</f>
        <v>100</v>
      </c>
      <c r="G9" t="str">
        <f>IF(F9&lt;26,"Maqbul",IF(F9&lt;51,"Jayyid",IF(F9&lt;76,"Jayyid Jiddan","Mumtaz")))</f>
        <v>Mumtaz</v>
      </c>
      <c r="H9" t="s">
        <v>15</v>
      </c>
    </row>
    <row r="10" customHeight="1" spans="1:8">
      <c r="A10" t="s">
        <v>16</v>
      </c>
      <c r="B10" t="str">
        <f>VLOOKUP(A10,'semua santri'!$A$1:$C$42,2,FALSE)</f>
        <v>21.02.036</v>
      </c>
      <c r="C10" t="str">
        <f>VLOOKUP(A10,'semua santri'!$A$1:$C$42,3,FALSE)</f>
        <v>Tsaniyah</v>
      </c>
      <c r="D10" s="5">
        <v>0</v>
      </c>
      <c r="E10">
        <v>10</v>
      </c>
      <c r="F10">
        <f>100-D10</f>
        <v>100</v>
      </c>
      <c r="G10" t="str">
        <f>IF(F10&lt;26,"Maqbul",IF(F10&lt;51,"Jayyid",IF(F10&lt;76,"Jayyid Jiddan","Mumtaz")))</f>
        <v>Mumtaz</v>
      </c>
      <c r="H10" t="s">
        <v>15</v>
      </c>
    </row>
    <row r="11" customHeight="1" spans="1:8">
      <c r="A11" t="s">
        <v>16</v>
      </c>
      <c r="B11" t="str">
        <f>VLOOKUP(A11,'semua santri'!$A$1:$C$42,2,FALSE)</f>
        <v>21.02.036</v>
      </c>
      <c r="C11" t="str">
        <f>VLOOKUP(A11,'semua santri'!$A$1:$C$42,3,FALSE)</f>
        <v>Tsaniyah</v>
      </c>
      <c r="D11" s="5">
        <v>0</v>
      </c>
      <c r="E11">
        <v>11</v>
      </c>
      <c r="F11">
        <f>100-D11</f>
        <v>100</v>
      </c>
      <c r="G11" t="str">
        <f>IF(F11&lt;26,"Maqbul",IF(F11&lt;51,"Jayyid",IF(F11&lt;76,"Jayyid Jiddan","Mumtaz")))</f>
        <v>Mumtaz</v>
      </c>
      <c r="H11" t="s">
        <v>15</v>
      </c>
    </row>
    <row r="12" customHeight="1" spans="1:8">
      <c r="A12" t="s">
        <v>16</v>
      </c>
      <c r="B12" t="str">
        <f>VLOOKUP(A12,'semua santri'!$A$1:$C$42,2,FALSE)</f>
        <v>21.02.036</v>
      </c>
      <c r="C12" t="str">
        <f>VLOOKUP(A12,'semua santri'!$A$1:$C$42,3,FALSE)</f>
        <v>Tsaniyah</v>
      </c>
      <c r="D12" s="5">
        <v>0</v>
      </c>
      <c r="E12">
        <v>12</v>
      </c>
      <c r="F12">
        <f>100-D12</f>
        <v>100</v>
      </c>
      <c r="G12" t="str">
        <f>IF(F12&lt;26,"Maqbul",IF(F12&lt;51,"Jayyid",IF(F12&lt;76,"Jayyid Jiddan","Mumtaz")))</f>
        <v>Mumtaz</v>
      </c>
      <c r="H12" t="s">
        <v>15</v>
      </c>
    </row>
    <row r="13" spans="1:8">
      <c r="A13" s="17" t="s">
        <v>17</v>
      </c>
      <c r="B13" s="17" t="str">
        <f>VLOOKUP(A13,'semua santri'!$A$1:$C$42,2,FALSE)</f>
        <v>21.02.038</v>
      </c>
      <c r="C13" s="18" t="str">
        <f>VLOOKUP(A13,'semua santri'!$A$1:$C$42,3,FALSE)</f>
        <v>Tsaniyah</v>
      </c>
      <c r="D13" s="19">
        <v>4</v>
      </c>
      <c r="E13" s="20">
        <v>30</v>
      </c>
      <c r="F13" s="17">
        <f>100-D13</f>
        <v>96</v>
      </c>
      <c r="G13" s="17" t="str">
        <f>IF(F13&lt;26,"Maqbul",IF(F13&lt;51,"Jayyid",IF(F13&lt;76,"Jayyid Jiddan","Mumtaz")))</f>
        <v>Mumtaz</v>
      </c>
      <c r="H13" s="13" t="s">
        <v>9</v>
      </c>
    </row>
    <row r="14" ht="48" customHeight="1" spans="1:8">
      <c r="A14" t="s">
        <v>18</v>
      </c>
      <c r="B14" t="str">
        <f>VLOOKUP(A14,'semua santri'!$A$1:$C$42,2,FALSE)</f>
        <v>22.02.040</v>
      </c>
      <c r="C14" t="str">
        <f>VLOOKUP(A14,'semua santri'!$A$1:$C$42,3,FALSE)</f>
        <v>Ula</v>
      </c>
      <c r="D14" s="5">
        <v>0</v>
      </c>
      <c r="E14">
        <v>30</v>
      </c>
      <c r="F14">
        <f t="shared" si="0"/>
        <v>100</v>
      </c>
      <c r="G14" t="str">
        <f t="shared" si="1"/>
        <v>Mumtaz</v>
      </c>
      <c r="H14" t="s">
        <v>19</v>
      </c>
    </row>
    <row r="15" customHeight="1" spans="1:8">
      <c r="A15" t="s">
        <v>18</v>
      </c>
      <c r="B15" t="str">
        <f>VLOOKUP(A15,'semua santri'!$A$1:$C$42,2,FALSE)</f>
        <v>22.02.040</v>
      </c>
      <c r="C15" t="str">
        <f>VLOOKUP(A15,'semua santri'!$A$1:$C$42,3,FALSE)</f>
        <v>Ula</v>
      </c>
      <c r="D15" s="5">
        <f>D14</f>
        <v>0</v>
      </c>
      <c r="E15">
        <v>29</v>
      </c>
      <c r="F15">
        <f t="shared" si="0"/>
        <v>100</v>
      </c>
      <c r="G15" t="str">
        <f t="shared" si="1"/>
        <v>Mumtaz</v>
      </c>
      <c r="H15" t="s">
        <v>19</v>
      </c>
    </row>
    <row r="16" customHeight="1" spans="1:8">
      <c r="A16" t="s">
        <v>18</v>
      </c>
      <c r="B16" t="str">
        <f>VLOOKUP(A16,'semua santri'!$A$1:$C$42,2,FALSE)</f>
        <v>22.02.040</v>
      </c>
      <c r="C16" t="str">
        <f>VLOOKUP(A16,'semua santri'!$A$1:$C$42,3,FALSE)</f>
        <v>Ula</v>
      </c>
      <c r="D16" s="5">
        <v>0</v>
      </c>
      <c r="E16">
        <v>1</v>
      </c>
      <c r="F16">
        <f t="shared" si="0"/>
        <v>100</v>
      </c>
      <c r="G16" t="str">
        <f t="shared" si="1"/>
        <v>Mumtaz</v>
      </c>
      <c r="H16" t="s">
        <v>19</v>
      </c>
    </row>
    <row r="17" customHeight="1" spans="1:8">
      <c r="A17" t="s">
        <v>18</v>
      </c>
      <c r="B17" t="str">
        <f>VLOOKUP(A17,'semua santri'!$A$1:$C$42,2,FALSE)</f>
        <v>22.02.040</v>
      </c>
      <c r="C17" t="str">
        <f>VLOOKUP(A17,'semua santri'!$A$1:$C$42,3,FALSE)</f>
        <v>Ula</v>
      </c>
      <c r="D17" s="5">
        <v>4</v>
      </c>
      <c r="E17">
        <v>2</v>
      </c>
      <c r="F17">
        <f t="shared" si="0"/>
        <v>96</v>
      </c>
      <c r="G17" t="str">
        <f t="shared" si="1"/>
        <v>Mumtaz</v>
      </c>
      <c r="H17" t="s">
        <v>15</v>
      </c>
    </row>
    <row r="18" customHeight="1" spans="1:8">
      <c r="A18" t="s">
        <v>20</v>
      </c>
      <c r="B18" t="str">
        <f>VLOOKUP(A18,'semua santri'!$A$1:$C$42,2,FALSE)</f>
        <v>22.02.042</v>
      </c>
      <c r="C18" t="str">
        <f>VLOOKUP(A18,'semua santri'!$A$1:$C$42,3,FALSE)</f>
        <v>Ula</v>
      </c>
      <c r="D18" s="5">
        <v>0</v>
      </c>
      <c r="E18">
        <v>30</v>
      </c>
      <c r="F18">
        <f t="shared" si="0"/>
        <v>100</v>
      </c>
      <c r="G18" t="str">
        <f t="shared" si="1"/>
        <v>Mumtaz</v>
      </c>
      <c r="H18" t="s">
        <v>15</v>
      </c>
    </row>
    <row r="19" customHeight="1" spans="1:8">
      <c r="A19" t="s">
        <v>20</v>
      </c>
      <c r="B19" t="str">
        <f>VLOOKUP(A19,'semua santri'!$A$1:$C$42,2,FALSE)</f>
        <v>22.02.042</v>
      </c>
      <c r="C19" t="str">
        <f>VLOOKUP(A19,'semua santri'!$A$1:$C$42,3,FALSE)</f>
        <v>Ula</v>
      </c>
      <c r="D19" s="5">
        <v>7</v>
      </c>
      <c r="E19">
        <v>29</v>
      </c>
      <c r="F19">
        <f t="shared" si="0"/>
        <v>93</v>
      </c>
      <c r="G19" t="str">
        <f t="shared" si="1"/>
        <v>Mumtaz</v>
      </c>
      <c r="H19" t="s">
        <v>15</v>
      </c>
    </row>
    <row r="20" customHeight="1" spans="1:8">
      <c r="A20" t="s">
        <v>21</v>
      </c>
      <c r="B20" t="str">
        <f>VLOOKUP(A20,'semua santri'!$A$1:$C$42,2,FALSE)</f>
        <v>22.02.046</v>
      </c>
      <c r="C20" t="str">
        <f>VLOOKUP(A20,'semua santri'!$A$1:$C$42,3,FALSE)</f>
        <v>Ula</v>
      </c>
      <c r="D20" s="5">
        <v>1</v>
      </c>
      <c r="E20">
        <v>30</v>
      </c>
      <c r="F20">
        <f t="shared" si="0"/>
        <v>99</v>
      </c>
      <c r="G20" t="str">
        <f t="shared" si="1"/>
        <v>Mumtaz</v>
      </c>
      <c r="H20" t="s">
        <v>22</v>
      </c>
    </row>
    <row r="21" customHeight="1" spans="1:8">
      <c r="A21" t="s">
        <v>23</v>
      </c>
      <c r="B21" t="str">
        <f>VLOOKUP(A21,'semua santri'!$A$1:$C$42,2,FALSE)</f>
        <v>22.02.047</v>
      </c>
      <c r="C21" t="str">
        <f>VLOOKUP(A21,'semua santri'!$A$1:$C$42,3,FALSE)</f>
        <v>Ula</v>
      </c>
      <c r="D21" s="5">
        <v>11</v>
      </c>
      <c r="E21">
        <v>2</v>
      </c>
      <c r="F21">
        <f t="shared" si="0"/>
        <v>89</v>
      </c>
      <c r="G21" t="str">
        <f t="shared" si="1"/>
        <v>Mumtaz</v>
      </c>
      <c r="H21" t="s">
        <v>15</v>
      </c>
    </row>
    <row r="22" customHeight="1" spans="1:8">
      <c r="A22" t="s">
        <v>23</v>
      </c>
      <c r="B22" t="str">
        <f>VLOOKUP(A22,'semua santri'!$A$1:$C$42,2,FALSE)</f>
        <v>22.02.047</v>
      </c>
      <c r="C22" t="str">
        <f>VLOOKUP(A22,'semua santri'!$A$1:$C$42,3,FALSE)</f>
        <v>Ula</v>
      </c>
      <c r="D22" s="5">
        <v>9</v>
      </c>
      <c r="E22">
        <v>3</v>
      </c>
      <c r="F22">
        <f t="shared" si="0"/>
        <v>91</v>
      </c>
      <c r="G22" t="str">
        <f t="shared" si="1"/>
        <v>Mumtaz</v>
      </c>
      <c r="H22" t="s">
        <v>15</v>
      </c>
    </row>
    <row r="23" customHeight="1" spans="1:8">
      <c r="A23" t="s">
        <v>24</v>
      </c>
      <c r="B23" t="str">
        <f>VLOOKUP(A23,'semua santri'!$A$1:$C$42,2,FALSE)</f>
        <v>22.02.048</v>
      </c>
      <c r="C23" t="str">
        <f>VLOOKUP(A23,'semua santri'!$A$1:$C$42,3,FALSE)</f>
        <v>Ula</v>
      </c>
      <c r="D23" s="5">
        <v>1</v>
      </c>
      <c r="E23">
        <v>2</v>
      </c>
      <c r="F23">
        <f t="shared" si="0"/>
        <v>99</v>
      </c>
      <c r="G23" t="str">
        <f t="shared" si="1"/>
        <v>Mumtaz</v>
      </c>
      <c r="H23" t="s">
        <v>15</v>
      </c>
    </row>
    <row r="24" customHeight="1" spans="1:8">
      <c r="A24" t="s">
        <v>24</v>
      </c>
      <c r="B24" t="str">
        <f>VLOOKUP(A24,'semua santri'!$A$1:$C$42,2,FALSE)</f>
        <v>22.02.048</v>
      </c>
      <c r="C24" t="str">
        <f>VLOOKUP(A24,'semua santri'!$A$1:$C$42,3,FALSE)</f>
        <v>Ula</v>
      </c>
      <c r="D24" s="5">
        <v>0</v>
      </c>
      <c r="E24">
        <v>3</v>
      </c>
      <c r="F24">
        <f t="shared" si="0"/>
        <v>100</v>
      </c>
      <c r="G24" t="str">
        <f t="shared" si="1"/>
        <v>Mumtaz</v>
      </c>
      <c r="H24" t="s">
        <v>15</v>
      </c>
    </row>
    <row r="25" customHeight="1" spans="1:8">
      <c r="A25" t="s">
        <v>25</v>
      </c>
      <c r="B25" t="str">
        <f>VLOOKUP(A25,'semua santri'!$A$1:$C$42,2,FALSE)</f>
        <v>22.02.049</v>
      </c>
      <c r="C25" t="str">
        <f>VLOOKUP(A25,'semua santri'!$A$1:$C$42,3,FALSE)</f>
        <v>Ula</v>
      </c>
      <c r="D25" s="5">
        <v>0</v>
      </c>
      <c r="E25">
        <v>30</v>
      </c>
      <c r="F25">
        <f t="shared" si="0"/>
        <v>100</v>
      </c>
      <c r="G25" t="str">
        <f t="shared" si="1"/>
        <v>Mumtaz</v>
      </c>
      <c r="H25" t="s">
        <v>15</v>
      </c>
    </row>
    <row r="26" customHeight="1" spans="1:8">
      <c r="A26" t="s">
        <v>25</v>
      </c>
      <c r="B26" t="str">
        <f>VLOOKUP(A26,'semua santri'!$A$1:$C$42,2,FALSE)</f>
        <v>22.02.049</v>
      </c>
      <c r="C26" t="str">
        <f>VLOOKUP(A26,'semua santri'!$A$1:$C$42,3,FALSE)</f>
        <v>Ula</v>
      </c>
      <c r="D26" s="5">
        <v>4</v>
      </c>
      <c r="E26">
        <v>29</v>
      </c>
      <c r="F26">
        <f t="shared" si="0"/>
        <v>96</v>
      </c>
      <c r="G26" t="str">
        <f t="shared" si="1"/>
        <v>Mumtaz</v>
      </c>
      <c r="H26" t="s">
        <v>15</v>
      </c>
    </row>
    <row r="27" customHeight="1" spans="1:8">
      <c r="A27" t="s">
        <v>25</v>
      </c>
      <c r="B27" t="str">
        <f>VLOOKUP(A27,'semua santri'!$A$1:$C$42,2,FALSE)</f>
        <v>22.02.049</v>
      </c>
      <c r="C27" t="str">
        <f>VLOOKUP(A27,'semua santri'!$A$1:$C$42,3,FALSE)</f>
        <v>Ula</v>
      </c>
      <c r="D27" s="5">
        <v>8</v>
      </c>
      <c r="E27">
        <v>2</v>
      </c>
      <c r="F27">
        <f t="shared" si="0"/>
        <v>92</v>
      </c>
      <c r="G27" t="str">
        <f t="shared" si="1"/>
        <v>Mumtaz</v>
      </c>
      <c r="H27" t="s">
        <v>15</v>
      </c>
    </row>
  </sheetData>
  <sortState ref="A2:H27">
    <sortCondition ref="B2:B27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pane ySplit="1" topLeftCell="A2" activePane="bottomLeft" state="frozen"/>
      <selection/>
      <selection pane="bottomLeft" activeCell="J14" sqref="J14:M14"/>
    </sheetView>
  </sheetViews>
  <sheetFormatPr defaultColWidth="9.14285714285714" defaultRowHeight="12.75"/>
  <cols>
    <col min="1" max="1" width="10.8571428571429"/>
    <col min="2" max="2" width="22.8571428571429" customWidth="1"/>
    <col min="3" max="3" width="9.71428571428571" customWidth="1"/>
    <col min="4" max="4" width="10.2857142857143" customWidth="1"/>
    <col min="5" max="6" width="2.57142857142857" customWidth="1"/>
    <col min="7" max="7" width="3.57142857142857" customWidth="1"/>
    <col min="8" max="8" width="3.85714285714286" customWidth="1"/>
    <col min="9" max="9" width="3.57142857142857" customWidth="1"/>
    <col min="10" max="10" width="13.5714285714286" customWidth="1"/>
    <col min="11" max="11" width="5.57142857142857" customWidth="1"/>
    <col min="12" max="12" width="8.28571428571429" customWidth="1"/>
    <col min="13" max="13" width="33.2095238095238" customWidth="1"/>
  </cols>
  <sheetData>
    <row r="1" spans="1:13">
      <c r="A1" s="1" t="s">
        <v>26</v>
      </c>
      <c r="B1" s="10" t="s">
        <v>0</v>
      </c>
      <c r="C1" s="2" t="s">
        <v>1</v>
      </c>
      <c r="D1" s="2" t="s">
        <v>2</v>
      </c>
      <c r="E1" s="2">
        <v>1</v>
      </c>
      <c r="F1" s="1">
        <v>2</v>
      </c>
      <c r="G1" s="1">
        <v>3</v>
      </c>
      <c r="H1" s="1">
        <v>4</v>
      </c>
      <c r="I1" s="7">
        <v>5</v>
      </c>
      <c r="J1" s="2" t="s">
        <v>4</v>
      </c>
      <c r="K1" s="2" t="s">
        <v>5</v>
      </c>
      <c r="L1" s="2" t="s">
        <v>6</v>
      </c>
      <c r="M1" s="3" t="s">
        <v>7</v>
      </c>
    </row>
    <row r="2" spans="1:13">
      <c r="A2" s="11">
        <v>45026</v>
      </c>
      <c r="B2" t="s">
        <v>27</v>
      </c>
      <c r="C2" t="str">
        <f>VLOOKUP(B2,'semua santri'!$A$1:$C$42,2,FALSE)</f>
        <v>20.02.006</v>
      </c>
      <c r="D2" t="str">
        <f>VLOOKUP(B2,'semua santri'!$A$1:$C$42,3,FALSE)</f>
        <v>Tsalitsah</v>
      </c>
      <c r="E2">
        <v>6</v>
      </c>
      <c r="F2">
        <v>3</v>
      </c>
      <c r="G2">
        <v>4</v>
      </c>
      <c r="H2">
        <v>20</v>
      </c>
      <c r="I2" s="5">
        <v>13</v>
      </c>
      <c r="J2" t="s">
        <v>28</v>
      </c>
      <c r="K2">
        <f t="shared" ref="K2:K14" si="0">100-SUM(E2:I2)</f>
        <v>54</v>
      </c>
      <c r="L2" t="str">
        <f t="shared" ref="L2:L14" si="1">IF(K2&lt;26,"Maqbul",IF(K2&lt;51,"Jayyid",IF(K2&lt;76,"Jayyid Jiddan","Mumtaz")))</f>
        <v>Jayyid Jiddan</v>
      </c>
      <c r="M2" t="s">
        <v>29</v>
      </c>
    </row>
    <row r="3" spans="1:13">
      <c r="A3" s="11">
        <v>44960</v>
      </c>
      <c r="B3" t="s">
        <v>30</v>
      </c>
      <c r="C3" t="str">
        <f>VLOOKUP(B3,'semua santri'!$A$1:$C$42,2,FALSE)</f>
        <v>20.02.007</v>
      </c>
      <c r="D3" t="str">
        <f>VLOOKUP(B3,'semua santri'!$A$1:$C$42,3,FALSE)</f>
        <v>Tsalitsah</v>
      </c>
      <c r="F3">
        <v>2</v>
      </c>
      <c r="G3">
        <v>3</v>
      </c>
      <c r="H3">
        <v>5</v>
      </c>
      <c r="I3" s="5">
        <v>2</v>
      </c>
      <c r="J3" t="s">
        <v>28</v>
      </c>
      <c r="K3">
        <f>100-SUM(E3:I3)</f>
        <v>88</v>
      </c>
      <c r="L3" t="str">
        <f>IF(K3&lt;26,"Maqbul",IF(K3&lt;51,"Jayyid",IF(K3&lt;76,"Jayyid Jiddan","Mumtaz")))</f>
        <v>Mumtaz</v>
      </c>
      <c r="M3" t="s">
        <v>31</v>
      </c>
    </row>
    <row r="4" ht="14.25" spans="1:13">
      <c r="A4" s="11">
        <v>45019</v>
      </c>
      <c r="B4" s="12" t="s">
        <v>32</v>
      </c>
      <c r="C4" s="12" t="str">
        <f>VLOOKUP(B4,'semua santri'!$A$1:$C$42,2,FALSE)</f>
        <v>20.02.008</v>
      </c>
      <c r="D4" s="12" t="str">
        <f>VLOOKUP(B4,'semua santri'!$A$1:$C$42,3,FALSE)</f>
        <v>Tsalitsah</v>
      </c>
      <c r="E4" s="12"/>
      <c r="F4" s="12">
        <v>2</v>
      </c>
      <c r="G4" s="12">
        <v>10</v>
      </c>
      <c r="H4" s="12">
        <v>3</v>
      </c>
      <c r="I4" s="14">
        <v>5</v>
      </c>
      <c r="J4" s="12" t="s">
        <v>33</v>
      </c>
      <c r="K4" s="12">
        <f>100-SUM(E4:I4)</f>
        <v>80</v>
      </c>
      <c r="L4" s="12" t="str">
        <f>IF(K4&lt;26,"Maqbul",IF(K4&lt;51,"Jayyid",IF(K4&lt;76,"Jayyid Jiddan","Mumtaz")))</f>
        <v>Mumtaz</v>
      </c>
      <c r="M4" s="12" t="s">
        <v>31</v>
      </c>
    </row>
    <row r="5" spans="1:13">
      <c r="A5" s="11" t="s">
        <v>34</v>
      </c>
      <c r="B5" t="s">
        <v>35</v>
      </c>
      <c r="C5" t="str">
        <f>VLOOKUP(B5,'semua santri'!$A$1:$C$42,2,FALSE)</f>
        <v>20.02.012</v>
      </c>
      <c r="D5" t="str">
        <f>VLOOKUP(B5,'semua santri'!$A$1:$C$42,3,FALSE)</f>
        <v>Tsalitsah</v>
      </c>
      <c r="H5">
        <v>1</v>
      </c>
      <c r="I5" s="5">
        <v>1</v>
      </c>
      <c r="J5" t="s">
        <v>33</v>
      </c>
      <c r="K5">
        <f t="shared" si="0"/>
        <v>98</v>
      </c>
      <c r="L5" t="str">
        <f t="shared" si="1"/>
        <v>Mumtaz</v>
      </c>
      <c r="M5" t="s">
        <v>31</v>
      </c>
    </row>
    <row r="6" spans="1:13">
      <c r="A6" s="11">
        <v>44946</v>
      </c>
      <c r="B6" s="13" t="s">
        <v>36</v>
      </c>
      <c r="C6" s="13" t="str">
        <f>VLOOKUP(B6,'semua santri'!$A$1:$C$42,2,FALSE)</f>
        <v>20.02.017</v>
      </c>
      <c r="D6" s="13" t="str">
        <f>VLOOKUP(B6,'semua santri'!$A$1:$C$42,3,FALSE)</f>
        <v>Tsalitsah</v>
      </c>
      <c r="E6" s="13"/>
      <c r="F6" s="13">
        <v>1</v>
      </c>
      <c r="G6" s="13"/>
      <c r="H6" s="13">
        <v>2</v>
      </c>
      <c r="I6" s="5">
        <v>2</v>
      </c>
      <c r="J6" s="13" t="s">
        <v>28</v>
      </c>
      <c r="K6">
        <f t="shared" si="0"/>
        <v>95</v>
      </c>
      <c r="L6" t="str">
        <f t="shared" si="1"/>
        <v>Mumtaz</v>
      </c>
      <c r="M6" t="s">
        <v>37</v>
      </c>
    </row>
    <row r="7" ht="25.5" spans="1:13">
      <c r="A7" s="11">
        <v>44968</v>
      </c>
      <c r="B7" t="s">
        <v>38</v>
      </c>
      <c r="C7" t="str">
        <f>VLOOKUP(B7,'semua santri'!$A$1:$C$42,2,FALSE)</f>
        <v>21.02.021</v>
      </c>
      <c r="D7" t="str">
        <f>VLOOKUP(B7,'semua santri'!$A$1:$C$42,3,FALSE)</f>
        <v>Tsaniyah</v>
      </c>
      <c r="E7">
        <v>1</v>
      </c>
      <c r="F7">
        <v>1</v>
      </c>
      <c r="H7">
        <v>2</v>
      </c>
      <c r="I7" s="5">
        <v>2</v>
      </c>
      <c r="J7" t="s">
        <v>33</v>
      </c>
      <c r="K7">
        <f t="shared" si="0"/>
        <v>94</v>
      </c>
      <c r="L7" t="str">
        <f t="shared" si="1"/>
        <v>Mumtaz</v>
      </c>
      <c r="M7" s="15" t="s">
        <v>39</v>
      </c>
    </row>
    <row r="8" spans="1:13">
      <c r="A8" s="11">
        <v>45018</v>
      </c>
      <c r="B8" t="s">
        <v>8</v>
      </c>
      <c r="C8" t="str">
        <f>VLOOKUP(B8,'semua santri'!$A$1:$C$42,2,FALSE)</f>
        <v>21.02.022</v>
      </c>
      <c r="D8" t="str">
        <f>VLOOKUP(B8,'semua santri'!$A$1:$C$42,3,FALSE)</f>
        <v>Tsaniyah</v>
      </c>
      <c r="E8">
        <v>2</v>
      </c>
      <c r="F8">
        <v>2</v>
      </c>
      <c r="G8">
        <v>7</v>
      </c>
      <c r="H8">
        <v>2</v>
      </c>
      <c r="I8" s="5">
        <v>3</v>
      </c>
      <c r="J8" t="s">
        <v>28</v>
      </c>
      <c r="K8">
        <f t="shared" si="0"/>
        <v>84</v>
      </c>
      <c r="L8" t="str">
        <f t="shared" si="1"/>
        <v>Mumtaz</v>
      </c>
      <c r="M8" t="s">
        <v>40</v>
      </c>
    </row>
    <row r="9" spans="1:13">
      <c r="A9" s="11">
        <v>45026</v>
      </c>
      <c r="B9" t="s">
        <v>10</v>
      </c>
      <c r="C9" t="str">
        <f>VLOOKUP(B9,'semua santri'!$A$1:$C$42,2,FALSE)</f>
        <v>21.02.024</v>
      </c>
      <c r="D9" t="str">
        <f>VLOOKUP(B9,'semua santri'!$A$1:$C$42,3,FALSE)</f>
        <v>Tsaniyah</v>
      </c>
      <c r="I9" s="5"/>
      <c r="J9" t="s">
        <v>28</v>
      </c>
      <c r="K9">
        <f>100-SUM(E9:I9)</f>
        <v>100</v>
      </c>
      <c r="L9" t="str">
        <f>IF(K9&lt;26,"Maqbul",IF(K9&lt;51,"Jayyid",IF(K9&lt;76,"Jayyid Jiddan","Mumtaz")))</f>
        <v>Mumtaz</v>
      </c>
      <c r="M9" t="s">
        <v>39</v>
      </c>
    </row>
    <row r="10" spans="1:13">
      <c r="A10" s="11">
        <v>44998</v>
      </c>
      <c r="B10" t="s">
        <v>12</v>
      </c>
      <c r="C10" t="str">
        <f>VLOOKUP(B10,'semua santri'!$A$1:$C$42,2,FALSE)</f>
        <v>21.02.031</v>
      </c>
      <c r="D10" t="str">
        <f>VLOOKUP(B10,'semua santri'!$A$1:$C$42,3,FALSE)</f>
        <v>Tsaniyah</v>
      </c>
      <c r="E10">
        <v>6</v>
      </c>
      <c r="F10">
        <v>19</v>
      </c>
      <c r="G10">
        <v>25</v>
      </c>
      <c r="H10">
        <v>10</v>
      </c>
      <c r="I10" s="5">
        <v>17</v>
      </c>
      <c r="J10" t="s">
        <v>28</v>
      </c>
      <c r="K10">
        <f>100-SUM(E10:I10)</f>
        <v>23</v>
      </c>
      <c r="L10" t="str">
        <f>IF(K10&lt;26,"Maqbul",IF(K10&lt;51,"Jayyid",IF(K10&lt;76,"Jayyid Jiddan","Mumtaz")))</f>
        <v>Maqbul</v>
      </c>
      <c r="M10" t="s">
        <v>41</v>
      </c>
    </row>
    <row r="11" spans="1:13">
      <c r="A11" s="11">
        <v>44958</v>
      </c>
      <c r="B11" t="s">
        <v>14</v>
      </c>
      <c r="C11" t="str">
        <f>VLOOKUP(B11,'semua santri'!$A$1:$C$42,2,FALSE)</f>
        <v>21.02.032</v>
      </c>
      <c r="D11" t="str">
        <f>VLOOKUP(B11,'semua santri'!$A$1:$C$42,3,FALSE)</f>
        <v>Tsaniyah</v>
      </c>
      <c r="G11">
        <v>1</v>
      </c>
      <c r="H11">
        <v>1</v>
      </c>
      <c r="I11" s="5"/>
      <c r="J11" t="s">
        <v>28</v>
      </c>
      <c r="K11">
        <f t="shared" si="0"/>
        <v>98</v>
      </c>
      <c r="L11" t="str">
        <f t="shared" si="1"/>
        <v>Mumtaz</v>
      </c>
      <c r="M11" t="s">
        <v>42</v>
      </c>
    </row>
    <row r="12" spans="1:13">
      <c r="A12" s="11">
        <v>45006</v>
      </c>
      <c r="B12" t="s">
        <v>43</v>
      </c>
      <c r="C12" t="str">
        <f>VLOOKUP(B12,'semua santri'!$A$1:$C$42,2,FALSE)</f>
        <v>21.02.034</v>
      </c>
      <c r="D12" t="str">
        <f>VLOOKUP(B12,'semua santri'!$A$1:$C$42,3,FALSE)</f>
        <v>Tsaniyah</v>
      </c>
      <c r="E12">
        <v>1</v>
      </c>
      <c r="F12">
        <v>3</v>
      </c>
      <c r="G12">
        <v>4</v>
      </c>
      <c r="I12" s="5"/>
      <c r="J12" t="s">
        <v>28</v>
      </c>
      <c r="K12">
        <f t="shared" si="0"/>
        <v>92</v>
      </c>
      <c r="L12" t="str">
        <f t="shared" si="1"/>
        <v>Mumtaz</v>
      </c>
      <c r="M12" t="s">
        <v>44</v>
      </c>
    </row>
    <row r="13" ht="25.5" spans="1:13">
      <c r="A13" s="11">
        <v>44958</v>
      </c>
      <c r="B13" t="s">
        <v>16</v>
      </c>
      <c r="C13" t="str">
        <f>VLOOKUP(B13,'semua santri'!$A$1:$C$42,2,FALSE)</f>
        <v>21.02.036</v>
      </c>
      <c r="D13" t="str">
        <f>VLOOKUP(B13,'semua santri'!$A$1:$C$42,3,FALSE)</f>
        <v>Tsaniyah</v>
      </c>
      <c r="H13">
        <v>2</v>
      </c>
      <c r="I13" s="5">
        <v>2</v>
      </c>
      <c r="J13" t="s">
        <v>28</v>
      </c>
      <c r="K13">
        <f t="shared" si="0"/>
        <v>96</v>
      </c>
      <c r="L13" t="str">
        <f t="shared" si="1"/>
        <v>Mumtaz</v>
      </c>
      <c r="M13" s="15" t="s">
        <v>45</v>
      </c>
    </row>
    <row r="14" ht="45" customHeight="1" spans="1:14">
      <c r="A14" s="11">
        <f>A13</f>
        <v>44958</v>
      </c>
      <c r="B14" t="s">
        <v>18</v>
      </c>
      <c r="C14" t="str">
        <f>VLOOKUP(B14,'semua santri'!$A$1:$C$42,2,FALSE)</f>
        <v>22.02.040</v>
      </c>
      <c r="D14" t="str">
        <f>VLOOKUP(B14,'semua santri'!$A$1:$C$42,3,FALSE)</f>
        <v>Ula</v>
      </c>
      <c r="I14" s="5">
        <v>1</v>
      </c>
      <c r="J14" t="s">
        <v>46</v>
      </c>
      <c r="K14">
        <f t="shared" si="0"/>
        <v>99</v>
      </c>
      <c r="L14" t="str">
        <f t="shared" si="1"/>
        <v>Mumtaz</v>
      </c>
      <c r="M14" t="s">
        <v>47</v>
      </c>
      <c r="N14" s="12"/>
    </row>
    <row r="15" ht="14.25" spans="2:14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</sheetData>
  <sortState ref="A2:M14">
    <sortCondition ref="C2:C1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ySplit="1" topLeftCell="A11" activePane="bottomLeft" state="frozen"/>
      <selection/>
      <selection pane="bottomLeft" activeCell="H2" sqref="H2:H37"/>
    </sheetView>
  </sheetViews>
  <sheetFormatPr defaultColWidth="9.14285714285714" defaultRowHeight="12.75" outlineLevelCol="7"/>
  <cols>
    <col min="1" max="1" width="29.2857142857143" customWidth="1"/>
    <col min="4" max="4" width="16" customWidth="1"/>
    <col min="5" max="5" width="4.28571428571429" customWidth="1"/>
    <col min="6" max="6" width="15.428571428571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48</v>
      </c>
      <c r="E1" s="1" t="s">
        <v>4</v>
      </c>
      <c r="F1" s="1" t="s">
        <v>49</v>
      </c>
      <c r="G1" s="7" t="s">
        <v>50</v>
      </c>
      <c r="H1" s="1" t="s">
        <v>51</v>
      </c>
    </row>
    <row r="2" spans="1:8">
      <c r="A2" t="s">
        <v>52</v>
      </c>
      <c r="B2" t="s">
        <v>53</v>
      </c>
      <c r="C2" t="s">
        <v>54</v>
      </c>
      <c r="D2" s="8">
        <v>120</v>
      </c>
      <c r="E2" s="8">
        <v>9</v>
      </c>
      <c r="F2" t="s">
        <v>55</v>
      </c>
      <c r="G2" s="5" t="s">
        <v>56</v>
      </c>
      <c r="H2" t="str">
        <f>"Juz "&amp;E2&amp;", surat "&amp;F2&amp;IF(G2&lt;&gt;""," ("&amp;G2&amp;")","")</f>
        <v>Juz 9, surat Al-Maidah: 76 (Persiapan syahadah)</v>
      </c>
    </row>
    <row r="3" spans="1:8">
      <c r="A3" t="s">
        <v>57</v>
      </c>
      <c r="B3" t="s">
        <v>58</v>
      </c>
      <c r="C3" t="s">
        <v>54</v>
      </c>
      <c r="D3" s="8">
        <v>157</v>
      </c>
      <c r="E3" s="8">
        <v>9</v>
      </c>
      <c r="F3" t="s">
        <v>59</v>
      </c>
      <c r="G3" s="5" t="s">
        <v>56</v>
      </c>
      <c r="H3" t="str">
        <f>"Juz "&amp;E3&amp;", surat "&amp;F3&amp;IF(G3&lt;&gt;""," ("&amp;G3&amp;")","")</f>
        <v>Juz 9, surat Al-A'raf: 57 (Persiapan syahadah)</v>
      </c>
    </row>
    <row r="4" spans="1:8">
      <c r="A4" t="s">
        <v>60</v>
      </c>
      <c r="B4" t="s">
        <v>61</v>
      </c>
      <c r="C4" t="s">
        <v>54</v>
      </c>
      <c r="D4" s="8">
        <v>148</v>
      </c>
      <c r="E4" s="8">
        <v>9</v>
      </c>
      <c r="F4" t="s">
        <v>62</v>
      </c>
      <c r="G4" s="5" t="s">
        <v>56</v>
      </c>
      <c r="H4" t="str">
        <f>"Juz "&amp;E4&amp;", surat "&amp;F4&amp;IF(G4&lt;&gt;""," ("&amp;G4&amp;")","")</f>
        <v>Juz 9, surat Al-An'am: 151 (Persiapan syahadah)</v>
      </c>
    </row>
    <row r="5" spans="1:8">
      <c r="A5" t="s">
        <v>27</v>
      </c>
      <c r="B5" t="s">
        <v>63</v>
      </c>
      <c r="C5" t="s">
        <v>54</v>
      </c>
      <c r="D5" s="8">
        <v>89</v>
      </c>
      <c r="E5" s="8">
        <v>5</v>
      </c>
      <c r="F5" t="s">
        <v>64</v>
      </c>
      <c r="G5" s="5" t="s">
        <v>56</v>
      </c>
      <c r="H5" t="str">
        <f>"Juz "&amp;E5&amp;", surat "&amp;F5&amp;IF(G5&lt;&gt;""," ("&amp;G5&amp;")","")</f>
        <v>Juz 5, surat An-Nisa: 74 (Persiapan syahadah)</v>
      </c>
    </row>
    <row r="6" spans="1:8">
      <c r="A6" t="s">
        <v>30</v>
      </c>
      <c r="B6" t="s">
        <v>65</v>
      </c>
      <c r="C6" t="s">
        <v>54</v>
      </c>
      <c r="D6" s="8">
        <v>130</v>
      </c>
      <c r="E6" s="8">
        <v>9</v>
      </c>
      <c r="F6" t="s">
        <v>66</v>
      </c>
      <c r="G6" s="5" t="s">
        <v>56</v>
      </c>
      <c r="H6" t="str">
        <f>"Juz "&amp;E6&amp;", surat "&amp;F6&amp;IF(G6&lt;&gt;""," ("&amp;G6&amp;")","")</f>
        <v>Juz 9, surat Al-An'am: 27 (Persiapan syahadah)</v>
      </c>
    </row>
    <row r="7" spans="1:8">
      <c r="A7" t="s">
        <v>32</v>
      </c>
      <c r="B7" t="s">
        <v>67</v>
      </c>
      <c r="C7" t="s">
        <v>54</v>
      </c>
      <c r="D7" s="8">
        <v>309</v>
      </c>
      <c r="E7" s="8">
        <v>16</v>
      </c>
      <c r="F7" t="s">
        <v>68</v>
      </c>
      <c r="G7" s="5"/>
      <c r="H7" t="str">
        <f>"Juz "&amp;E7&amp;", surat "&amp;F7&amp;IF(G7&lt;&gt;""," ("&amp;G7&amp;")","")</f>
        <v>Juz 16, surat Maryam: 64</v>
      </c>
    </row>
    <row r="8" spans="1:8">
      <c r="A8" t="s">
        <v>69</v>
      </c>
      <c r="B8" t="s">
        <v>70</v>
      </c>
      <c r="C8" t="s">
        <v>54</v>
      </c>
      <c r="D8" s="8">
        <v>226</v>
      </c>
      <c r="E8" s="8">
        <v>12</v>
      </c>
      <c r="F8" t="s">
        <v>71</v>
      </c>
      <c r="G8" s="5"/>
      <c r="H8" t="str">
        <f>"Juz "&amp;E8&amp;", surat "&amp;F8&amp;IF(G8&lt;&gt;""," ("&amp;G8&amp;")","")</f>
        <v>Juz 12, surat Hud: 45</v>
      </c>
    </row>
    <row r="9" spans="1:8">
      <c r="A9" t="s">
        <v>72</v>
      </c>
      <c r="B9" t="s">
        <v>73</v>
      </c>
      <c r="C9" t="s">
        <v>54</v>
      </c>
      <c r="D9" s="8">
        <v>19</v>
      </c>
      <c r="E9" s="8">
        <v>4</v>
      </c>
      <c r="F9" t="s">
        <v>74</v>
      </c>
      <c r="G9" s="5" t="s">
        <v>56</v>
      </c>
      <c r="H9" t="str">
        <f>"Juz "&amp;E9&amp;", surat "&amp;F9&amp;IF(G9&lt;&gt;""," ("&amp;G9&amp;")","")</f>
        <v>Juz 4, surat Al-Baqarah: 126 (Persiapan syahadah)</v>
      </c>
    </row>
    <row r="10" spans="1:8">
      <c r="A10" t="s">
        <v>35</v>
      </c>
      <c r="B10" t="s">
        <v>75</v>
      </c>
      <c r="C10" t="s">
        <v>54</v>
      </c>
      <c r="D10" s="8">
        <v>201</v>
      </c>
      <c r="E10" s="8">
        <v>10</v>
      </c>
      <c r="F10" t="s">
        <v>76</v>
      </c>
      <c r="G10" s="5"/>
      <c r="H10" t="str">
        <f>"Juz "&amp;E10&amp;", surat "&amp;F10&amp;IF(G10&lt;&gt;""," ("&amp;G10&amp;")","")</f>
        <v>Juz 10, surat At-Taubah: 93</v>
      </c>
    </row>
    <row r="11" spans="1:8">
      <c r="A11" t="s">
        <v>77</v>
      </c>
      <c r="B11" t="s">
        <v>78</v>
      </c>
      <c r="C11" t="s">
        <v>54</v>
      </c>
      <c r="D11" s="8">
        <v>171</v>
      </c>
      <c r="E11" s="8">
        <v>9</v>
      </c>
      <c r="F11" t="s">
        <v>79</v>
      </c>
      <c r="G11" s="5" t="s">
        <v>56</v>
      </c>
      <c r="H11" t="str">
        <f>"Juz "&amp;E11&amp;", surat "&amp;F11&amp;IF(G11&lt;&gt;""," ("&amp;G11&amp;")","")</f>
        <v>Juz 9, surat Al-A'raf: 163 (Persiapan syahadah)</v>
      </c>
    </row>
    <row r="12" spans="1:8">
      <c r="A12" t="s">
        <v>36</v>
      </c>
      <c r="B12" t="s">
        <v>80</v>
      </c>
      <c r="C12" t="s">
        <v>54</v>
      </c>
      <c r="D12" s="8">
        <v>186</v>
      </c>
      <c r="E12" s="8">
        <v>9</v>
      </c>
      <c r="F12" t="s">
        <v>81</v>
      </c>
      <c r="G12" s="5" t="s">
        <v>56</v>
      </c>
      <c r="H12" t="str">
        <f>"Juz "&amp;E12&amp;", surat "&amp;F12&amp;IF(G12&lt;&gt;""," ("&amp;G12&amp;")","")</f>
        <v>Juz 9, surat Al-Anfal: 75 (Persiapan syahadah)</v>
      </c>
    </row>
    <row r="13" spans="1:8">
      <c r="A13" t="s">
        <v>82</v>
      </c>
      <c r="B13" t="s">
        <v>83</v>
      </c>
      <c r="C13" t="s">
        <v>84</v>
      </c>
      <c r="D13" s="8">
        <v>596</v>
      </c>
      <c r="E13" s="8">
        <v>30</v>
      </c>
      <c r="F13" t="s">
        <v>85</v>
      </c>
      <c r="G13" s="5" t="s">
        <v>86</v>
      </c>
      <c r="H13" t="str">
        <f>"Juz "&amp;E13&amp;", surat "&amp;F13&amp;IF(G13&lt;&gt;""," ("&amp;G13&amp;")","")</f>
        <v>Juz 30, surat Ad-Dhuha (Tahsin)</v>
      </c>
    </row>
    <row r="14" spans="1:8">
      <c r="A14" t="s">
        <v>87</v>
      </c>
      <c r="B14" t="s">
        <v>88</v>
      </c>
      <c r="C14" t="s">
        <v>84</v>
      </c>
      <c r="D14" s="8">
        <v>35</v>
      </c>
      <c r="E14" s="8">
        <v>4</v>
      </c>
      <c r="F14" t="s">
        <v>89</v>
      </c>
      <c r="G14" s="5" t="s">
        <v>56</v>
      </c>
      <c r="H14" t="str">
        <f>"Juz "&amp;E14&amp;", surat "&amp;F14&amp;IF(G14&lt;&gt;""," ("&amp;G14&amp;")","")</f>
        <v>Juz 4, surat Al-Baqarah: 224 (Persiapan syahadah)</v>
      </c>
    </row>
    <row r="15" spans="1:8">
      <c r="A15" t="s">
        <v>38</v>
      </c>
      <c r="B15" t="s">
        <v>90</v>
      </c>
      <c r="C15" t="s">
        <v>84</v>
      </c>
      <c r="D15" s="8">
        <v>224</v>
      </c>
      <c r="E15" s="8">
        <v>12</v>
      </c>
      <c r="F15" t="s">
        <v>91</v>
      </c>
      <c r="G15" s="5"/>
      <c r="H15" t="str">
        <f>"Juz "&amp;E15&amp;", surat "&amp;F15&amp;IF(G15&lt;&gt;""," ("&amp;G15&amp;")","")</f>
        <v>Juz 12, surat Hud: 28</v>
      </c>
    </row>
    <row r="16" spans="1:8">
      <c r="A16" t="s">
        <v>8</v>
      </c>
      <c r="B16" t="s">
        <v>92</v>
      </c>
      <c r="C16" t="s">
        <v>84</v>
      </c>
      <c r="D16" s="8">
        <v>114</v>
      </c>
      <c r="E16" s="8">
        <v>9</v>
      </c>
      <c r="F16" t="s">
        <v>93</v>
      </c>
      <c r="G16" s="5" t="s">
        <v>56</v>
      </c>
      <c r="H16" t="str">
        <f>"Juz "&amp;E16&amp;", surat "&amp;F16&amp;IF(G16&lt;&gt;""," ("&amp;G16&amp;")","")</f>
        <v>Juz 9, surat Al-Maidah: 41 (Persiapan syahadah)</v>
      </c>
    </row>
    <row r="17" spans="1:8">
      <c r="A17" t="s">
        <v>94</v>
      </c>
      <c r="B17" t="s">
        <v>95</v>
      </c>
      <c r="C17" t="s">
        <v>84</v>
      </c>
      <c r="D17" s="8">
        <v>29</v>
      </c>
      <c r="E17" s="8">
        <v>4</v>
      </c>
      <c r="F17" t="s">
        <v>96</v>
      </c>
      <c r="G17" s="5" t="s">
        <v>56</v>
      </c>
      <c r="H17" t="str">
        <f>"Juz "&amp;E17&amp;", surat "&amp;F17&amp;IF(G17&lt;&gt;""," ("&amp;G17&amp;")","")</f>
        <v>Juz 4, surat Al-Baqarah: 190 (Persiapan syahadah)</v>
      </c>
    </row>
    <row r="18" spans="1:8">
      <c r="A18" t="s">
        <v>10</v>
      </c>
      <c r="B18" t="s">
        <v>97</v>
      </c>
      <c r="C18" t="s">
        <v>84</v>
      </c>
      <c r="D18" s="8">
        <v>120</v>
      </c>
      <c r="E18" s="8">
        <v>9</v>
      </c>
      <c r="F18" t="s">
        <v>55</v>
      </c>
      <c r="G18" s="5" t="s">
        <v>56</v>
      </c>
      <c r="H18" t="str">
        <f>"Juz "&amp;E18&amp;", surat "&amp;F18&amp;IF(G18&lt;&gt;""," ("&amp;G18&amp;")","")</f>
        <v>Juz 9, surat Al-Maidah: 76 (Persiapan syahadah)</v>
      </c>
    </row>
    <row r="19" spans="1:8">
      <c r="A19" t="s">
        <v>98</v>
      </c>
      <c r="B19" t="s">
        <v>99</v>
      </c>
      <c r="C19" t="s">
        <v>84</v>
      </c>
      <c r="D19" s="8">
        <v>94</v>
      </c>
      <c r="E19" s="8">
        <v>5</v>
      </c>
      <c r="F19" t="s">
        <v>100</v>
      </c>
      <c r="G19" s="5" t="s">
        <v>86</v>
      </c>
      <c r="H19" t="str">
        <f>"Juz "&amp;E19&amp;", surat "&amp;F19&amp;IF(G19&lt;&gt;""," ("&amp;G19&amp;")","")</f>
        <v>Juz 5, surat An-Nisa: 101 (Tahsin)</v>
      </c>
    </row>
    <row r="20" spans="1:8">
      <c r="A20" t="s">
        <v>101</v>
      </c>
      <c r="B20" t="s">
        <v>102</v>
      </c>
      <c r="C20" t="s">
        <v>84</v>
      </c>
      <c r="D20" s="8">
        <v>116</v>
      </c>
      <c r="E20" s="8">
        <v>9</v>
      </c>
      <c r="F20" t="s">
        <v>103</v>
      </c>
      <c r="G20" s="5" t="s">
        <v>56</v>
      </c>
      <c r="H20" t="str">
        <f>"Juz "&amp;E20&amp;", surat "&amp;F20&amp;IF(G20&lt;&gt;""," ("&amp;G20&amp;")","")</f>
        <v>Juz 9, surat Al-Maidah: 50 (Persiapan syahadah)</v>
      </c>
    </row>
    <row r="21" spans="1:8">
      <c r="A21" t="s">
        <v>12</v>
      </c>
      <c r="B21" t="s">
        <v>104</v>
      </c>
      <c r="C21" t="s">
        <v>84</v>
      </c>
      <c r="D21" s="8">
        <v>179</v>
      </c>
      <c r="E21" s="8">
        <v>9</v>
      </c>
      <c r="F21" t="s">
        <v>105</v>
      </c>
      <c r="G21" s="5"/>
      <c r="H21" t="str">
        <f>"Juz "&amp;E21&amp;", surat "&amp;F21&amp;IF(G21&lt;&gt;""," ("&amp;G21&amp;")","")</f>
        <v>Juz 9, surat Al-Anfal: 25</v>
      </c>
    </row>
    <row r="22" spans="1:8">
      <c r="A22" t="s">
        <v>14</v>
      </c>
      <c r="B22" t="s">
        <v>106</v>
      </c>
      <c r="C22" t="s">
        <v>84</v>
      </c>
      <c r="D22" s="8">
        <v>237</v>
      </c>
      <c r="E22" s="8">
        <v>12</v>
      </c>
      <c r="F22" t="s">
        <v>107</v>
      </c>
      <c r="G22" s="5"/>
      <c r="H22" t="str">
        <f>"Juz "&amp;E22&amp;", surat "&amp;F22&amp;IF(G22&lt;&gt;""," ("&amp;G22&amp;")","")</f>
        <v>Juz 12, surat Yusuf: 22</v>
      </c>
    </row>
    <row r="23" spans="1:8">
      <c r="A23" t="s">
        <v>108</v>
      </c>
      <c r="B23" t="s">
        <v>109</v>
      </c>
      <c r="C23" t="s">
        <v>84</v>
      </c>
      <c r="D23" s="8">
        <v>153</v>
      </c>
      <c r="E23" s="8">
        <v>8</v>
      </c>
      <c r="F23" t="s">
        <v>110</v>
      </c>
      <c r="G23" s="5"/>
      <c r="H23" t="str">
        <f>"Juz "&amp;E23&amp;", surat "&amp;F23&amp;IF(G23&lt;&gt;""," ("&amp;G23&amp;")","")</f>
        <v>Juz 8, surat Al-A'raf: 30</v>
      </c>
    </row>
    <row r="24" spans="1:8">
      <c r="A24" t="s">
        <v>43</v>
      </c>
      <c r="B24" t="s">
        <v>111</v>
      </c>
      <c r="C24" t="s">
        <v>84</v>
      </c>
      <c r="D24" s="8">
        <v>145</v>
      </c>
      <c r="E24" s="8">
        <v>8</v>
      </c>
      <c r="F24" t="s">
        <v>112</v>
      </c>
      <c r="G24" s="5"/>
      <c r="H24" t="str">
        <f>"Juz "&amp;E24&amp;", surat "&amp;F24&amp;IF(G24&lt;&gt;""," ("&amp;G24&amp;")","")</f>
        <v>Juz 8, surat Al-An'am: 137</v>
      </c>
    </row>
    <row r="25" spans="1:8">
      <c r="A25" t="s">
        <v>16</v>
      </c>
      <c r="B25" t="s">
        <v>113</v>
      </c>
      <c r="C25" t="s">
        <v>84</v>
      </c>
      <c r="D25" s="8">
        <v>315</v>
      </c>
      <c r="E25" s="8">
        <v>16</v>
      </c>
      <c r="F25" t="s">
        <v>114</v>
      </c>
      <c r="G25" s="5"/>
      <c r="H25" t="str">
        <f>"Juz "&amp;E25&amp;", surat "&amp;F25&amp;IF(G25&lt;&gt;""," ("&amp;G25&amp;")","")</f>
        <v>Juz 16, surat Taha: 64</v>
      </c>
    </row>
    <row r="26" spans="1:8">
      <c r="A26" t="s">
        <v>17</v>
      </c>
      <c r="B26" t="s">
        <v>115</v>
      </c>
      <c r="C26" t="s">
        <v>84</v>
      </c>
      <c r="D26" s="8">
        <v>21</v>
      </c>
      <c r="E26" s="8">
        <v>3</v>
      </c>
      <c r="F26" t="s">
        <v>116</v>
      </c>
      <c r="G26" s="5" t="s">
        <v>56</v>
      </c>
      <c r="H26" t="str">
        <f>"Juz "&amp;E26&amp;", surat "&amp;F26&amp;IF(G26&lt;&gt;""," ("&amp;G26&amp;")","")</f>
        <v>Juz 3, surat Al-Baqarah: 141 (Persiapan syahadah)</v>
      </c>
    </row>
    <row r="27" spans="1:8">
      <c r="A27" t="s">
        <v>18</v>
      </c>
      <c r="B27" t="s">
        <v>117</v>
      </c>
      <c r="C27" t="s">
        <v>118</v>
      </c>
      <c r="D27" s="8">
        <v>99</v>
      </c>
      <c r="E27" s="8">
        <v>5</v>
      </c>
      <c r="F27" t="s">
        <v>119</v>
      </c>
      <c r="G27" s="5"/>
      <c r="H27" t="str">
        <f>"Juz "&amp;E27&amp;", surat "&amp;F27&amp;IF(G27&lt;&gt;""," ("&amp;G27&amp;")","")</f>
        <v>Juz 5, surat An-Nisa: 134</v>
      </c>
    </row>
    <row r="28" spans="1:8">
      <c r="A28" t="s">
        <v>120</v>
      </c>
      <c r="B28" t="s">
        <v>121</v>
      </c>
      <c r="C28" t="s">
        <v>118</v>
      </c>
      <c r="D28" s="8">
        <v>571</v>
      </c>
      <c r="E28" s="8">
        <v>29</v>
      </c>
      <c r="F28" t="s">
        <v>122</v>
      </c>
      <c r="G28" s="5"/>
      <c r="H28" t="str">
        <f>"Juz "&amp;E28&amp;", surat "&amp;F28&amp;IF(G28&lt;&gt;""," ("&amp;G28&amp;")","")</f>
        <v>Juz 29, surat Nuh: 28</v>
      </c>
    </row>
    <row r="29" spans="1:8">
      <c r="A29" t="s">
        <v>20</v>
      </c>
      <c r="B29" t="s">
        <v>123</v>
      </c>
      <c r="C29" t="s">
        <v>118</v>
      </c>
      <c r="D29" s="8">
        <v>45</v>
      </c>
      <c r="E29" s="8">
        <v>3</v>
      </c>
      <c r="F29" t="s">
        <v>124</v>
      </c>
      <c r="G29" s="5"/>
      <c r="H29" t="str">
        <f>"Juz "&amp;E29&amp;", surat "&amp;F29&amp;IF(G29&lt;&gt;""," ("&amp;G29&amp;")","")</f>
        <v>Juz 3, surat Al-Baqarah: 269</v>
      </c>
    </row>
    <row r="30" spans="1:8">
      <c r="A30" t="s">
        <v>125</v>
      </c>
      <c r="B30" t="s">
        <v>126</v>
      </c>
      <c r="C30" t="s">
        <v>118</v>
      </c>
      <c r="D30" s="8">
        <v>425</v>
      </c>
      <c r="E30" s="9">
        <v>22</v>
      </c>
      <c r="F30" t="s">
        <v>127</v>
      </c>
      <c r="G30" s="5" t="s">
        <v>86</v>
      </c>
      <c r="H30" t="str">
        <f>"Juz "&amp;E30&amp;", surat "&amp;F30&amp;IF(G30&lt;&gt;""," ("&amp;G30&amp;")","")</f>
        <v>Juz 22, surat Al-Ahzab: 54 (Tahsin)</v>
      </c>
    </row>
    <row r="31" spans="1:8">
      <c r="A31" t="s">
        <v>128</v>
      </c>
      <c r="B31" t="s">
        <v>129</v>
      </c>
      <c r="C31" t="s">
        <v>118</v>
      </c>
      <c r="D31" s="8">
        <v>180</v>
      </c>
      <c r="E31" s="9">
        <v>9</v>
      </c>
      <c r="F31" t="s">
        <v>130</v>
      </c>
      <c r="G31" s="5" t="s">
        <v>86</v>
      </c>
      <c r="H31" t="str">
        <f>"Juz "&amp;E31&amp;", surat "&amp;F31&amp;IF(G31&lt;&gt;""," ("&amp;G31&amp;")","")</f>
        <v>Juz 9, surat Al-Anfal: 33 (Tahsin)</v>
      </c>
    </row>
    <row r="32" spans="1:8">
      <c r="A32" t="s">
        <v>131</v>
      </c>
      <c r="B32" t="s">
        <v>132</v>
      </c>
      <c r="C32" t="s">
        <v>118</v>
      </c>
      <c r="D32" s="8">
        <v>107</v>
      </c>
      <c r="E32" s="9">
        <v>6</v>
      </c>
      <c r="F32" t="s">
        <v>133</v>
      </c>
      <c r="G32" s="5" t="s">
        <v>86</v>
      </c>
      <c r="H32" t="str">
        <f>"Juz "&amp;E32&amp;", surat "&amp;F32&amp;IF(G32&lt;&gt;""," ("&amp;G32&amp;")","")</f>
        <v>Juz 6, surat Al-Maidah: 5 (Tahsin)</v>
      </c>
    </row>
    <row r="33" spans="1:8">
      <c r="A33" t="s">
        <v>21</v>
      </c>
      <c r="B33" t="s">
        <v>134</v>
      </c>
      <c r="C33" t="s">
        <v>118</v>
      </c>
      <c r="D33" s="8">
        <v>10</v>
      </c>
      <c r="E33" s="8">
        <v>1</v>
      </c>
      <c r="F33" t="s">
        <v>135</v>
      </c>
      <c r="G33" s="5"/>
      <c r="H33" t="str">
        <f>"Juz "&amp;E33&amp;", surat "&amp;F33&amp;IF(G33&lt;&gt;""," ("&amp;G33&amp;")","")</f>
        <v>Juz 1, surat Al-Baqarah: 69</v>
      </c>
    </row>
    <row r="34" spans="1:8">
      <c r="A34" t="s">
        <v>23</v>
      </c>
      <c r="B34" t="s">
        <v>136</v>
      </c>
      <c r="C34" t="s">
        <v>118</v>
      </c>
      <c r="D34" s="8">
        <v>64</v>
      </c>
      <c r="E34" s="8">
        <v>4</v>
      </c>
      <c r="F34" t="s">
        <v>137</v>
      </c>
      <c r="G34" s="5" t="s">
        <v>56</v>
      </c>
      <c r="H34" t="str">
        <f>"Juz "&amp;E34&amp;", surat "&amp;F34&amp;IF(G34&lt;&gt;""," ("&amp;G34&amp;")","")</f>
        <v>Juz 4, surat Ali Imran: 115 (Persiapan syahadah)</v>
      </c>
    </row>
    <row r="35" spans="1:8">
      <c r="A35" t="s">
        <v>24</v>
      </c>
      <c r="B35" t="s">
        <v>138</v>
      </c>
      <c r="C35" t="s">
        <v>118</v>
      </c>
      <c r="D35" s="8">
        <v>74</v>
      </c>
      <c r="E35" s="8">
        <v>4</v>
      </c>
      <c r="F35" t="s">
        <v>139</v>
      </c>
      <c r="G35" s="5"/>
      <c r="H35" t="str">
        <f>"Juz "&amp;E35&amp;", surat "&amp;F35&amp;IF(G35&lt;&gt;""," ("&amp;G35&amp;")","")</f>
        <v>Juz 4, surat Ali Imran: 186</v>
      </c>
    </row>
    <row r="36" spans="1:8">
      <c r="A36" t="s">
        <v>25</v>
      </c>
      <c r="B36" t="s">
        <v>140</v>
      </c>
      <c r="C36" t="s">
        <v>118</v>
      </c>
      <c r="D36" s="8">
        <v>41</v>
      </c>
      <c r="E36" s="8">
        <v>4</v>
      </c>
      <c r="F36" t="s">
        <v>141</v>
      </c>
      <c r="G36" s="5" t="s">
        <v>56</v>
      </c>
      <c r="H36" t="str">
        <f>"Juz "&amp;E36&amp;", surat "&amp;F36&amp;IF(G36&lt;&gt;""," ("&amp;G36&amp;")","")</f>
        <v>Juz 4, surat Al-Baqarah: 252 (Persiapan syahadah)</v>
      </c>
    </row>
    <row r="37" spans="1:8">
      <c r="A37" t="s">
        <v>142</v>
      </c>
      <c r="B37" t="s">
        <v>143</v>
      </c>
      <c r="C37" t="s">
        <v>118</v>
      </c>
      <c r="D37" s="8">
        <v>565</v>
      </c>
      <c r="E37" s="8">
        <v>29</v>
      </c>
      <c r="F37" t="s">
        <v>144</v>
      </c>
      <c r="G37" s="5"/>
      <c r="H37" t="str">
        <f>"Juz "&amp;E37&amp;", surat "&amp;F37&amp;IF(G37&lt;&gt;""," ("&amp;G37&amp;")","")</f>
        <v>Juz 29, surat Al-Qalam: 42</v>
      </c>
    </row>
    <row r="38" spans="4:7">
      <c r="D38" s="8"/>
      <c r="E38" s="8"/>
      <c r="G38" s="5"/>
    </row>
    <row r="39" spans="7:7">
      <c r="G39" s="5"/>
    </row>
    <row r="40" spans="4:7">
      <c r="D40" s="8"/>
      <c r="E40" s="8"/>
      <c r="G40" s="5"/>
    </row>
    <row r="41" spans="7:7">
      <c r="G41" s="5"/>
    </row>
    <row r="42" spans="4:7">
      <c r="D42" s="8"/>
      <c r="E42" s="8"/>
      <c r="G42" s="5"/>
    </row>
  </sheetData>
  <sortState ref="A2:H42">
    <sortCondition ref="B2:B4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7"/>
  <sheetViews>
    <sheetView tabSelected="1" topLeftCell="H1" workbookViewId="0">
      <pane ySplit="1" topLeftCell="A17" activePane="bottomLeft" state="frozen"/>
      <selection/>
      <selection pane="bottomLeft" activeCell="Q36" sqref="Q36:T36"/>
    </sheetView>
  </sheetViews>
  <sheetFormatPr defaultColWidth="9.14285714285714" defaultRowHeight="12.75"/>
  <cols>
    <col min="1" max="1" width="30.7142857142857" customWidth="1"/>
    <col min="4" max="4" width="11.142857142857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51</v>
      </c>
      <c r="E1" s="2" t="s">
        <v>145</v>
      </c>
      <c r="F1" s="2" t="s">
        <v>146</v>
      </c>
      <c r="G1" s="2" t="s">
        <v>147</v>
      </c>
      <c r="H1" s="3" t="s">
        <v>148</v>
      </c>
      <c r="I1" s="6" t="s">
        <v>149</v>
      </c>
      <c r="J1" s="2" t="s">
        <v>150</v>
      </c>
      <c r="K1" s="2" t="s">
        <v>151</v>
      </c>
      <c r="L1" s="3" t="s">
        <v>152</v>
      </c>
      <c r="M1" s="6" t="s">
        <v>153</v>
      </c>
      <c r="N1" s="2" t="s">
        <v>154</v>
      </c>
      <c r="O1" s="2" t="s">
        <v>155</v>
      </c>
      <c r="P1" s="3" t="s">
        <v>156</v>
      </c>
      <c r="Q1" s="6" t="s">
        <v>157</v>
      </c>
      <c r="R1" s="2" t="s">
        <v>158</v>
      </c>
      <c r="S1" s="2" t="s">
        <v>159</v>
      </c>
      <c r="T1" s="3" t="s">
        <v>160</v>
      </c>
      <c r="U1" s="6" t="s">
        <v>161</v>
      </c>
      <c r="V1" s="2" t="s">
        <v>162</v>
      </c>
      <c r="W1" s="2" t="s">
        <v>163</v>
      </c>
      <c r="X1" s="3" t="s">
        <v>164</v>
      </c>
      <c r="Y1" s="6" t="s">
        <v>165</v>
      </c>
      <c r="Z1" s="2" t="s">
        <v>166</v>
      </c>
      <c r="AA1" s="2" t="s">
        <v>167</v>
      </c>
      <c r="AB1" s="3" t="s">
        <v>168</v>
      </c>
    </row>
    <row r="2" spans="1:4">
      <c r="A2" t="s">
        <v>52</v>
      </c>
      <c r="B2" t="s">
        <v>53</v>
      </c>
      <c r="C2" t="s">
        <v>54</v>
      </c>
      <c r="D2" t="s">
        <v>169</v>
      </c>
    </row>
    <row r="3" spans="1:4">
      <c r="A3" s="4" t="s">
        <v>57</v>
      </c>
      <c r="B3" s="4" t="s">
        <v>58</v>
      </c>
      <c r="C3" s="4" t="s">
        <v>54</v>
      </c>
      <c r="D3" s="4" t="s">
        <v>170</v>
      </c>
    </row>
    <row r="4" spans="1:4">
      <c r="A4" t="s">
        <v>60</v>
      </c>
      <c r="B4" t="s">
        <v>61</v>
      </c>
      <c r="C4" t="s">
        <v>54</v>
      </c>
      <c r="D4" t="s">
        <v>171</v>
      </c>
    </row>
    <row r="5" spans="1:8">
      <c r="A5" t="s">
        <v>27</v>
      </c>
      <c r="B5" t="s">
        <v>63</v>
      </c>
      <c r="C5" t="s">
        <v>54</v>
      </c>
      <c r="D5" t="s">
        <v>172</v>
      </c>
      <c r="E5" t="s">
        <v>28</v>
      </c>
      <c r="F5">
        <v>54</v>
      </c>
      <c r="G5" t="s">
        <v>173</v>
      </c>
      <c r="H5" t="s">
        <v>29</v>
      </c>
    </row>
    <row r="6" spans="1:8">
      <c r="A6" t="s">
        <v>30</v>
      </c>
      <c r="B6" t="s">
        <v>65</v>
      </c>
      <c r="C6" t="s">
        <v>54</v>
      </c>
      <c r="D6" t="s">
        <v>174</v>
      </c>
      <c r="E6" t="s">
        <v>28</v>
      </c>
      <c r="F6">
        <v>88</v>
      </c>
      <c r="G6" t="s">
        <v>175</v>
      </c>
      <c r="H6" t="s">
        <v>31</v>
      </c>
    </row>
    <row r="7" spans="1:8">
      <c r="A7" t="s">
        <v>32</v>
      </c>
      <c r="B7" t="s">
        <v>67</v>
      </c>
      <c r="C7" t="s">
        <v>54</v>
      </c>
      <c r="D7" t="s">
        <v>176</v>
      </c>
      <c r="E7" t="s">
        <v>33</v>
      </c>
      <c r="F7">
        <v>80</v>
      </c>
      <c r="G7" t="s">
        <v>175</v>
      </c>
      <c r="H7" t="s">
        <v>31</v>
      </c>
    </row>
    <row r="8" spans="1:4">
      <c r="A8" t="s">
        <v>69</v>
      </c>
      <c r="B8" t="s">
        <v>70</v>
      </c>
      <c r="C8" t="s">
        <v>54</v>
      </c>
      <c r="D8" t="s">
        <v>177</v>
      </c>
    </row>
    <row r="9" spans="1:4">
      <c r="A9" t="s">
        <v>72</v>
      </c>
      <c r="B9" t="s">
        <v>73</v>
      </c>
      <c r="C9" t="s">
        <v>54</v>
      </c>
      <c r="D9" t="s">
        <v>178</v>
      </c>
    </row>
    <row r="10" spans="1:8">
      <c r="A10" t="s">
        <v>35</v>
      </c>
      <c r="B10" t="s">
        <v>75</v>
      </c>
      <c r="C10" t="s">
        <v>54</v>
      </c>
      <c r="D10" t="s">
        <v>179</v>
      </c>
      <c r="E10" t="s">
        <v>33</v>
      </c>
      <c r="F10">
        <v>98</v>
      </c>
      <c r="G10" t="s">
        <v>175</v>
      </c>
      <c r="H10" t="s">
        <v>31</v>
      </c>
    </row>
    <row r="11" spans="1:4">
      <c r="A11" t="s">
        <v>77</v>
      </c>
      <c r="B11" t="s">
        <v>78</v>
      </c>
      <c r="C11" t="s">
        <v>54</v>
      </c>
      <c r="D11" t="s">
        <v>180</v>
      </c>
    </row>
    <row r="12" spans="1:8">
      <c r="A12" t="s">
        <v>36</v>
      </c>
      <c r="B12" t="s">
        <v>80</v>
      </c>
      <c r="C12" t="s">
        <v>54</v>
      </c>
      <c r="D12" t="s">
        <v>181</v>
      </c>
      <c r="E12" t="s">
        <v>28</v>
      </c>
      <c r="F12">
        <v>95</v>
      </c>
      <c r="G12" t="s">
        <v>175</v>
      </c>
      <c r="H12" t="s">
        <v>37</v>
      </c>
    </row>
    <row r="13" spans="1:4">
      <c r="A13" s="5" t="s">
        <v>82</v>
      </c>
      <c r="B13" s="5" t="s">
        <v>83</v>
      </c>
      <c r="C13" s="5" t="s">
        <v>84</v>
      </c>
      <c r="D13" s="5" t="s">
        <v>182</v>
      </c>
    </row>
    <row r="14" spans="1:4">
      <c r="A14" t="s">
        <v>87</v>
      </c>
      <c r="B14" t="s">
        <v>88</v>
      </c>
      <c r="C14" t="s">
        <v>84</v>
      </c>
      <c r="D14" t="s">
        <v>183</v>
      </c>
    </row>
    <row r="15" spans="1:8">
      <c r="A15" t="s">
        <v>38</v>
      </c>
      <c r="B15" t="s">
        <v>90</v>
      </c>
      <c r="C15" t="s">
        <v>84</v>
      </c>
      <c r="D15" t="s">
        <v>184</v>
      </c>
      <c r="E15" t="s">
        <v>33</v>
      </c>
      <c r="F15">
        <v>94</v>
      </c>
      <c r="G15" t="s">
        <v>175</v>
      </c>
      <c r="H15" t="s">
        <v>39</v>
      </c>
    </row>
    <row r="16" spans="1:12">
      <c r="A16" t="s">
        <v>8</v>
      </c>
      <c r="B16" t="s">
        <v>92</v>
      </c>
      <c r="C16" t="s">
        <v>84</v>
      </c>
      <c r="D16" t="s">
        <v>185</v>
      </c>
      <c r="E16" t="s">
        <v>28</v>
      </c>
      <c r="F16">
        <v>84</v>
      </c>
      <c r="G16" t="s">
        <v>175</v>
      </c>
      <c r="H16" t="s">
        <v>40</v>
      </c>
      <c r="I16">
        <v>9</v>
      </c>
      <c r="J16">
        <v>89</v>
      </c>
      <c r="K16" t="s">
        <v>175</v>
      </c>
      <c r="L16" t="s">
        <v>9</v>
      </c>
    </row>
    <row r="17" spans="1:4">
      <c r="A17" t="s">
        <v>94</v>
      </c>
      <c r="B17" t="s">
        <v>95</v>
      </c>
      <c r="C17" t="s">
        <v>84</v>
      </c>
      <c r="D17" t="s">
        <v>186</v>
      </c>
    </row>
    <row r="18" spans="1:12">
      <c r="A18" t="s">
        <v>10</v>
      </c>
      <c r="B18" t="s">
        <v>97</v>
      </c>
      <c r="C18" t="s">
        <v>84</v>
      </c>
      <c r="D18" t="s">
        <v>169</v>
      </c>
      <c r="E18" t="s">
        <v>28</v>
      </c>
      <c r="F18">
        <v>100</v>
      </c>
      <c r="G18" t="s">
        <v>175</v>
      </c>
      <c r="H18" t="s">
        <v>39</v>
      </c>
      <c r="I18">
        <v>7</v>
      </c>
      <c r="J18">
        <v>87</v>
      </c>
      <c r="K18" t="s">
        <v>175</v>
      </c>
      <c r="L18" t="s">
        <v>11</v>
      </c>
    </row>
    <row r="19" spans="1:4">
      <c r="A19" t="s">
        <v>98</v>
      </c>
      <c r="B19" t="s">
        <v>99</v>
      </c>
      <c r="C19" t="s">
        <v>84</v>
      </c>
      <c r="D19" t="s">
        <v>187</v>
      </c>
    </row>
    <row r="20" spans="1:4">
      <c r="A20" t="s">
        <v>101</v>
      </c>
      <c r="B20" t="s">
        <v>102</v>
      </c>
      <c r="C20" t="s">
        <v>84</v>
      </c>
      <c r="D20" t="s">
        <v>188</v>
      </c>
    </row>
    <row r="21" spans="1:12">
      <c r="A21" t="s">
        <v>12</v>
      </c>
      <c r="B21" t="s">
        <v>104</v>
      </c>
      <c r="C21" t="s">
        <v>84</v>
      </c>
      <c r="D21" t="s">
        <v>189</v>
      </c>
      <c r="E21" t="s">
        <v>28</v>
      </c>
      <c r="F21">
        <v>23</v>
      </c>
      <c r="G21" t="s">
        <v>190</v>
      </c>
      <c r="H21" t="s">
        <v>41</v>
      </c>
      <c r="I21">
        <v>8</v>
      </c>
      <c r="J21">
        <v>85</v>
      </c>
      <c r="K21" t="s">
        <v>175</v>
      </c>
      <c r="L21" t="s">
        <v>13</v>
      </c>
    </row>
    <row r="22" spans="1:20">
      <c r="A22" t="s">
        <v>14</v>
      </c>
      <c r="B22" t="s">
        <v>106</v>
      </c>
      <c r="C22" t="s">
        <v>84</v>
      </c>
      <c r="D22" t="s">
        <v>191</v>
      </c>
      <c r="E22" t="s">
        <v>28</v>
      </c>
      <c r="F22">
        <v>98</v>
      </c>
      <c r="G22" t="s">
        <v>175</v>
      </c>
      <c r="H22" t="s">
        <v>42</v>
      </c>
      <c r="I22">
        <v>8</v>
      </c>
      <c r="J22">
        <v>100</v>
      </c>
      <c r="K22" t="s">
        <v>175</v>
      </c>
      <c r="L22" t="s">
        <v>15</v>
      </c>
      <c r="M22">
        <v>9</v>
      </c>
      <c r="N22">
        <v>99</v>
      </c>
      <c r="O22" t="s">
        <v>175</v>
      </c>
      <c r="P22" t="s">
        <v>15</v>
      </c>
      <c r="Q22">
        <v>10</v>
      </c>
      <c r="R22">
        <v>99</v>
      </c>
      <c r="S22" t="s">
        <v>175</v>
      </c>
      <c r="T22" t="s">
        <v>15</v>
      </c>
    </row>
    <row r="23" spans="1:4">
      <c r="A23" t="s">
        <v>108</v>
      </c>
      <c r="B23" t="s">
        <v>109</v>
      </c>
      <c r="C23" t="s">
        <v>84</v>
      </c>
      <c r="D23" t="s">
        <v>192</v>
      </c>
    </row>
    <row r="24" spans="1:8">
      <c r="A24" t="s">
        <v>43</v>
      </c>
      <c r="B24" t="s">
        <v>111</v>
      </c>
      <c r="C24" t="s">
        <v>84</v>
      </c>
      <c r="D24" t="s">
        <v>193</v>
      </c>
      <c r="E24" t="s">
        <v>28</v>
      </c>
      <c r="F24">
        <v>92</v>
      </c>
      <c r="G24" t="s">
        <v>175</v>
      </c>
      <c r="H24" t="s">
        <v>44</v>
      </c>
    </row>
    <row r="25" spans="1:28">
      <c r="A25" t="s">
        <v>16</v>
      </c>
      <c r="B25" t="s">
        <v>113</v>
      </c>
      <c r="C25" t="s">
        <v>84</v>
      </c>
      <c r="D25" t="s">
        <v>194</v>
      </c>
      <c r="E25" t="s">
        <v>28</v>
      </c>
      <c r="F25">
        <v>96</v>
      </c>
      <c r="G25" t="s">
        <v>175</v>
      </c>
      <c r="H25" t="s">
        <v>45</v>
      </c>
      <c r="I25">
        <v>8</v>
      </c>
      <c r="J25">
        <v>100</v>
      </c>
      <c r="K25" t="s">
        <v>175</v>
      </c>
      <c r="L25" t="s">
        <v>15</v>
      </c>
      <c r="M25">
        <v>9</v>
      </c>
      <c r="N25">
        <v>100</v>
      </c>
      <c r="O25" t="s">
        <v>175</v>
      </c>
      <c r="P25" t="s">
        <v>15</v>
      </c>
      <c r="Q25">
        <v>10</v>
      </c>
      <c r="R25">
        <v>100</v>
      </c>
      <c r="S25" t="s">
        <v>175</v>
      </c>
      <c r="T25" t="s">
        <v>15</v>
      </c>
      <c r="U25">
        <v>11</v>
      </c>
      <c r="V25">
        <v>100</v>
      </c>
      <c r="W25" t="s">
        <v>175</v>
      </c>
      <c r="X25" t="s">
        <v>15</v>
      </c>
      <c r="Y25">
        <v>12</v>
      </c>
      <c r="Z25">
        <v>100</v>
      </c>
      <c r="AA25" t="s">
        <v>175</v>
      </c>
      <c r="AB25" t="s">
        <v>15</v>
      </c>
    </row>
    <row r="26" spans="1:12">
      <c r="A26" t="s">
        <v>17</v>
      </c>
      <c r="B26" t="s">
        <v>115</v>
      </c>
      <c r="C26" t="s">
        <v>84</v>
      </c>
      <c r="D26" t="s">
        <v>195</v>
      </c>
      <c r="I26">
        <v>30</v>
      </c>
      <c r="J26">
        <v>96</v>
      </c>
      <c r="K26" t="s">
        <v>175</v>
      </c>
      <c r="L26" t="s">
        <v>9</v>
      </c>
    </row>
    <row r="27" spans="1:24">
      <c r="A27" s="5" t="s">
        <v>18</v>
      </c>
      <c r="B27" s="5" t="s">
        <v>117</v>
      </c>
      <c r="C27" s="5" t="s">
        <v>118</v>
      </c>
      <c r="D27" s="5" t="s">
        <v>196</v>
      </c>
      <c r="E27" t="s">
        <v>46</v>
      </c>
      <c r="F27">
        <v>99</v>
      </c>
      <c r="G27" t="s">
        <v>175</v>
      </c>
      <c r="H27" t="s">
        <v>47</v>
      </c>
      <c r="I27">
        <v>30</v>
      </c>
      <c r="J27">
        <v>100</v>
      </c>
      <c r="K27" t="s">
        <v>175</v>
      </c>
      <c r="L27" t="s">
        <v>19</v>
      </c>
      <c r="M27">
        <v>29</v>
      </c>
      <c r="N27">
        <v>100</v>
      </c>
      <c r="O27" t="s">
        <v>175</v>
      </c>
      <c r="P27" t="s">
        <v>19</v>
      </c>
      <c r="Q27">
        <v>1</v>
      </c>
      <c r="R27">
        <v>100</v>
      </c>
      <c r="S27" t="s">
        <v>175</v>
      </c>
      <c r="T27" t="s">
        <v>19</v>
      </c>
      <c r="U27">
        <v>2</v>
      </c>
      <c r="V27">
        <v>96</v>
      </c>
      <c r="W27" t="s">
        <v>175</v>
      </c>
      <c r="X27" t="s">
        <v>15</v>
      </c>
    </row>
    <row r="28" spans="1:4">
      <c r="A28" t="s">
        <v>120</v>
      </c>
      <c r="B28" t="s">
        <v>121</v>
      </c>
      <c r="C28" t="s">
        <v>118</v>
      </c>
      <c r="D28" t="s">
        <v>197</v>
      </c>
    </row>
    <row r="29" spans="1:16">
      <c r="A29" t="s">
        <v>20</v>
      </c>
      <c r="B29" t="s">
        <v>123</v>
      </c>
      <c r="C29" t="s">
        <v>118</v>
      </c>
      <c r="D29" t="s">
        <v>198</v>
      </c>
      <c r="I29">
        <v>30</v>
      </c>
      <c r="J29">
        <v>100</v>
      </c>
      <c r="K29" t="s">
        <v>175</v>
      </c>
      <c r="L29" t="s">
        <v>15</v>
      </c>
      <c r="M29">
        <v>29</v>
      </c>
      <c r="N29">
        <v>93</v>
      </c>
      <c r="O29" t="s">
        <v>175</v>
      </c>
      <c r="P29" t="s">
        <v>15</v>
      </c>
    </row>
    <row r="30" spans="1:4">
      <c r="A30" t="s">
        <v>125</v>
      </c>
      <c r="B30" t="s">
        <v>126</v>
      </c>
      <c r="C30" t="s">
        <v>118</v>
      </c>
      <c r="D30" t="s">
        <v>199</v>
      </c>
    </row>
    <row r="31" spans="1:4">
      <c r="A31" t="s">
        <v>128</v>
      </c>
      <c r="B31" t="s">
        <v>129</v>
      </c>
      <c r="C31" t="s">
        <v>118</v>
      </c>
      <c r="D31" t="s">
        <v>200</v>
      </c>
    </row>
    <row r="32" spans="1:4">
      <c r="A32" t="s">
        <v>131</v>
      </c>
      <c r="B32" t="s">
        <v>132</v>
      </c>
      <c r="C32" t="s">
        <v>118</v>
      </c>
      <c r="D32" t="s">
        <v>201</v>
      </c>
    </row>
    <row r="33" spans="1:12">
      <c r="A33" t="s">
        <v>21</v>
      </c>
      <c r="B33" t="s">
        <v>134</v>
      </c>
      <c r="C33" t="s">
        <v>118</v>
      </c>
      <c r="D33" t="s">
        <v>202</v>
      </c>
      <c r="I33">
        <v>30</v>
      </c>
      <c r="J33">
        <v>99</v>
      </c>
      <c r="K33" t="s">
        <v>175</v>
      </c>
      <c r="L33" t="s">
        <v>22</v>
      </c>
    </row>
    <row r="34" spans="1:16">
      <c r="A34" t="s">
        <v>23</v>
      </c>
      <c r="B34" t="s">
        <v>136</v>
      </c>
      <c r="C34" t="s">
        <v>118</v>
      </c>
      <c r="D34" t="s">
        <v>203</v>
      </c>
      <c r="I34">
        <v>2</v>
      </c>
      <c r="J34">
        <v>89</v>
      </c>
      <c r="K34" t="s">
        <v>175</v>
      </c>
      <c r="L34" t="s">
        <v>15</v>
      </c>
      <c r="M34">
        <v>3</v>
      </c>
      <c r="N34">
        <v>91</v>
      </c>
      <c r="O34" t="s">
        <v>175</v>
      </c>
      <c r="P34" t="s">
        <v>15</v>
      </c>
    </row>
    <row r="35" spans="1:16">
      <c r="A35" t="s">
        <v>24</v>
      </c>
      <c r="B35" t="s">
        <v>138</v>
      </c>
      <c r="C35" t="s">
        <v>118</v>
      </c>
      <c r="D35" t="s">
        <v>204</v>
      </c>
      <c r="I35">
        <v>2</v>
      </c>
      <c r="J35">
        <v>99</v>
      </c>
      <c r="K35" t="s">
        <v>175</v>
      </c>
      <c r="L35" t="s">
        <v>15</v>
      </c>
      <c r="M35">
        <v>3</v>
      </c>
      <c r="N35">
        <v>100</v>
      </c>
      <c r="O35" t="s">
        <v>175</v>
      </c>
      <c r="P35" t="s">
        <v>15</v>
      </c>
    </row>
    <row r="36" spans="1:20">
      <c r="A36" t="s">
        <v>25</v>
      </c>
      <c r="B36" t="s">
        <v>140</v>
      </c>
      <c r="C36" t="s">
        <v>118</v>
      </c>
      <c r="D36" t="s">
        <v>205</v>
      </c>
      <c r="I36">
        <v>30</v>
      </c>
      <c r="J36">
        <v>100</v>
      </c>
      <c r="K36" t="s">
        <v>175</v>
      </c>
      <c r="L36" t="s">
        <v>15</v>
      </c>
      <c r="M36">
        <v>29</v>
      </c>
      <c r="N36">
        <v>96</v>
      </c>
      <c r="O36" t="s">
        <v>175</v>
      </c>
      <c r="P36" t="s">
        <v>15</v>
      </c>
      <c r="Q36">
        <v>2</v>
      </c>
      <c r="R36">
        <v>92</v>
      </c>
      <c r="S36" t="s">
        <v>175</v>
      </c>
      <c r="T36" t="s">
        <v>15</v>
      </c>
    </row>
    <row r="37" spans="1:4">
      <c r="A37" t="s">
        <v>142</v>
      </c>
      <c r="B37" t="s">
        <v>143</v>
      </c>
      <c r="C37" t="s">
        <v>118</v>
      </c>
      <c r="D37" t="s">
        <v>206</v>
      </c>
    </row>
  </sheetData>
  <sortState ref="A2:L37">
    <sortCondition ref="B2:B37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juziyah</vt:lpstr>
      <vt:lpstr>syahadah</vt:lpstr>
      <vt:lpstr>semua santri</vt:lpstr>
      <vt:lpstr>semua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2022-12-13T11:01:00Z</dcterms:created>
  <dcterms:modified xsi:type="dcterms:W3CDTF">2023-06-10T13:38:59Z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1033-11.2.0.11537</vt:lpwstr>
  </property>
</Properties>
</file>