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8295" activeTab="3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44525"/>
</workbook>
</file>

<file path=xl/comments1.xml><?xml version="1.0" encoding="utf-8"?>
<comments xmlns="http://schemas.openxmlformats.org/spreadsheetml/2006/main">
  <authors>
    <author>Baitul Izzah K2</author>
    <author>LENOVO</author>
  </authors>
  <commentList>
    <comment ref="M9" authorId="0">
      <text>
        <r>
          <rPr>
            <sz val="9"/>
            <rFont val="Tahoma"/>
            <charset val="134"/>
          </rPr>
          <t>Rata-rata tugas</t>
        </r>
      </text>
    </comment>
    <comment ref="R9" authorId="0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>
  <authors>
    <author>Baitul Izzah K2</author>
    <author>LENOVO</author>
  </authors>
  <commentList>
    <comment ref="J10" authorId="0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>
      <text>
        <r>
          <rPr>
            <sz val="9"/>
            <rFont val="Tahoma"/>
            <charset val="134"/>
          </rPr>
          <t>Nilai Sikap saat Mid Semester</t>
        </r>
      </text>
    </comment>
    <comment ref="L10" authorId="0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<sst xmlns="http://schemas.openxmlformats.org/spreadsheetml/2006/main" count="106" uniqueCount="57">
  <si>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</si>
  <si>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</si>
  <si>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</si>
  <si>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</si>
  <si>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</si>
  <si>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</si>
  <si>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</si>
  <si>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</si>
  <si>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</si>
  <si>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</si>
  <si>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</si>
  <si>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</si>
  <si>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</si>
  <si>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</si>
  <si>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</si>
  <si>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</si>
  <si>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</si>
  <si>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</si>
  <si>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</si>
  <si>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</si>
  <si>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</si>
  <si>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</si>
  <si>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</si>
  <si>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Ula Alif</t>
  </si>
  <si>
    <t>Akmal Al Jundi</t>
  </si>
  <si>
    <t>Idris</t>
  </si>
  <si>
    <t>Muhammad Al Fahrezy</t>
  </si>
  <si>
    <t>Muhammad Faisal Asy Syams</t>
  </si>
  <si>
    <t>Muhammad Fakhri</t>
  </si>
  <si>
    <t>Muhammad Jamel Asy Syahid</t>
  </si>
  <si>
    <t>Ruwayfi Rafa Alhamdani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</si>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</sst>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40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6" fillId="0" borderId="0"/>
    <xf numFmtId="0" fontId="19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32" fillId="8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0" fillId="11" borderId="39" applyNumberFormat="0" applyFont="0" applyAlignment="0" applyProtection="0">
      <alignment vertical="center"/>
    </xf>
    <xf numFmtId="0" fontId="29" fillId="9" borderId="3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38" applyNumberFormat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5" borderId="3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0" borderId="10" xfId="0" applyBorder="1" applyAlignment="1">
      <alignment wrapText="1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left" vertical="center"/>
    </xf>
    <xf numFmtId="0" fontId="1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4" fillId="0" borderId="27" xfId="0" applyFont="1" applyBorder="1" applyAlignment="1">
      <alignment horizontal="center" vertical="center"/>
    </xf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4" fillId="0" borderId="12" xfId="0" applyFont="1" applyBorder="1" applyAlignment="1"/>
    <xf numFmtId="0" fontId="10" fillId="0" borderId="31" xfId="0" applyFont="1" applyBorder="1" applyAlignment="1">
      <alignment horizontal="center" vertical="center" wrapText="1"/>
    </xf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22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applyFont="1" applyAlignment="1" applyProtection="1" quotePrefix="1">
      <alignment vertical="center"/>
    </xf>
    <xf numFmtId="0" fontId="2" fillId="0" borderId="0" xfId="0" applyFont="1" applyAlignment="1" applyProtection="1" quotePrefix="1"/>
    <xf numFmtId="0" fontId="0" fillId="0" borderId="10" xfId="0" applyBorder="1" applyAlignment="1" quotePrefix="1">
      <alignment wrapText="1"/>
    </xf>
    <xf numFmtId="0" fontId="0" fillId="0" borderId="10" xfId="0" applyBorder="1" applyAlignment="1" quotePrefix="1">
      <alignment vertical="center" wrapText="1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9" sqref="F9"/>
    </sheetView>
  </sheetViews>
  <sheetFormatPr defaultColWidth="9.14166666666667" defaultRowHeight="14.25" outlineLevelCol="5"/>
  <cols>
    <col min="1" max="1" width="5.70833333333333" style="56" customWidth="1"/>
    <col min="2" max="4" width="9.14166666666667" style="56"/>
    <col min="5" max="5" width="16.5666666666667" style="56" customWidth="1"/>
    <col min="6" max="6" width="11.1416666666667" style="56" customWidth="1"/>
    <col min="7" max="16384" width="9.14166666666667" style="56"/>
  </cols>
  <sheetData>
    <row r="1" s="88" customFormat="1" ht="20.25" customHeight="1" spans="1:1">
      <c r="A1" s="89" t="s">
        <v>0</v>
      </c>
    </row>
    <row r="2" s="88" customFormat="1" ht="20.25" customHeight="1"/>
    <row r="3" s="88" customFormat="1" ht="18.75" customHeight="1" spans="1:2">
      <c r="A3" s="90">
        <v>1</v>
      </c>
      <c r="B3" s="88" t="s">
        <v>1</v>
      </c>
    </row>
    <row r="4" s="88" customFormat="1" ht="18.75" customHeight="1" spans="1:2">
      <c r="A4" s="90">
        <v>2</v>
      </c>
      <c r="B4" s="88" t="s">
        <v>2</v>
      </c>
    </row>
    <row r="5" s="88" customFormat="1" ht="18.75" customHeight="1" spans="1:2">
      <c r="A5" s="90">
        <v>3</v>
      </c>
      <c r="B5" s="91" t="s">
        <v>3</v>
      </c>
    </row>
    <row r="6" s="88" customFormat="1" ht="18.75" customHeight="1" spans="1:2">
      <c r="A6" s="90">
        <v>4</v>
      </c>
      <c r="B6" s="92" t="s">
        <v>4</v>
      </c>
    </row>
    <row r="7" s="88" customFormat="1" ht="18.75" customHeight="1" spans="1:2">
      <c r="A7" s="90">
        <v>5</v>
      </c>
      <c r="B7" s="88" t="s">
        <v>5</v>
      </c>
    </row>
    <row r="8" ht="18.75" customHeight="1" spans="1:2">
      <c r="A8" s="90">
        <v>6</v>
      </c>
      <c r="B8" s="53" t="s">
        <v>6</v>
      </c>
    </row>
    <row r="9" ht="18.75" customHeight="1" spans="2:6">
      <c r="B9" s="93" t="s">
        <v>7</v>
      </c>
      <c r="C9" s="93"/>
      <c r="D9" s="93"/>
      <c r="E9" s="93"/>
      <c r="F9" s="97" t="s">
        <v>8</v>
      </c>
    </row>
    <row r="10" ht="18.75" customHeight="1" spans="2:6">
      <c r="B10" s="93" t="s">
        <v>9</v>
      </c>
      <c r="C10" s="93"/>
      <c r="D10" s="93"/>
      <c r="E10" s="93"/>
      <c r="F10" s="97" t="s">
        <v>10</v>
      </c>
    </row>
    <row r="11" ht="18.75" customHeight="1" spans="2:6">
      <c r="B11" s="93" t="s">
        <v>11</v>
      </c>
      <c r="C11" s="93"/>
      <c r="D11" s="93"/>
      <c r="E11" s="93"/>
      <c r="F11" s="97" t="s">
        <v>12</v>
      </c>
    </row>
    <row r="12" ht="18.75" customHeight="1" spans="2:6">
      <c r="B12" s="93" t="s">
        <v>13</v>
      </c>
      <c r="C12" s="93"/>
      <c r="D12" s="93"/>
      <c r="E12" s="93"/>
      <c r="F12" s="97">
        <v>60</v>
      </c>
    </row>
    <row r="13" ht="18.75" customHeight="1" spans="1:2">
      <c r="A13" s="90">
        <v>6</v>
      </c>
      <c r="B13" s="94" t="s">
        <v>14</v>
      </c>
    </row>
    <row r="14" spans="1:2">
      <c r="A14" s="95">
        <v>7</v>
      </c>
      <c r="B14" s="96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paperSize="1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C17" sqref="C17"/>
    </sheetView>
  </sheetViews>
  <sheetFormatPr defaultColWidth="9" defaultRowHeight="15" outlineLevelCol="4"/>
  <cols>
    <col min="1" max="1" width="22.425" customWidth="1"/>
    <col min="3" max="3" width="17.425" customWidth="1"/>
    <col min="4" max="4" width="7.14166666666667" customWidth="1"/>
    <col min="5" max="5" width="30.1416666666667" customWidth="1"/>
    <col min="7" max="7" width="30.8583333333333" customWidth="1"/>
  </cols>
  <sheetData>
    <row r="1" spans="1:1">
      <c r="A1" t="s">
        <v>16</v>
      </c>
    </row>
    <row r="3" ht="15.75"/>
    <row r="4" spans="1:5">
      <c r="A4" t="s">
        <v>17</v>
      </c>
      <c r="B4" s="98" t="s">
        <v>18</v>
      </c>
      <c r="D4" s="8" t="s">
        <v>19</v>
      </c>
      <c r="E4" s="8" t="s">
        <v>20</v>
      </c>
    </row>
    <row r="5" ht="15.75" spans="1:5">
      <c r="A5" t="s">
        <v>21</v>
      </c>
      <c r="B5" s="98" t="s">
        <v>18</v>
      </c>
      <c r="D5" s="12"/>
      <c r="E5" s="12"/>
    </row>
    <row r="6" spans="1:5">
      <c r="A6" t="s">
        <v>22</v>
      </c>
      <c r="B6" t="s">
        <v>23</v>
      </c>
      <c r="D6" s="85">
        <v>1</v>
      </c>
      <c r="E6" s="87" t="s">
        <v>24</v>
      </c>
    </row>
    <row r="7" spans="4:5">
      <c r="D7" s="86">
        <v>2</v>
      </c>
      <c r="E7" s="87" t="s">
        <v>25</v>
      </c>
    </row>
    <row r="8" spans="4:5">
      <c r="D8" s="86">
        <v>3</v>
      </c>
      <c r="E8" s="87" t="s">
        <v>26</v>
      </c>
    </row>
    <row r="9" spans="4:5">
      <c r="D9" s="86">
        <v>4</v>
      </c>
      <c r="E9" s="87" t="s">
        <v>27</v>
      </c>
    </row>
    <row r="10" spans="4:5">
      <c r="D10" s="86">
        <v>5</v>
      </c>
      <c r="E10" s="87" t="s">
        <v>28</v>
      </c>
    </row>
    <row r="11" spans="4:5">
      <c r="D11" s="86">
        <v>6</v>
      </c>
      <c r="E11" s="87" t="s">
        <v>29</v>
      </c>
    </row>
    <row r="12" spans="4:5">
      <c r="D12" s="86">
        <v>7</v>
      </c>
      <c r="E12" s="87" t="s">
        <v>30</v>
      </c>
    </row>
    <row r="13" spans="4:5">
      <c r="D13" s="86">
        <v>8</v>
      </c>
      <c r="E13" s="87"/>
    </row>
    <row r="14" spans="4:5">
      <c r="D14" s="86">
        <v>9</v>
      </c>
      <c r="E14" s="87"/>
    </row>
    <row r="15" spans="4:5">
      <c r="D15" s="86">
        <v>10</v>
      </c>
      <c r="E15" s="87"/>
    </row>
    <row r="16" spans="4:5">
      <c r="D16" s="86">
        <v>11</v>
      </c>
      <c r="E16" s="87"/>
    </row>
    <row r="17" spans="4:5">
      <c r="D17" s="86">
        <v>12</v>
      </c>
      <c r="E17" s="87"/>
    </row>
    <row r="18" spans="4:5">
      <c r="D18" s="86">
        <v>13</v>
      </c>
      <c r="E18" s="87"/>
    </row>
    <row r="19" spans="4:5">
      <c r="D19" s="86">
        <v>14</v>
      </c>
      <c r="E19" s="87"/>
    </row>
    <row r="20" spans="4:5">
      <c r="D20" s="86">
        <v>15</v>
      </c>
      <c r="E20" s="87"/>
    </row>
    <row r="21" spans="4:5">
      <c r="D21" s="86">
        <f>D20+1</f>
        <v>16</v>
      </c>
      <c r="E21" s="87"/>
    </row>
    <row r="22" spans="4:5">
      <c r="D22" s="86">
        <f>D21+1</f>
        <v>17</v>
      </c>
      <c r="E22" s="87"/>
    </row>
  </sheetData>
  <mergeCells count="2">
    <mergeCell ref="D4:D5"/>
    <mergeCell ref="E4:E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zoomScale="115" zoomScaleNormal="115" workbookViewId="0">
      <selection activeCell="A1" sqref="A1"/>
    </sheetView>
  </sheetViews>
  <sheetFormatPr defaultColWidth="9" defaultRowHeight="15"/>
  <cols>
    <col min="1" max="1" width="5.14166666666667" customWidth="1"/>
    <col min="2" max="2" width="28.8583333333333" style="1" customWidth="1"/>
    <col min="3" max="12" width="3.28333333333333" customWidth="1"/>
    <col min="13" max="13" width="6.14166666666667" customWidth="1"/>
    <col min="14" max="17" width="3.56666666666667" customWidth="1"/>
    <col min="18" max="19" width="5" customWidth="1"/>
    <col min="20" max="20" width="9.28333333333333" customWidth="1"/>
    <col min="21" max="21" width="8.85833333333333" customWidth="1"/>
  </cols>
  <sheetData>
    <row r="1" spans="4:21">
      <c r="D1" s="58" t="s">
        <v>31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>
      <c r="A2" s="3"/>
      <c r="B2" s="4"/>
      <c r="D2" s="58" t="s">
        <v>32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99" t="str">
        <f>DATA!B4</f>
        <v>-</v>
      </c>
      <c r="M4" s="5"/>
      <c r="N4" s="5"/>
      <c r="U4" s="30"/>
    </row>
    <row r="5" spans="3:13"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100" t="str">
        <f>DATA!B5</f>
        <v>-</v>
      </c>
      <c r="M5" s="29"/>
    </row>
    <row r="6" ht="15.75" spans="3:13"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47" t="str">
        <f>DATA!B6</f>
        <v>Ula Alif</v>
      </c>
      <c r="M6" s="29"/>
    </row>
    <row r="7" s="1" customFormat="1" ht="24" customHeight="1" spans="1:23">
      <c r="A7" s="32" t="s">
        <v>19</v>
      </c>
      <c r="B7" s="8" t="s">
        <v>20</v>
      </c>
      <c r="C7" s="59" t="s">
        <v>37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76"/>
      <c r="S7" s="48" t="s">
        <v>38</v>
      </c>
      <c r="T7" s="48" t="s">
        <v>39</v>
      </c>
      <c r="U7" s="48" t="s">
        <v>40</v>
      </c>
      <c r="V7" s="22" t="s">
        <v>41</v>
      </c>
      <c r="W7" s="48" t="s">
        <v>42</v>
      </c>
    </row>
    <row r="8" ht="25.5" customHeight="1" spans="1:23">
      <c r="A8" s="61"/>
      <c r="B8" s="12"/>
      <c r="C8" s="36" t="s">
        <v>43</v>
      </c>
      <c r="D8" s="37"/>
      <c r="E8" s="34"/>
      <c r="F8" s="34"/>
      <c r="G8" s="34"/>
      <c r="H8" s="34"/>
      <c r="I8" s="34"/>
      <c r="J8" s="34"/>
      <c r="K8" s="34"/>
      <c r="L8" s="68"/>
      <c r="M8" s="71" t="s">
        <v>44</v>
      </c>
      <c r="N8" s="72" t="s">
        <v>45</v>
      </c>
      <c r="O8" s="73"/>
      <c r="P8" s="73"/>
      <c r="Q8" s="77"/>
      <c r="R8" s="78" t="s">
        <v>46</v>
      </c>
      <c r="S8" s="49"/>
      <c r="T8" s="79"/>
      <c r="U8" s="79"/>
      <c r="V8" s="23"/>
      <c r="W8" s="49"/>
    </row>
    <row r="9" ht="19.5" customHeight="1" spans="1:23">
      <c r="A9" s="62">
        <v>1</v>
      </c>
      <c r="B9" s="63" t="str">
        <f>DATA!E6</f>
        <v>Akmal Al Jundi</v>
      </c>
      <c r="C9" s="64">
        <v>0</v>
      </c>
      <c r="D9" s="65"/>
      <c r="E9" s="67"/>
      <c r="F9" s="67"/>
      <c r="G9" s="67"/>
      <c r="H9" s="67"/>
      <c r="I9" s="67"/>
      <c r="J9" s="67"/>
      <c r="K9" s="67"/>
      <c r="L9" s="69"/>
      <c r="M9" s="74">
        <f>AVERAGE(C9:L9)</f>
        <v>0</v>
      </c>
      <c r="N9" s="64">
        <v>0</v>
      </c>
      <c r="O9" s="67"/>
      <c r="P9" s="67"/>
      <c r="Q9" s="67"/>
      <c r="R9" s="74">
        <f t="shared" ref="R9:R17" si="0">AVERAGE(N9:Q9)</f>
        <v>0</v>
      </c>
      <c r="S9" s="64">
        <v>0</v>
      </c>
      <c r="T9" s="80">
        <v>0</v>
      </c>
      <c r="U9" s="81">
        <f>0.2*M9+0.3*R9+0.2*S9+0.3*T9</f>
        <v>0</v>
      </c>
      <c r="V9" s="82" t="str">
        <f>IF(U9&gt;=93,"Istimewa",IF(U9&gt;=88,"Sangat Baik",IF(U9&gt;=76,"Baik",IF(U9&gt;=70,"Cukup",IF(U9&lt;70,"Kurang")))))</f>
        <v>Kurang</v>
      </c>
      <c r="W9" s="83">
        <f>U9</f>
        <v>0</v>
      </c>
    </row>
    <row r="10" ht="19.5" customHeight="1" spans="1:23">
      <c r="A10" s="41">
        <v>2</v>
      </c>
      <c r="B10" s="66" t="str">
        <f>DATA!E7</f>
        <v>Idris</v>
      </c>
      <c r="C10" s="64">
        <v>0</v>
      </c>
      <c r="D10" s="65"/>
      <c r="E10" s="46"/>
      <c r="F10" s="67"/>
      <c r="G10" s="46"/>
      <c r="H10" s="46"/>
      <c r="I10" s="46"/>
      <c r="J10" s="46"/>
      <c r="K10" s="46"/>
      <c r="L10" s="70"/>
      <c r="M10" s="75">
        <f t="shared" ref="M10:M17" si="1">AVERAGE(C10:L10)</f>
        <v>0</v>
      </c>
      <c r="N10" s="64">
        <v>0</v>
      </c>
      <c r="O10" s="46"/>
      <c r="P10" s="46"/>
      <c r="Q10" s="46"/>
      <c r="R10" s="75">
        <f t="shared" si="0"/>
        <v>0</v>
      </c>
      <c r="S10" s="64">
        <v>0</v>
      </c>
      <c r="T10" s="80">
        <v>0</v>
      </c>
      <c r="U10" s="81">
        <f>0.2*M10+0.3*R10+0.2*S10+0.3*T10</f>
        <v>0</v>
      </c>
      <c r="V10" s="84" t="str">
        <f t="shared" ref="V10:V17" si="2">IF(U10&gt;=93,"Istimewa",IF(U10&gt;=88,"Sangat Baik",IF(U10&gt;=76,"Baik",IF(U10&gt;=70,"Cukup",IF(U10&lt;70,"Kurang")))))</f>
        <v>Kurang</v>
      </c>
      <c r="W10" s="83">
        <f t="shared" ref="W10:W19" si="3">U10</f>
        <v>0</v>
      </c>
    </row>
    <row r="11" ht="18.75" customHeight="1" spans="1:23">
      <c r="A11" s="41">
        <v>3</v>
      </c>
      <c r="B11" s="66" t="str">
        <f>DATA!E8</f>
        <v>Muhammad Al Fahrezy</v>
      </c>
      <c r="C11" s="64">
        <v>0</v>
      </c>
      <c r="D11" s="65"/>
      <c r="E11" s="46"/>
      <c r="F11" s="67"/>
      <c r="G11" s="46"/>
      <c r="H11" s="46"/>
      <c r="I11" s="46"/>
      <c r="J11" s="46"/>
      <c r="K11" s="46"/>
      <c r="L11" s="70"/>
      <c r="M11" s="75">
        <f t="shared" si="1"/>
        <v>0</v>
      </c>
      <c r="N11" s="64">
        <v>0</v>
      </c>
      <c r="O11" s="46"/>
      <c r="P11" s="46"/>
      <c r="Q11" s="46"/>
      <c r="R11" s="75">
        <f t="shared" si="0"/>
        <v>0</v>
      </c>
      <c r="S11" s="64">
        <v>0</v>
      </c>
      <c r="T11" s="80">
        <v>0</v>
      </c>
      <c r="U11" s="81">
        <f t="shared" ref="U11:U17" si="4">0.2*M11+0.3*R11+0.2*S11+0.3*T11</f>
        <v>0</v>
      </c>
      <c r="V11" s="84" t="str">
        <f t="shared" si="2"/>
        <v>Kurang</v>
      </c>
      <c r="W11" s="83">
        <f t="shared" si="3"/>
        <v>0</v>
      </c>
    </row>
    <row r="12" ht="18.75" customHeight="1" spans="1:23">
      <c r="A12" s="41">
        <v>4</v>
      </c>
      <c r="B12" s="66" t="str">
        <f>DATA!E9</f>
        <v>Muhammad Faisal Asy Syams</v>
      </c>
      <c r="C12" s="64">
        <v>0</v>
      </c>
      <c r="D12" s="65"/>
      <c r="E12" s="46"/>
      <c r="F12" s="67"/>
      <c r="G12" s="46"/>
      <c r="H12" s="46"/>
      <c r="I12" s="46"/>
      <c r="J12" s="46"/>
      <c r="K12" s="46"/>
      <c r="L12" s="70"/>
      <c r="M12" s="75">
        <f t="shared" si="1"/>
        <v>0</v>
      </c>
      <c r="N12" s="64">
        <v>0</v>
      </c>
      <c r="O12" s="46"/>
      <c r="P12" s="46"/>
      <c r="Q12" s="46"/>
      <c r="R12" s="75">
        <f t="shared" si="0"/>
        <v>0</v>
      </c>
      <c r="S12" s="64">
        <v>0</v>
      </c>
      <c r="T12" s="80">
        <v>0</v>
      </c>
      <c r="U12" s="81">
        <f t="shared" si="4"/>
        <v>0</v>
      </c>
      <c r="V12" s="84" t="str">
        <f t="shared" si="2"/>
        <v>Kurang</v>
      </c>
      <c r="W12" s="83">
        <f t="shared" si="3"/>
        <v>0</v>
      </c>
    </row>
    <row r="13" ht="18.75" customHeight="1" spans="1:23">
      <c r="A13" s="41">
        <v>5</v>
      </c>
      <c r="B13" s="66" t="str">
        <f>DATA!E10</f>
        <v>Muhammad Fakhri</v>
      </c>
      <c r="C13" s="64">
        <v>0</v>
      </c>
      <c r="D13" s="65"/>
      <c r="E13" s="46"/>
      <c r="F13" s="67"/>
      <c r="G13" s="46"/>
      <c r="H13" s="46"/>
      <c r="I13" s="46"/>
      <c r="J13" s="46"/>
      <c r="K13" s="46"/>
      <c r="L13" s="70"/>
      <c r="M13" s="75">
        <f t="shared" si="1"/>
        <v>0</v>
      </c>
      <c r="N13" s="64">
        <v>0</v>
      </c>
      <c r="O13" s="46"/>
      <c r="P13" s="46"/>
      <c r="Q13" s="46"/>
      <c r="R13" s="75">
        <f t="shared" si="0"/>
        <v>0</v>
      </c>
      <c r="S13" s="64">
        <v>0</v>
      </c>
      <c r="T13" s="80">
        <v>0</v>
      </c>
      <c r="U13" s="81">
        <f t="shared" si="4"/>
        <v>0</v>
      </c>
      <c r="V13" s="84" t="str">
        <f t="shared" si="2"/>
        <v>Kurang</v>
      </c>
      <c r="W13" s="83">
        <f t="shared" si="3"/>
        <v>0</v>
      </c>
    </row>
    <row r="14" ht="18.75" customHeight="1" spans="1:23">
      <c r="A14" s="41">
        <v>6</v>
      </c>
      <c r="B14" s="66" t="str">
        <f>DATA!E11</f>
        <v>Muhammad Jamel Asy Syahid</v>
      </c>
      <c r="C14" s="64">
        <v>0</v>
      </c>
      <c r="D14" s="65"/>
      <c r="E14" s="46"/>
      <c r="F14" s="67"/>
      <c r="G14" s="46"/>
      <c r="H14" s="46"/>
      <c r="I14" s="46"/>
      <c r="J14" s="46"/>
      <c r="K14" s="46"/>
      <c r="L14" s="70"/>
      <c r="M14" s="75">
        <f t="shared" si="1"/>
        <v>0</v>
      </c>
      <c r="N14" s="64">
        <v>0</v>
      </c>
      <c r="O14" s="46"/>
      <c r="P14" s="46"/>
      <c r="Q14" s="46"/>
      <c r="R14" s="75">
        <f t="shared" si="0"/>
        <v>0</v>
      </c>
      <c r="S14" s="64">
        <v>0</v>
      </c>
      <c r="T14" s="80">
        <v>0</v>
      </c>
      <c r="U14" s="81">
        <f t="shared" si="4"/>
        <v>0</v>
      </c>
      <c r="V14" s="84" t="str">
        <f t="shared" si="2"/>
        <v>Kurang</v>
      </c>
      <c r="W14" s="83">
        <f t="shared" si="3"/>
        <v>0</v>
      </c>
    </row>
    <row r="15" ht="18.75" customHeight="1" spans="1:23">
      <c r="A15" s="41">
        <v>7</v>
      </c>
      <c r="B15" s="66" t="str">
        <f>DATA!E12</f>
        <v>Ruwayfi Rafa Alhamdani</v>
      </c>
      <c r="C15" s="64">
        <v>0</v>
      </c>
      <c r="D15" s="65"/>
      <c r="E15" s="46"/>
      <c r="F15" s="67"/>
      <c r="G15" s="46"/>
      <c r="H15" s="46"/>
      <c r="I15" s="46"/>
      <c r="J15" s="46"/>
      <c r="K15" s="46"/>
      <c r="L15" s="70"/>
      <c r="M15" s="75">
        <f t="shared" si="1"/>
        <v>0</v>
      </c>
      <c r="N15" s="64">
        <v>0</v>
      </c>
      <c r="O15" s="46"/>
      <c r="P15" s="46"/>
      <c r="Q15" s="46"/>
      <c r="R15" s="75">
        <f t="shared" si="0"/>
        <v>0</v>
      </c>
      <c r="S15" s="64">
        <v>0</v>
      </c>
      <c r="T15" s="80">
        <v>0</v>
      </c>
      <c r="U15" s="81">
        <f t="shared" si="4"/>
        <v>0</v>
      </c>
      <c r="V15" s="84" t="str">
        <f t="shared" si="2"/>
        <v>Kurang</v>
      </c>
      <c r="W15" s="83">
        <f t="shared" si="3"/>
        <v>0</v>
      </c>
    </row>
    <row r="16" ht="18.75" customHeight="1" spans="1:23">
      <c r="A16" s="41">
        <v>8</v>
      </c>
      <c r="B16" s="66"/>
      <c r="C16" s="64">
        <v>0</v>
      </c>
      <c r="D16" s="65"/>
      <c r="E16" s="46"/>
      <c r="F16" s="67"/>
      <c r="G16" s="46"/>
      <c r="H16" s="46"/>
      <c r="I16" s="46"/>
      <c r="J16" s="46"/>
      <c r="K16" s="46"/>
      <c r="L16" s="70"/>
      <c r="M16" s="75">
        <f t="shared" si="1"/>
        <v>0</v>
      </c>
      <c r="N16" s="64">
        <v>0</v>
      </c>
      <c r="O16" s="46"/>
      <c r="P16" s="46"/>
      <c r="Q16" s="46"/>
      <c r="R16" s="75">
        <f t="shared" si="0"/>
        <v>0</v>
      </c>
      <c r="S16" s="64">
        <v>0</v>
      </c>
      <c r="T16" s="80">
        <v>0</v>
      </c>
      <c r="U16" s="81">
        <f t="shared" si="4"/>
        <v>0</v>
      </c>
      <c r="V16" s="84" t="str">
        <f t="shared" si="2"/>
        <v>Kurang</v>
      </c>
      <c r="W16" s="83">
        <f t="shared" si="3"/>
        <v>0</v>
      </c>
    </row>
    <row r="17" ht="15.75" spans="1:23">
      <c r="A17" s="41">
        <v>9</v>
      </c>
      <c r="B17" s="66"/>
      <c r="C17" s="64">
        <v>0</v>
      </c>
      <c r="D17" s="65"/>
      <c r="E17" s="46"/>
      <c r="F17" s="67"/>
      <c r="G17" s="46"/>
      <c r="H17" s="46"/>
      <c r="I17" s="46"/>
      <c r="J17" s="46"/>
      <c r="K17" s="46"/>
      <c r="L17" s="70"/>
      <c r="M17" s="75">
        <f t="shared" si="1"/>
        <v>0</v>
      </c>
      <c r="N17" s="64">
        <v>0</v>
      </c>
      <c r="O17" s="46"/>
      <c r="P17" s="46"/>
      <c r="Q17" s="46"/>
      <c r="R17" s="75">
        <f t="shared" si="0"/>
        <v>0</v>
      </c>
      <c r="S17" s="64">
        <v>0</v>
      </c>
      <c r="T17" s="80">
        <v>0</v>
      </c>
      <c r="U17" s="81">
        <f t="shared" si="4"/>
        <v>0</v>
      </c>
      <c r="V17" s="84" t="str">
        <f t="shared" si="2"/>
        <v>Kurang</v>
      </c>
      <c r="W17" s="83">
        <f t="shared" si="3"/>
        <v>0</v>
      </c>
    </row>
    <row r="18" ht="21" customHeight="1" spans="1:23">
      <c r="A18" s="41">
        <v>10</v>
      </c>
      <c r="B18" s="66"/>
      <c r="C18" s="64">
        <v>0</v>
      </c>
      <c r="D18" s="65"/>
      <c r="E18" s="46"/>
      <c r="F18" s="67"/>
      <c r="G18" s="46"/>
      <c r="H18" s="46"/>
      <c r="I18" s="46"/>
      <c r="J18" s="46"/>
      <c r="K18" s="46"/>
      <c r="L18" s="70"/>
      <c r="M18" s="75">
        <f t="shared" ref="M18:M19" si="5">AVERAGE(C18:L18)</f>
        <v>0</v>
      </c>
      <c r="N18" s="64">
        <v>0</v>
      </c>
      <c r="O18" s="46"/>
      <c r="P18" s="46"/>
      <c r="Q18" s="46"/>
      <c r="R18" s="75">
        <f t="shared" ref="R18:R19" si="6">AVERAGE(N18:Q18)</f>
        <v>0</v>
      </c>
      <c r="S18" s="64">
        <v>0</v>
      </c>
      <c r="T18" s="80">
        <v>0</v>
      </c>
      <c r="U18" s="81">
        <f t="shared" ref="U18:U19" si="7">0.2*M18+0.3*R18+0.2*S18+0.3*T18</f>
        <v>0</v>
      </c>
      <c r="V18" s="84" t="str">
        <f t="shared" ref="V18:V19" si="8">IF(U18&gt;=93,"Istimewa",IF(U18&gt;=88,"Sangat Baik",IF(U18&gt;=76,"Baik",IF(U18&gt;=70,"Cukup",IF(U18&lt;70,"Kurang")))))</f>
        <v>Kurang</v>
      </c>
      <c r="W18" s="83">
        <f t="shared" si="3"/>
        <v>0</v>
      </c>
    </row>
    <row r="19" ht="21" customHeight="1" spans="1:23">
      <c r="A19" s="41">
        <v>11</v>
      </c>
      <c r="B19" s="66"/>
      <c r="C19" s="64">
        <v>0</v>
      </c>
      <c r="D19" s="65"/>
      <c r="E19" s="46"/>
      <c r="F19" s="67"/>
      <c r="G19" s="46"/>
      <c r="H19" s="46"/>
      <c r="I19" s="46"/>
      <c r="J19" s="46"/>
      <c r="K19" s="46"/>
      <c r="L19" s="70"/>
      <c r="M19" s="75">
        <f t="shared" si="5"/>
        <v>0</v>
      </c>
      <c r="N19" s="64">
        <v>0</v>
      </c>
      <c r="O19" s="46"/>
      <c r="P19" s="46"/>
      <c r="Q19" s="46"/>
      <c r="R19" s="75">
        <f t="shared" si="6"/>
        <v>0</v>
      </c>
      <c r="S19" s="64">
        <v>0</v>
      </c>
      <c r="T19" s="80">
        <v>0</v>
      </c>
      <c r="U19" s="81">
        <f t="shared" si="7"/>
        <v>0</v>
      </c>
      <c r="V19" s="84" t="str">
        <f t="shared" si="8"/>
        <v>Kurang</v>
      </c>
      <c r="W19" s="83">
        <f t="shared" si="3"/>
        <v>0</v>
      </c>
    </row>
    <row r="20" ht="21" customHeight="1" spans="1:23">
      <c r="A20" s="41">
        <v>12</v>
      </c>
      <c r="B20" s="66"/>
      <c r="C20" s="64">
        <v>0</v>
      </c>
      <c r="D20" s="65"/>
      <c r="E20" s="46"/>
      <c r="F20" s="67"/>
      <c r="G20" s="46"/>
      <c r="H20" s="46"/>
      <c r="I20" s="46"/>
      <c r="J20" s="46"/>
      <c r="K20" s="46"/>
      <c r="L20" s="70"/>
      <c r="M20" s="75">
        <f t="shared" ref="M20:M25" si="9">AVERAGE(C20:L20)</f>
        <v>0</v>
      </c>
      <c r="N20" s="64">
        <v>0</v>
      </c>
      <c r="O20" s="46"/>
      <c r="P20" s="46"/>
      <c r="Q20" s="46"/>
      <c r="R20" s="75">
        <f t="shared" ref="R20:R25" si="10">AVERAGE(N20:Q20)</f>
        <v>0</v>
      </c>
      <c r="S20" s="64">
        <v>0</v>
      </c>
      <c r="T20" s="80">
        <v>0</v>
      </c>
      <c r="U20" s="81">
        <f t="shared" ref="U20:U25" si="11">0.2*M20+0.3*R20+0.2*S20+0.3*T20</f>
        <v>0</v>
      </c>
      <c r="V20" s="84" t="str">
        <f t="shared" ref="V20:V25" si="12">IF(U20&gt;=93,"Istimewa",IF(U20&gt;=88,"Sangat Baik",IF(U20&gt;=76,"Baik",IF(U20&gt;=70,"Cukup",IF(U20&lt;70,"Kurang")))))</f>
        <v>Kurang</v>
      </c>
      <c r="W20" s="83">
        <f t="shared" ref="W20:W25" si="13">U20</f>
        <v>0</v>
      </c>
    </row>
    <row r="21" ht="21" customHeight="1" spans="1:23">
      <c r="A21" s="41">
        <f>A20+1</f>
        <v>13</v>
      </c>
      <c r="B21" s="66"/>
      <c r="C21" s="64">
        <v>0</v>
      </c>
      <c r="D21" s="65"/>
      <c r="E21" s="65"/>
      <c r="F21" s="65"/>
      <c r="G21" s="65"/>
      <c r="H21" s="65"/>
      <c r="I21" s="65"/>
      <c r="J21" s="65"/>
      <c r="K21" s="65"/>
      <c r="L21" s="65"/>
      <c r="M21" s="75">
        <f t="shared" si="9"/>
        <v>0</v>
      </c>
      <c r="N21" s="64">
        <v>0</v>
      </c>
      <c r="O21" s="46"/>
      <c r="P21" s="46"/>
      <c r="Q21" s="46"/>
      <c r="R21" s="75">
        <f t="shared" si="10"/>
        <v>0</v>
      </c>
      <c r="S21" s="64">
        <v>0</v>
      </c>
      <c r="T21" s="80">
        <v>0</v>
      </c>
      <c r="U21" s="81">
        <f t="shared" si="11"/>
        <v>0</v>
      </c>
      <c r="V21" s="84" t="str">
        <f t="shared" si="12"/>
        <v>Kurang</v>
      </c>
      <c r="W21" s="83">
        <f t="shared" si="13"/>
        <v>0</v>
      </c>
    </row>
    <row r="22" ht="21" customHeight="1" spans="1:23">
      <c r="A22" s="41">
        <f>A21+1</f>
        <v>14</v>
      </c>
      <c r="B22" s="66"/>
      <c r="C22" s="64">
        <v>0</v>
      </c>
      <c r="D22" s="65"/>
      <c r="E22" s="65"/>
      <c r="F22" s="65"/>
      <c r="G22" s="65"/>
      <c r="H22" s="65"/>
      <c r="I22" s="65"/>
      <c r="J22" s="65"/>
      <c r="K22" s="65"/>
      <c r="L22" s="65"/>
      <c r="M22" s="75">
        <f t="shared" si="9"/>
        <v>0</v>
      </c>
      <c r="N22" s="64">
        <v>0</v>
      </c>
      <c r="O22" s="46"/>
      <c r="P22" s="46"/>
      <c r="Q22" s="46"/>
      <c r="R22" s="75">
        <f t="shared" si="10"/>
        <v>0</v>
      </c>
      <c r="S22" s="64">
        <v>0</v>
      </c>
      <c r="T22" s="80">
        <v>0</v>
      </c>
      <c r="U22" s="81">
        <f t="shared" si="11"/>
        <v>0</v>
      </c>
      <c r="V22" s="84" t="str">
        <f t="shared" si="12"/>
        <v>Kurang</v>
      </c>
      <c r="W22" s="83">
        <f t="shared" si="13"/>
        <v>0</v>
      </c>
    </row>
    <row r="23" ht="20.1" customHeight="1" spans="1:23">
      <c r="A23" s="41">
        <f>A22+1</f>
        <v>15</v>
      </c>
      <c r="B23" s="66"/>
      <c r="C23" s="64">
        <v>0</v>
      </c>
      <c r="D23" s="65"/>
      <c r="E23" s="65"/>
      <c r="F23" s="65"/>
      <c r="G23" s="65"/>
      <c r="H23" s="65"/>
      <c r="I23" s="65"/>
      <c r="J23" s="65"/>
      <c r="K23" s="65"/>
      <c r="L23" s="65"/>
      <c r="M23" s="75">
        <f t="shared" si="9"/>
        <v>0</v>
      </c>
      <c r="N23" s="64">
        <v>0</v>
      </c>
      <c r="O23" s="46"/>
      <c r="P23" s="46"/>
      <c r="Q23" s="46"/>
      <c r="R23" s="75">
        <f t="shared" si="10"/>
        <v>0</v>
      </c>
      <c r="S23" s="64">
        <v>0</v>
      </c>
      <c r="T23" s="80">
        <v>0</v>
      </c>
      <c r="U23" s="81">
        <f t="shared" si="11"/>
        <v>0</v>
      </c>
      <c r="V23" s="84" t="str">
        <f t="shared" si="12"/>
        <v>Kurang</v>
      </c>
      <c r="W23" s="83">
        <f t="shared" si="13"/>
        <v>0</v>
      </c>
    </row>
    <row r="24" ht="20.1" customHeight="1" spans="1:23">
      <c r="A24" s="41">
        <f>A23+1</f>
        <v>16</v>
      </c>
      <c r="B24" s="66"/>
      <c r="C24" s="64">
        <v>0</v>
      </c>
      <c r="D24" s="65"/>
      <c r="E24" s="65"/>
      <c r="F24" s="65"/>
      <c r="G24" s="65"/>
      <c r="H24" s="65"/>
      <c r="I24" s="65"/>
      <c r="J24" s="65"/>
      <c r="K24" s="65"/>
      <c r="L24" s="65"/>
      <c r="M24" s="75">
        <f t="shared" si="9"/>
        <v>0</v>
      </c>
      <c r="N24" s="64">
        <v>0</v>
      </c>
      <c r="O24" s="46"/>
      <c r="P24" s="46"/>
      <c r="Q24" s="46"/>
      <c r="R24" s="75">
        <f t="shared" si="10"/>
        <v>0</v>
      </c>
      <c r="S24" s="64">
        <v>0</v>
      </c>
      <c r="T24" s="80">
        <v>0</v>
      </c>
      <c r="U24" s="81">
        <f t="shared" si="11"/>
        <v>0</v>
      </c>
      <c r="V24" s="84" t="str">
        <f t="shared" si="12"/>
        <v>Kurang</v>
      </c>
      <c r="W24" s="83">
        <f t="shared" si="13"/>
        <v>0</v>
      </c>
    </row>
    <row r="25" ht="20.1" customHeight="1" spans="1:23">
      <c r="A25" s="41">
        <f>A24+1</f>
        <v>17</v>
      </c>
      <c r="B25" s="66"/>
      <c r="C25" s="64">
        <v>0</v>
      </c>
      <c r="D25" s="65"/>
      <c r="E25" s="65"/>
      <c r="F25" s="65"/>
      <c r="G25" s="65"/>
      <c r="H25" s="65"/>
      <c r="I25" s="65"/>
      <c r="J25" s="65"/>
      <c r="K25" s="65"/>
      <c r="L25" s="65"/>
      <c r="M25" s="75">
        <f t="shared" si="9"/>
        <v>0</v>
      </c>
      <c r="N25" s="64">
        <v>0</v>
      </c>
      <c r="O25" s="46"/>
      <c r="P25" s="46"/>
      <c r="Q25" s="46"/>
      <c r="R25" s="75">
        <f t="shared" si="10"/>
        <v>0</v>
      </c>
      <c r="S25" s="64">
        <v>0</v>
      </c>
      <c r="T25" s="80">
        <v>0</v>
      </c>
      <c r="U25" s="81">
        <f t="shared" si="11"/>
        <v>0</v>
      </c>
      <c r="V25" s="84" t="str">
        <f t="shared" si="12"/>
        <v>Kurang</v>
      </c>
      <c r="W25" s="83">
        <f t="shared" si="13"/>
        <v>0</v>
      </c>
    </row>
    <row r="26" ht="18" spans="2:12">
      <c r="B26"/>
      <c r="C26" s="20"/>
      <c r="D26" s="20"/>
      <c r="E26" s="20"/>
      <c r="F26" s="20"/>
      <c r="G26" s="20"/>
      <c r="H26" s="20"/>
      <c r="I26" s="20"/>
      <c r="J26" s="20"/>
      <c r="K26" s="20"/>
      <c r="L26" s="20"/>
    </row>
  </sheetData>
  <mergeCells count="13">
    <mergeCell ref="D1:U1"/>
    <mergeCell ref="D2:U2"/>
    <mergeCell ref="D3:U3"/>
    <mergeCell ref="C7:R7"/>
    <mergeCell ref="C8:L8"/>
    <mergeCell ref="N8:Q8"/>
    <mergeCell ref="A7:A8"/>
    <mergeCell ref="B7:B8"/>
    <mergeCell ref="S7:S8"/>
    <mergeCell ref="T7:T8"/>
    <mergeCell ref="U7:U8"/>
    <mergeCell ref="V7:V8"/>
    <mergeCell ref="W7:W8"/>
  </mergeCell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tabSelected="1" zoomScale="120" zoomScaleNormal="120" workbookViewId="0">
      <selection activeCell="B18" sqref="B18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3.28333333333333" customWidth="1"/>
    <col min="6" max="9" width="3.56666666666667" customWidth="1"/>
    <col min="10" max="10" width="9.28333333333333" customWidth="1"/>
    <col min="11" max="11" width="6.425" customWidth="1"/>
    <col min="12" max="12" width="9.28333333333333" customWidth="1"/>
    <col min="13" max="13" width="8.85833333333333" customWidth="1"/>
    <col min="14" max="14" width="3.28333333333333" customWidth="1"/>
    <col min="16" max="16" width="12.425" customWidth="1"/>
    <col min="18" max="18" width="11.5666666666667" customWidth="1"/>
    <col min="19" max="19" width="10.5666666666667" customWidth="1"/>
  </cols>
  <sheetData>
    <row r="1" spans="4:22">
      <c r="D1" s="2" t="s">
        <v>47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4:22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7"/>
    </row>
    <row r="4" spans="3:22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99" t="str">
        <f>DATA!B4</f>
        <v>-</v>
      </c>
      <c r="M4" s="5"/>
      <c r="N4" s="5"/>
      <c r="U4" s="30"/>
      <c r="V4" s="3"/>
    </row>
    <row r="5" spans="2:13">
      <c r="B5" s="31"/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100" t="str">
        <f>DATA!B5</f>
        <v>-</v>
      </c>
      <c r="M5" s="29"/>
    </row>
    <row r="6" spans="2:13">
      <c r="B6" s="31"/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47" t="str">
        <f>DATA!B6</f>
        <v>Ula Alif</v>
      </c>
      <c r="M6" s="29"/>
    </row>
    <row r="7" ht="15.75" spans="3:13">
      <c r="C7" s="6"/>
      <c r="D7" s="6"/>
      <c r="E7" s="6"/>
      <c r="F7" s="6"/>
      <c r="G7" s="6"/>
      <c r="H7" s="6"/>
      <c r="I7" s="6"/>
      <c r="J7" s="6"/>
      <c r="K7" s="6"/>
      <c r="L7" s="47"/>
      <c r="M7" s="29"/>
    </row>
    <row r="8" s="1" customFormat="1" ht="15.75" spans="1:14">
      <c r="A8" s="32" t="s">
        <v>19</v>
      </c>
      <c r="B8" s="8" t="s">
        <v>20</v>
      </c>
      <c r="C8" s="33" t="s">
        <v>48</v>
      </c>
      <c r="D8" s="34"/>
      <c r="E8" s="34"/>
      <c r="F8" s="34"/>
      <c r="G8" s="34"/>
      <c r="H8" s="34"/>
      <c r="I8" s="34"/>
      <c r="J8" s="9" t="s">
        <v>49</v>
      </c>
      <c r="K8" s="48" t="s">
        <v>50</v>
      </c>
      <c r="L8" s="48" t="s">
        <v>51</v>
      </c>
      <c r="M8" s="48" t="s">
        <v>52</v>
      </c>
      <c r="N8" s="51"/>
    </row>
    <row r="9" ht="36" customHeight="1" spans="1:14">
      <c r="A9" s="35"/>
      <c r="B9" s="12"/>
      <c r="C9" s="36" t="s">
        <v>48</v>
      </c>
      <c r="D9" s="37"/>
      <c r="E9" s="37"/>
      <c r="F9" s="37"/>
      <c r="G9" s="37"/>
      <c r="H9" s="37"/>
      <c r="I9" s="37"/>
      <c r="J9" s="13"/>
      <c r="K9" s="49"/>
      <c r="L9" s="49"/>
      <c r="M9" s="49"/>
      <c r="N9" s="51"/>
    </row>
    <row r="10" spans="1:20">
      <c r="A10" s="38">
        <v>1</v>
      </c>
      <c r="B10" s="39" t="str">
        <f>DATA!E6</f>
        <v>Akmal Al Jundi</v>
      </c>
      <c r="C10" s="40">
        <v>79</v>
      </c>
      <c r="D10" s="40"/>
      <c r="E10" s="40"/>
      <c r="F10" s="40"/>
      <c r="G10" s="40"/>
      <c r="H10" s="45"/>
      <c r="I10" s="45"/>
      <c r="J10" s="50">
        <f>AVERAGE(C10:I10)</f>
        <v>79</v>
      </c>
      <c r="K10" s="45">
        <v>78</v>
      </c>
      <c r="L10" s="45">
        <v>80</v>
      </c>
      <c r="M10" s="52">
        <f>0.5*J10+0.2*K10+0.3*L10</f>
        <v>79.1</v>
      </c>
      <c r="N10" s="40"/>
      <c r="P10" s="53" t="s">
        <v>6</v>
      </c>
      <c r="Q10" s="56"/>
      <c r="R10" s="56"/>
      <c r="S10" s="56"/>
      <c r="T10" s="56"/>
    </row>
    <row r="11" spans="1:19">
      <c r="A11" s="41">
        <v>2</v>
      </c>
      <c r="B11" s="42" t="str">
        <f>DATA!E7</f>
        <v>Idris</v>
      </c>
      <c r="C11" s="40">
        <v>80</v>
      </c>
      <c r="D11" s="43"/>
      <c r="E11" s="43"/>
      <c r="F11" s="46"/>
      <c r="G11" s="46"/>
      <c r="H11" s="46"/>
      <c r="I11" s="46"/>
      <c r="J11" s="50">
        <f t="shared" ref="J11:J18" si="0">AVERAGE(C11:I11)</f>
        <v>80</v>
      </c>
      <c r="K11" s="45">
        <v>78</v>
      </c>
      <c r="L11" s="45">
        <v>80</v>
      </c>
      <c r="M11" s="52">
        <f t="shared" ref="M11:M18" si="1">0.5*J11+0.2*K11+0.3*L11</f>
        <v>79.6</v>
      </c>
      <c r="N11" s="43"/>
      <c r="O11" s="54" t="s">
        <v>8</v>
      </c>
      <c r="P11" s="55" t="s">
        <v>7</v>
      </c>
      <c r="Q11" s="55"/>
      <c r="R11" s="55"/>
      <c r="S11" s="55"/>
    </row>
    <row r="12" spans="1:19">
      <c r="A12" s="41">
        <v>3</v>
      </c>
      <c r="B12" s="42" t="str">
        <f>DATA!E8</f>
        <v>Muhammad Al Fahrezy</v>
      </c>
      <c r="C12" s="40">
        <v>76</v>
      </c>
      <c r="D12" s="43"/>
      <c r="E12" s="43"/>
      <c r="F12" s="43"/>
      <c r="G12" s="43"/>
      <c r="H12" s="46"/>
      <c r="I12" s="46"/>
      <c r="J12" s="50">
        <f t="shared" si="0"/>
        <v>76</v>
      </c>
      <c r="K12" s="45">
        <v>78</v>
      </c>
      <c r="L12" s="45">
        <v>80</v>
      </c>
      <c r="M12" s="52">
        <f t="shared" si="1"/>
        <v>77.6</v>
      </c>
      <c r="N12" s="43"/>
      <c r="O12" s="54" t="s">
        <v>10</v>
      </c>
      <c r="P12" s="55" t="s">
        <v>9</v>
      </c>
      <c r="Q12" s="55"/>
      <c r="R12" s="55"/>
      <c r="S12" s="55"/>
    </row>
    <row r="13" spans="1:19">
      <c r="A13" s="41">
        <v>4</v>
      </c>
      <c r="B13" s="42" t="str">
        <f>DATA!E9</f>
        <v>Muhammad Faisal Asy Syams</v>
      </c>
      <c r="C13" s="40">
        <v>77</v>
      </c>
      <c r="D13" s="43"/>
      <c r="E13" s="43"/>
      <c r="F13" s="43"/>
      <c r="G13" s="46"/>
      <c r="H13" s="46"/>
      <c r="I13" s="46"/>
      <c r="J13" s="50">
        <f t="shared" si="0"/>
        <v>77</v>
      </c>
      <c r="K13" s="45">
        <v>78</v>
      </c>
      <c r="L13" s="45">
        <v>80</v>
      </c>
      <c r="M13" s="52">
        <f t="shared" si="1"/>
        <v>78.1</v>
      </c>
      <c r="N13" s="43"/>
      <c r="O13" s="54" t="s">
        <v>12</v>
      </c>
      <c r="P13" s="55" t="s">
        <v>11</v>
      </c>
      <c r="Q13" s="55"/>
      <c r="R13" s="55"/>
      <c r="S13" s="55"/>
    </row>
    <row r="14" spans="1:19">
      <c r="A14" s="41">
        <v>5</v>
      </c>
      <c r="B14" s="42" t="str">
        <f>DATA!E10</f>
        <v>Muhammad Fakhri</v>
      </c>
      <c r="C14" s="40">
        <v>78</v>
      </c>
      <c r="D14" s="44"/>
      <c r="E14" s="44"/>
      <c r="F14" s="44"/>
      <c r="G14" s="44"/>
      <c r="H14" s="46"/>
      <c r="I14" s="46"/>
      <c r="J14" s="50">
        <f t="shared" si="0"/>
        <v>78</v>
      </c>
      <c r="K14" s="45">
        <v>78</v>
      </c>
      <c r="L14" s="45">
        <v>80</v>
      </c>
      <c r="M14" s="52">
        <f t="shared" si="1"/>
        <v>78.6</v>
      </c>
      <c r="N14" s="44"/>
      <c r="O14" s="54">
        <v>60</v>
      </c>
      <c r="P14" s="55" t="s">
        <v>13</v>
      </c>
      <c r="Q14" s="55"/>
      <c r="R14" s="55"/>
      <c r="S14" s="55"/>
    </row>
    <row r="15" spans="1:14">
      <c r="A15" s="41">
        <v>6</v>
      </c>
      <c r="B15" s="42" t="str">
        <f>DATA!E11</f>
        <v>Muhammad Jamel Asy Syahid</v>
      </c>
      <c r="C15" s="40">
        <v>76</v>
      </c>
      <c r="D15" s="43"/>
      <c r="E15" s="43"/>
      <c r="F15" s="46"/>
      <c r="G15" s="46"/>
      <c r="H15" s="46"/>
      <c r="I15" s="46"/>
      <c r="J15" s="50">
        <f t="shared" si="0"/>
        <v>76</v>
      </c>
      <c r="K15" s="45">
        <v>78</v>
      </c>
      <c r="L15" s="45">
        <v>80</v>
      </c>
      <c r="M15" s="52">
        <f t="shared" si="1"/>
        <v>77.6</v>
      </c>
      <c r="N15" s="43"/>
    </row>
    <row r="16" spans="1:14">
      <c r="A16" s="41">
        <v>7</v>
      </c>
      <c r="B16" s="42" t="str">
        <f>DATA!E12</f>
        <v>Ruwayfi Rafa Alhamdani</v>
      </c>
      <c r="C16" s="40">
        <v>78</v>
      </c>
      <c r="D16" s="43"/>
      <c r="E16" s="43"/>
      <c r="F16" s="43"/>
      <c r="G16" s="43"/>
      <c r="H16" s="46"/>
      <c r="I16" s="46"/>
      <c r="J16" s="50">
        <f t="shared" si="0"/>
        <v>78</v>
      </c>
      <c r="K16" s="45">
        <v>78</v>
      </c>
      <c r="L16" s="45">
        <v>80</v>
      </c>
      <c r="M16" s="52">
        <f t="shared" si="1"/>
        <v>78.6</v>
      </c>
      <c r="N16" s="43"/>
    </row>
    <row r="17" ht="15.75" spans="1:14">
      <c r="A17" s="41">
        <v>8</v>
      </c>
      <c r="B17" s="42">
        <f>DATA!E13</f>
        <v>0</v>
      </c>
      <c r="C17" s="40">
        <v>0</v>
      </c>
      <c r="D17" s="43"/>
      <c r="E17" s="43"/>
      <c r="F17" s="46"/>
      <c r="G17" s="46"/>
      <c r="H17" s="46"/>
      <c r="I17" s="46"/>
      <c r="J17" s="50">
        <f t="shared" si="0"/>
        <v>0</v>
      </c>
      <c r="K17" s="45">
        <v>0</v>
      </c>
      <c r="L17" s="45">
        <v>0</v>
      </c>
      <c r="M17" s="52">
        <f t="shared" si="1"/>
        <v>0</v>
      </c>
      <c r="N17" s="43"/>
    </row>
    <row r="18" ht="15.75" spans="1:14">
      <c r="A18" s="41">
        <v>9</v>
      </c>
      <c r="B18" s="42">
        <f>DATA!E14</f>
        <v>0</v>
      </c>
      <c r="C18" s="40">
        <v>0</v>
      </c>
      <c r="D18" s="43"/>
      <c r="E18" s="43"/>
      <c r="F18" s="43"/>
      <c r="G18" s="43"/>
      <c r="H18" s="46"/>
      <c r="I18" s="46"/>
      <c r="J18" s="50">
        <f t="shared" si="0"/>
        <v>0</v>
      </c>
      <c r="K18" s="45">
        <v>0</v>
      </c>
      <c r="L18" s="45">
        <v>0</v>
      </c>
      <c r="M18" s="52">
        <f t="shared" si="1"/>
        <v>0</v>
      </c>
      <c r="N18" s="43"/>
    </row>
    <row r="19" ht="15.75" spans="1:14">
      <c r="A19" s="41">
        <v>10</v>
      </c>
      <c r="B19" s="42">
        <f>DATA!E15</f>
        <v>0</v>
      </c>
      <c r="C19" s="40">
        <v>0</v>
      </c>
      <c r="D19" s="43"/>
      <c r="E19" s="43"/>
      <c r="F19" s="43"/>
      <c r="G19" s="43"/>
      <c r="H19" s="46"/>
      <c r="I19" s="46"/>
      <c r="J19" s="50">
        <f t="shared" ref="J19:J20" si="2">AVERAGE(C19:I19)</f>
        <v>0</v>
      </c>
      <c r="K19" s="45">
        <v>0</v>
      </c>
      <c r="L19" s="45">
        <v>0</v>
      </c>
      <c r="M19" s="52">
        <f t="shared" ref="M19:M20" si="3">0.5*J19+0.2*K19+0.3*L19</f>
        <v>0</v>
      </c>
      <c r="N19" s="43"/>
    </row>
    <row r="20" ht="15.75" spans="1:14">
      <c r="A20" s="41">
        <v>11</v>
      </c>
      <c r="B20" s="42">
        <f>DATA!E16</f>
        <v>0</v>
      </c>
      <c r="C20" s="40">
        <v>0</v>
      </c>
      <c r="D20" s="43"/>
      <c r="E20" s="43"/>
      <c r="F20" s="43"/>
      <c r="G20" s="43"/>
      <c r="H20" s="46"/>
      <c r="I20" s="46"/>
      <c r="J20" s="50">
        <f t="shared" si="2"/>
        <v>0</v>
      </c>
      <c r="K20" s="45">
        <v>0</v>
      </c>
      <c r="L20" s="45">
        <v>0</v>
      </c>
      <c r="M20" s="52">
        <f t="shared" si="3"/>
        <v>0</v>
      </c>
      <c r="N20" s="43"/>
    </row>
    <row r="21" ht="15.75" spans="1:14">
      <c r="A21" s="41">
        <v>12</v>
      </c>
      <c r="B21" s="42">
        <f>DATA!E17</f>
        <v>0</v>
      </c>
      <c r="C21" s="40">
        <v>0</v>
      </c>
      <c r="D21" s="43"/>
      <c r="E21" s="43"/>
      <c r="F21" s="43"/>
      <c r="G21" s="43"/>
      <c r="H21" s="46"/>
      <c r="I21" s="46"/>
      <c r="J21" s="50">
        <f t="shared" ref="J21:J26" si="4">AVERAGE(C21:I21)</f>
        <v>0</v>
      </c>
      <c r="K21" s="45">
        <v>0</v>
      </c>
      <c r="L21" s="45">
        <v>0</v>
      </c>
      <c r="M21" s="52">
        <f t="shared" ref="M21:M26" si="5">0.5*J21+0.2*K21+0.3*L21</f>
        <v>0</v>
      </c>
      <c r="N21" s="43"/>
    </row>
    <row r="22" ht="15.75" spans="1:14">
      <c r="A22" s="41">
        <f>A21+1</f>
        <v>13</v>
      </c>
      <c r="B22" s="42">
        <f>DATA!E18</f>
        <v>0</v>
      </c>
      <c r="C22" s="40">
        <v>0</v>
      </c>
      <c r="D22" s="43"/>
      <c r="E22" s="43"/>
      <c r="F22" s="43"/>
      <c r="G22" s="43"/>
      <c r="H22" s="43"/>
      <c r="I22" s="43"/>
      <c r="J22" s="50">
        <f t="shared" si="4"/>
        <v>0</v>
      </c>
      <c r="K22" s="45">
        <v>0</v>
      </c>
      <c r="L22" s="45">
        <v>0</v>
      </c>
      <c r="M22" s="52">
        <f t="shared" si="5"/>
        <v>0</v>
      </c>
      <c r="N22" s="43"/>
    </row>
    <row r="23" ht="15.75" spans="1:14">
      <c r="A23" s="41">
        <f>A22+1</f>
        <v>14</v>
      </c>
      <c r="B23" s="42">
        <f>DATA!E19</f>
        <v>0</v>
      </c>
      <c r="C23" s="40">
        <v>0</v>
      </c>
      <c r="D23" s="43"/>
      <c r="E23" s="43"/>
      <c r="F23" s="43"/>
      <c r="G23" s="43"/>
      <c r="H23" s="43"/>
      <c r="I23" s="43"/>
      <c r="J23" s="50">
        <f t="shared" si="4"/>
        <v>0</v>
      </c>
      <c r="K23" s="45">
        <v>0</v>
      </c>
      <c r="L23" s="45">
        <v>0</v>
      </c>
      <c r="M23" s="52">
        <f t="shared" si="5"/>
        <v>0</v>
      </c>
      <c r="N23" s="43"/>
    </row>
    <row r="24" ht="18.95" customHeight="1" spans="1:14">
      <c r="A24" s="41">
        <f>A23+1</f>
        <v>15</v>
      </c>
      <c r="B24" s="42">
        <f>DATA!E20</f>
        <v>0</v>
      </c>
      <c r="C24" s="40">
        <v>0</v>
      </c>
      <c r="D24" s="43"/>
      <c r="E24" s="43"/>
      <c r="F24" s="43"/>
      <c r="G24" s="43"/>
      <c r="H24" s="43"/>
      <c r="I24" s="43"/>
      <c r="J24" s="50">
        <f t="shared" si="4"/>
        <v>0</v>
      </c>
      <c r="K24" s="45">
        <v>0</v>
      </c>
      <c r="L24" s="45">
        <v>0</v>
      </c>
      <c r="M24" s="52">
        <f t="shared" si="5"/>
        <v>0</v>
      </c>
      <c r="N24" s="43"/>
    </row>
    <row r="25" ht="18.95" customHeight="1" spans="1:14">
      <c r="A25" s="41">
        <f>A24+1</f>
        <v>16</v>
      </c>
      <c r="B25" s="42">
        <f>DATA!E21</f>
        <v>0</v>
      </c>
      <c r="C25" s="40">
        <v>0</v>
      </c>
      <c r="D25" s="43"/>
      <c r="E25" s="43"/>
      <c r="F25" s="43"/>
      <c r="G25" s="43"/>
      <c r="H25" s="43"/>
      <c r="I25" s="43"/>
      <c r="J25" s="50">
        <f t="shared" si="4"/>
        <v>0</v>
      </c>
      <c r="K25" s="45">
        <v>0</v>
      </c>
      <c r="L25" s="45">
        <v>0</v>
      </c>
      <c r="M25" s="52">
        <f t="shared" si="5"/>
        <v>0</v>
      </c>
      <c r="N25" s="43"/>
    </row>
    <row r="26" ht="18.95" customHeight="1" spans="1:14">
      <c r="A26" s="41">
        <f>A25+1</f>
        <v>17</v>
      </c>
      <c r="B26" s="42">
        <f>DATA!E22</f>
        <v>0</v>
      </c>
      <c r="C26" s="40">
        <v>0</v>
      </c>
      <c r="D26" s="43"/>
      <c r="E26" s="43"/>
      <c r="F26" s="43"/>
      <c r="G26" s="43"/>
      <c r="H26" s="43"/>
      <c r="I26" s="43"/>
      <c r="J26" s="50">
        <f t="shared" si="4"/>
        <v>0</v>
      </c>
      <c r="K26" s="45">
        <v>0</v>
      </c>
      <c r="L26" s="45">
        <v>0</v>
      </c>
      <c r="M26" s="52">
        <f t="shared" si="5"/>
        <v>0</v>
      </c>
      <c r="N26" s="43"/>
    </row>
    <row r="27" ht="18" spans="2:5">
      <c r="B27"/>
      <c r="C27" s="20"/>
      <c r="D27" s="20"/>
      <c r="E27" s="20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zoomScale="120" zoomScaleNormal="120" topLeftCell="C1" workbookViewId="0">
      <selection activeCell="G10" sqref="G10:G26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10.5666666666667" customWidth="1"/>
    <col min="7" max="7" width="76.7083333333333" customWidth="1"/>
  </cols>
  <sheetData>
    <row r="1" spans="4:21"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33</v>
      </c>
      <c r="D4" s="5"/>
      <c r="E4" s="5"/>
      <c r="F4" s="5" t="s">
        <v>34</v>
      </c>
      <c r="G4" s="99" t="str">
        <f>DATA!B4</f>
        <v>-</v>
      </c>
      <c r="H4" s="5"/>
      <c r="I4" s="5"/>
      <c r="J4" s="5"/>
      <c r="M4" s="5"/>
      <c r="N4" s="5"/>
      <c r="U4" s="30"/>
    </row>
    <row r="5" spans="3:13">
      <c r="C5" s="5" t="s">
        <v>35</v>
      </c>
      <c r="D5" s="5"/>
      <c r="E5" s="5"/>
      <c r="F5" s="5" t="s">
        <v>34</v>
      </c>
      <c r="G5" s="99" t="str">
        <f>DATA!B5</f>
        <v>-</v>
      </c>
      <c r="H5" s="5"/>
      <c r="I5" s="5"/>
      <c r="J5" s="5"/>
      <c r="M5" s="29"/>
    </row>
    <row r="6" spans="3:13">
      <c r="C6" s="6" t="s">
        <v>36</v>
      </c>
      <c r="D6" s="6"/>
      <c r="E6" s="6"/>
      <c r="F6" s="6" t="s">
        <v>34</v>
      </c>
      <c r="G6" s="21" t="str">
        <f>DATA!B6</f>
        <v>Ula Alif</v>
      </c>
      <c r="H6" s="6"/>
      <c r="I6" s="6"/>
      <c r="J6" s="6"/>
      <c r="M6" s="29"/>
    </row>
    <row r="7" ht="15.75"/>
    <row r="8" s="1" customFormat="1" ht="15.75" customHeight="1" spans="1:7">
      <c r="A8" s="7" t="s">
        <v>19</v>
      </c>
      <c r="B8" s="8" t="s">
        <v>20</v>
      </c>
      <c r="C8" s="9" t="s">
        <v>53</v>
      </c>
      <c r="D8" s="10" t="s">
        <v>54</v>
      </c>
      <c r="E8" s="9" t="s">
        <v>55</v>
      </c>
      <c r="F8" s="22" t="s">
        <v>41</v>
      </c>
      <c r="G8" s="22" t="s">
        <v>56</v>
      </c>
    </row>
    <row r="9" ht="15.75" spans="1:7">
      <c r="A9" s="11"/>
      <c r="B9" s="12"/>
      <c r="C9" s="13"/>
      <c r="D9" s="14"/>
      <c r="E9" s="13"/>
      <c r="F9" s="23"/>
      <c r="G9" s="23"/>
    </row>
    <row r="10" ht="56.25" customHeight="1" spans="1:7">
      <c r="A10" s="15">
        <v>1</v>
      </c>
      <c r="B10" s="16" t="str">
        <f>DATA!E6</f>
        <v>Akmal Al Jundi</v>
      </c>
      <c r="C10" s="17">
        <f>'Nilai Akademik '!W9</f>
        <v>0</v>
      </c>
      <c r="D10" s="17">
        <f>'Nilai Sikap'!M10</f>
        <v>79.1</v>
      </c>
      <c r="E10" s="24">
        <f>0.4*C10+0.6*D10</f>
        <v>47.46</v>
      </c>
      <c r="F10" s="25" t="str">
        <f t="shared" ref="F10:F18" si="0">IF(E10&gt;=93,"Istimewa",IF(E10&gt;=88,"Sangat Baik",IF(E10&gt;=76,"Baik",IF(E10&gt;=70,"Cukup",IF(E10&lt;70,"Kurang")))))</f>
        <v>Kurang</v>
      </c>
      <c r="G10" s="101" t="s">
        <v>18</v>
      </c>
    </row>
    <row r="11" ht="56.1" customHeight="1" spans="1:7">
      <c r="A11" s="18">
        <v>2</v>
      </c>
      <c r="B11" s="16" t="str">
        <f>DATA!E7</f>
        <v>Idris</v>
      </c>
      <c r="C11" s="17">
        <f>'Nilai Akademik '!W10</f>
        <v>0</v>
      </c>
      <c r="D11" s="19">
        <f>'Nilai Sikap'!M11</f>
        <v>79.6</v>
      </c>
      <c r="E11" s="24">
        <f t="shared" ref="E11:E20" si="1">0.4*C11+0.6*D11</f>
        <v>47.76</v>
      </c>
      <c r="F11" s="27" t="str">
        <f t="shared" si="0"/>
        <v>Kurang</v>
      </c>
      <c r="G11" s="101" t="s">
        <v>18</v>
      </c>
    </row>
    <row r="12" ht="56.1" customHeight="1" spans="1:7">
      <c r="A12" s="18">
        <v>3</v>
      </c>
      <c r="B12" s="16" t="str">
        <f>DATA!E8</f>
        <v>Muhammad Al Fahrezy</v>
      </c>
      <c r="C12" s="17">
        <f>'Nilai Akademik '!W11</f>
        <v>0</v>
      </c>
      <c r="D12" s="19">
        <f>'Nilai Sikap'!M12</f>
        <v>77.6</v>
      </c>
      <c r="E12" s="24">
        <f t="shared" si="1"/>
        <v>46.56</v>
      </c>
      <c r="F12" s="27" t="str">
        <f t="shared" si="0"/>
        <v>Kurang</v>
      </c>
      <c r="G12" s="101" t="s">
        <v>18</v>
      </c>
    </row>
    <row r="13" ht="56.1" customHeight="1" spans="1:7">
      <c r="A13" s="18">
        <v>4</v>
      </c>
      <c r="B13" s="16" t="str">
        <f>DATA!E9</f>
        <v>Muhammad Faisal Asy Syams</v>
      </c>
      <c r="C13" s="17">
        <f>'Nilai Akademik '!W12</f>
        <v>0</v>
      </c>
      <c r="D13" s="19">
        <f>'Nilai Sikap'!M13</f>
        <v>78.1</v>
      </c>
      <c r="E13" s="24">
        <f t="shared" si="1"/>
        <v>46.86</v>
      </c>
      <c r="F13" s="27" t="str">
        <f t="shared" si="0"/>
        <v>Kurang</v>
      </c>
      <c r="G13" s="101" t="s">
        <v>18</v>
      </c>
    </row>
    <row r="14" ht="56.1" customHeight="1" spans="1:7">
      <c r="A14" s="18">
        <v>5</v>
      </c>
      <c r="B14" s="16" t="str">
        <f>DATA!E10</f>
        <v>Muhammad Fakhri</v>
      </c>
      <c r="C14" s="17">
        <f>'Nilai Akademik '!W13</f>
        <v>0</v>
      </c>
      <c r="D14" s="19">
        <f>'Nilai Sikap'!M14</f>
        <v>78.6</v>
      </c>
      <c r="E14" s="24">
        <f t="shared" si="1"/>
        <v>47.16</v>
      </c>
      <c r="F14" s="27" t="str">
        <f t="shared" si="0"/>
        <v>Kurang</v>
      </c>
      <c r="G14" s="101" t="s">
        <v>18</v>
      </c>
    </row>
    <row r="15" ht="56.1" customHeight="1" spans="1:7">
      <c r="A15" s="18">
        <v>6</v>
      </c>
      <c r="B15" s="16" t="str">
        <f>DATA!E11</f>
        <v>Muhammad Jamel Asy Syahid</v>
      </c>
      <c r="C15" s="17">
        <f>'Nilai Akademik '!W14</f>
        <v>0</v>
      </c>
      <c r="D15" s="19">
        <f>'Nilai Sikap'!M15</f>
        <v>77.6</v>
      </c>
      <c r="E15" s="24">
        <f t="shared" si="1"/>
        <v>46.56</v>
      </c>
      <c r="F15" s="27" t="str">
        <f t="shared" si="0"/>
        <v>Kurang</v>
      </c>
      <c r="G15" s="101" t="s">
        <v>18</v>
      </c>
    </row>
    <row r="16" ht="56.1" customHeight="1" spans="1:7">
      <c r="A16" s="18">
        <v>7</v>
      </c>
      <c r="B16" s="16" t="str">
        <f>DATA!E12</f>
        <v>Ruwayfi Rafa Alhamdani</v>
      </c>
      <c r="C16" s="17">
        <f>'Nilai Akademik '!W15</f>
        <v>0</v>
      </c>
      <c r="D16" s="19">
        <f>'Nilai Sikap'!M16</f>
        <v>78.6</v>
      </c>
      <c r="E16" s="24">
        <f t="shared" si="1"/>
        <v>47.16</v>
      </c>
      <c r="F16" s="27" t="str">
        <f t="shared" si="0"/>
        <v>Kurang</v>
      </c>
      <c r="G16" s="101" t="s">
        <v>18</v>
      </c>
    </row>
    <row r="17" ht="56.1" customHeight="1" spans="1:7">
      <c r="A17" s="18">
        <v>8</v>
      </c>
      <c r="B17" s="16">
        <f>DATA!E13</f>
        <v>0</v>
      </c>
      <c r="C17" s="17">
        <f>'Nilai Akademik '!W16</f>
        <v>0</v>
      </c>
      <c r="D17" s="19">
        <f>'Nilai Sikap'!M17</f>
        <v>0</v>
      </c>
      <c r="E17" s="24">
        <f t="shared" si="1"/>
        <v>0</v>
      </c>
      <c r="F17" s="27" t="str">
        <f t="shared" si="0"/>
        <v>Kurang</v>
      </c>
      <c r="G17" s="101" t="s">
        <v>18</v>
      </c>
    </row>
    <row r="18" ht="56.1" customHeight="1" spans="1:7">
      <c r="A18" s="18">
        <v>9</v>
      </c>
      <c r="B18" s="16">
        <f>DATA!E14</f>
        <v>0</v>
      </c>
      <c r="C18" s="17">
        <f>'Nilai Akademik '!W17</f>
        <v>0</v>
      </c>
      <c r="D18" s="19">
        <f>'Nilai Sikap'!M18</f>
        <v>0</v>
      </c>
      <c r="E18" s="24">
        <f t="shared" si="1"/>
        <v>0</v>
      </c>
      <c r="F18" s="27" t="str">
        <f t="shared" si="0"/>
        <v>Kurang</v>
      </c>
      <c r="G18" s="101" t="s">
        <v>18</v>
      </c>
    </row>
    <row r="19" ht="56.1" customHeight="1" spans="1:7">
      <c r="A19" s="18">
        <v>10</v>
      </c>
      <c r="B19" s="16">
        <f>DATA!E15</f>
        <v>0</v>
      </c>
      <c r="C19" s="17">
        <f>'Nilai Akademik '!W18</f>
        <v>0</v>
      </c>
      <c r="D19" s="19">
        <f>'Nilai Sikap'!M19</f>
        <v>0</v>
      </c>
      <c r="E19" s="24">
        <f t="shared" si="1"/>
        <v>0</v>
      </c>
      <c r="F19" s="27" t="str">
        <f t="shared" ref="F19:F20" si="2">IF(E19&gt;=93,"Istimewa",IF(E19&gt;=88,"Sangat Baik",IF(E19&gt;=76,"Baik",IF(E19&gt;=70,"Cukup",IF(E19&lt;70,"Kurang")))))</f>
        <v>Kurang</v>
      </c>
      <c r="G19" s="101" t="s">
        <v>18</v>
      </c>
    </row>
    <row r="20" ht="56.1" customHeight="1" spans="1:7">
      <c r="A20" s="18">
        <v>11</v>
      </c>
      <c r="B20" s="16">
        <f>DATA!E16</f>
        <v>0</v>
      </c>
      <c r="C20" s="17">
        <f>'Nilai Akademik '!W19</f>
        <v>0</v>
      </c>
      <c r="D20" s="19">
        <f>'Nilai Sikap'!M20</f>
        <v>0</v>
      </c>
      <c r="E20" s="24">
        <f t="shared" si="1"/>
        <v>0</v>
      </c>
      <c r="F20" s="27" t="str">
        <f t="shared" si="2"/>
        <v>Kurang</v>
      </c>
      <c r="G20" s="102" t="s">
        <v>18</v>
      </c>
    </row>
    <row r="21" ht="56.1" customHeight="1" spans="1:7">
      <c r="A21" s="18">
        <v>12</v>
      </c>
      <c r="B21" s="16">
        <f>DATA!E17</f>
        <v>0</v>
      </c>
      <c r="C21" s="17">
        <f>'Nilai Akademik '!W20</f>
        <v>0</v>
      </c>
      <c r="D21" s="19">
        <f>'Nilai Sikap'!M21</f>
        <v>0</v>
      </c>
      <c r="E21" s="24">
        <f t="shared" ref="E21:E26" si="3">0.4*C21+0.6*D21</f>
        <v>0</v>
      </c>
      <c r="F21" s="27" t="str">
        <f t="shared" ref="F21:F26" si="4">IF(E21&gt;=93,"Istimewa",IF(E21&gt;=88,"Sangat Baik",IF(E21&gt;=76,"Baik",IF(E21&gt;=70,"Cukup",IF(E21&lt;70,"Kurang")))))</f>
        <v>Kurang</v>
      </c>
      <c r="G21" s="101" t="s">
        <v>18</v>
      </c>
    </row>
    <row r="22" ht="56.1" customHeight="1" spans="1:7">
      <c r="A22" s="18">
        <f>A21+1</f>
        <v>13</v>
      </c>
      <c r="B22" s="16">
        <f>DATA!E18</f>
        <v>0</v>
      </c>
      <c r="C22" s="17">
        <f>'Nilai Akademik '!W21</f>
        <v>0</v>
      </c>
      <c r="D22" s="19">
        <f>'Nilai Sikap'!M22</f>
        <v>0</v>
      </c>
      <c r="E22" s="24">
        <f t="shared" si="3"/>
        <v>0</v>
      </c>
      <c r="F22" s="27" t="str">
        <f t="shared" si="4"/>
        <v>Kurang</v>
      </c>
      <c r="G22" s="101" t="s">
        <v>18</v>
      </c>
    </row>
    <row r="23" ht="56.1" customHeight="1" spans="1:7">
      <c r="A23" s="18">
        <f>A22+1</f>
        <v>14</v>
      </c>
      <c r="B23" s="16">
        <f>DATA!E19</f>
        <v>0</v>
      </c>
      <c r="C23" s="17">
        <f>'Nilai Akademik '!W22</f>
        <v>0</v>
      </c>
      <c r="D23" s="19">
        <f>'Nilai Sikap'!M23</f>
        <v>0</v>
      </c>
      <c r="E23" s="24">
        <f t="shared" si="3"/>
        <v>0</v>
      </c>
      <c r="F23" s="27" t="str">
        <f t="shared" si="4"/>
        <v>Kurang</v>
      </c>
      <c r="G23" s="101" t="s">
        <v>18</v>
      </c>
    </row>
    <row r="24" ht="56.1" customHeight="1" spans="1:7">
      <c r="A24" s="18">
        <f>A23+1</f>
        <v>15</v>
      </c>
      <c r="B24" s="16">
        <f>DATA!E20</f>
        <v>0</v>
      </c>
      <c r="C24" s="17">
        <f>'Nilai Akademik '!W23</f>
        <v>0</v>
      </c>
      <c r="D24" s="19">
        <f>'Nilai Sikap'!M24</f>
        <v>0</v>
      </c>
      <c r="E24" s="24">
        <f t="shared" si="3"/>
        <v>0</v>
      </c>
      <c r="F24" s="27" t="str">
        <f t="shared" si="4"/>
        <v>Kurang</v>
      </c>
      <c r="G24" s="101" t="s">
        <v>18</v>
      </c>
    </row>
    <row r="25" ht="56.1" customHeight="1" spans="1:7">
      <c r="A25" s="18">
        <f>A24+1</f>
        <v>16</v>
      </c>
      <c r="B25" s="16">
        <f>DATA!E21</f>
        <v>0</v>
      </c>
      <c r="C25" s="17">
        <f>'Nilai Akademik '!W24</f>
        <v>0</v>
      </c>
      <c r="D25" s="19">
        <f>'Nilai Sikap'!M25</f>
        <v>0</v>
      </c>
      <c r="E25" s="24">
        <f t="shared" si="3"/>
        <v>0</v>
      </c>
      <c r="F25" s="27" t="str">
        <f t="shared" si="4"/>
        <v>Kurang</v>
      </c>
      <c r="G25" s="101" t="s">
        <v>18</v>
      </c>
    </row>
    <row r="26" ht="61.5" customHeight="1" spans="1:7">
      <c r="A26" s="18">
        <f>A25+1</f>
        <v>17</v>
      </c>
      <c r="B26" s="16">
        <f>DATA!E22</f>
        <v>0</v>
      </c>
      <c r="C26" s="17">
        <f>'Nilai Akademik '!W25</f>
        <v>0</v>
      </c>
      <c r="D26" s="19">
        <f>'Nilai Sikap'!M26</f>
        <v>0</v>
      </c>
      <c r="E26" s="24">
        <f t="shared" si="3"/>
        <v>0</v>
      </c>
      <c r="F26" s="27" t="str">
        <f t="shared" si="4"/>
        <v>Kurang</v>
      </c>
      <c r="G26" s="102" t="s">
        <v>18</v>
      </c>
    </row>
    <row r="27" ht="18" spans="2:5">
      <c r="B27"/>
      <c r="C27" s="20"/>
      <c r="D27" s="20"/>
      <c r="E27" s="20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zen</cp:lastModifiedBy>
  <dcterms:created xsi:type="dcterms:W3CDTF">2019-11-30T19:36:00Z</dcterms:created>
  <dcterms:modified xsi:type="dcterms:W3CDTF">2022-12-14T11:50:33Z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