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dia\Google Drive\Work\CDS\Instrumen Screening\FINAL\"/>
    </mc:Choice>
  </mc:AlternateContent>
  <xr:revisionPtr revIDLastSave="0" documentId="8_{A17E1CBC-2CA6-5C46-A5CB-6B7D70829339}" xr6:coauthVersionLast="45" xr6:coauthVersionMax="45" xr10:uidLastSave="{00000000-0000-0000-0000-000000000000}"/>
  <bookViews>
    <workbookView xWindow="23505" yWindow="0" windowWidth="18165" windowHeight="8310" xr2:uid="{00000000-000D-0000-FFFF-FFFF00000000}"/>
  </bookViews>
  <sheets>
    <sheet name="Penormaan ISPN" sheetId="1" r:id="rId1"/>
    <sheet name="Database" sheetId="3" r:id="rId2"/>
  </sheets>
  <definedNames>
    <definedName name="_xlnm.Print_Area" localSheetId="1">Database!$A$1:$C$84</definedName>
    <definedName name="_xlnm.Print_Area" localSheetId="0">'Penormaan ISPN'!$A$2:$H$32,'Penormaan ISPN'!$A$34:$H$64,'Penormaan ISPN'!$A$66:$H$96,'Penormaan ISPN'!$A$98:$H$144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G118" i="1"/>
  <c r="G119" i="1"/>
  <c r="G117" i="1"/>
  <c r="G116" i="1"/>
  <c r="A112" i="1"/>
  <c r="A108" i="1"/>
  <c r="H52" i="1"/>
  <c r="H57" i="1"/>
  <c r="G120" i="1"/>
  <c r="G127" i="1"/>
  <c r="E135" i="1"/>
  <c r="G112" i="1"/>
  <c r="G126" i="1"/>
  <c r="G108" i="1"/>
  <c r="G125" i="1"/>
  <c r="H91" i="1"/>
  <c r="H90" i="1"/>
  <c r="H89" i="1"/>
  <c r="H88" i="1"/>
  <c r="H87" i="1"/>
  <c r="H86" i="1"/>
  <c r="H85" i="1"/>
  <c r="H84" i="1"/>
  <c r="H75" i="1"/>
  <c r="H74" i="1"/>
  <c r="H73" i="1"/>
  <c r="H72" i="1"/>
  <c r="H71" i="1"/>
  <c r="H70" i="1"/>
  <c r="H69" i="1"/>
  <c r="H68" i="1"/>
  <c r="H59" i="1"/>
  <c r="H58" i="1"/>
  <c r="H56" i="1"/>
  <c r="H55" i="1"/>
  <c r="H54" i="1"/>
  <c r="H53" i="1"/>
  <c r="H51" i="1"/>
  <c r="H42" i="1"/>
  <c r="H41" i="1"/>
  <c r="H40" i="1"/>
  <c r="H39" i="1"/>
  <c r="H38" i="1"/>
  <c r="H37" i="1"/>
  <c r="H60" i="1"/>
  <c r="G101" i="1"/>
  <c r="H101" i="1"/>
  <c r="H43" i="1"/>
  <c r="G100" i="1"/>
  <c r="H100" i="1"/>
  <c r="H76" i="1"/>
  <c r="G102" i="1"/>
  <c r="H102" i="1"/>
  <c r="H92" i="1"/>
  <c r="G103" i="1"/>
  <c r="H103" i="1"/>
  <c r="H104" i="1"/>
  <c r="G124" i="1"/>
  <c r="G128" i="1"/>
  <c r="E136" i="1"/>
  <c r="E137" i="1"/>
</calcChain>
</file>

<file path=xl/sharedStrings.xml><?xml version="1.0" encoding="utf-8"?>
<sst xmlns="http://schemas.openxmlformats.org/spreadsheetml/2006/main" count="245" uniqueCount="192">
  <si>
    <t>Tanggal Penilaian</t>
  </si>
  <si>
    <t>:</t>
  </si>
  <si>
    <r>
      <t xml:space="preserve">Nama </t>
    </r>
    <r>
      <rPr>
        <sz val="11"/>
        <rFont val="Arial"/>
        <family val="2"/>
      </rPr>
      <t>Petugas PK</t>
    </r>
  </si>
  <si>
    <t>Jenis Kelamin</t>
  </si>
  <si>
    <t>Tempat Lahir</t>
  </si>
  <si>
    <t>Usia</t>
  </si>
  <si>
    <t>Pendidikan Terakhir</t>
  </si>
  <si>
    <t>Tindak Pidana</t>
  </si>
  <si>
    <t>Lama Pidana (bulan)</t>
  </si>
  <si>
    <t>Sisa Pidana (bulan)</t>
  </si>
  <si>
    <t>Kelompok Etnis yang Diikuti di dalam Lapas/Rutan</t>
  </si>
  <si>
    <t>Jumlah pengulangan tindak pidana (residivisme)</t>
  </si>
  <si>
    <t>Frekuensi kunjungan keluarga dalam sebulan</t>
  </si>
  <si>
    <t>Frekuensi kunjungan non keluarga dalam sebulan</t>
  </si>
  <si>
    <t>No</t>
  </si>
  <si>
    <t>Indikator</t>
  </si>
  <si>
    <t>Beri angka 1 untuk jawaban "ya", angka 0 untuk jawaban "tidak"</t>
  </si>
  <si>
    <t>Nilai</t>
  </si>
  <si>
    <t>TOTAL</t>
  </si>
  <si>
    <t xml:space="preserve">TOTAL </t>
  </si>
  <si>
    <t>Catatan PK :</t>
  </si>
  <si>
    <t>Pembobotan Dimensi Risiko</t>
  </si>
  <si>
    <t>Dimensi Risiko</t>
  </si>
  <si>
    <t>Keamanan</t>
  </si>
  <si>
    <t>Keselamatan</t>
  </si>
  <si>
    <t>Stabilitas</t>
  </si>
  <si>
    <t>Masyarakat</t>
  </si>
  <si>
    <t xml:space="preserve">No. </t>
  </si>
  <si>
    <t>ITE Informasi dan Transaksi Elektronik)</t>
  </si>
  <si>
    <t>Total Skor Tindak Pidana</t>
  </si>
  <si>
    <t>Variabel</t>
  </si>
  <si>
    <t>Lama Pidana</t>
  </si>
  <si>
    <t>Sisa Pidana</t>
  </si>
  <si>
    <t>MINIMUM</t>
  </si>
  <si>
    <t>MEDIUM</t>
  </si>
  <si>
    <t>MAKSIMUM</t>
  </si>
  <si>
    <t>SUPER MAKSIMUM</t>
  </si>
  <si>
    <t>KESIMPULAN</t>
  </si>
  <si>
    <t>RISIKO</t>
  </si>
  <si>
    <t>Pembimbing Kemasyarakatan,</t>
  </si>
  <si>
    <t>... kali</t>
  </si>
  <si>
    <t>… kali</t>
  </si>
  <si>
    <t>(nama)</t>
  </si>
  <si>
    <t xml:space="preserve">NIP. </t>
  </si>
  <si>
    <t>Perempuan</t>
  </si>
  <si>
    <t>Fidusia (Pengalihan hak kepemilikan)</t>
  </si>
  <si>
    <t>SD</t>
  </si>
  <si>
    <t>SLTP/SMP</t>
  </si>
  <si>
    <t>SLTA/SMA</t>
  </si>
  <si>
    <t>Jinayat</t>
  </si>
  <si>
    <t>KDRT (Kekerasan dalam Rumah Tangga)</t>
  </si>
  <si>
    <t>Kealfaan mengakibatkan kematian/luka</t>
  </si>
  <si>
    <t>Kehutanan</t>
  </si>
  <si>
    <t>S1</t>
  </si>
  <si>
    <t>Keimigrasian</t>
  </si>
  <si>
    <t>S2</t>
  </si>
  <si>
    <t>Kejahatan Hak Cipta</t>
  </si>
  <si>
    <t>S3</t>
  </si>
  <si>
    <t>Kejahatan Merek</t>
  </si>
  <si>
    <t>Tidak Sekolah</t>
  </si>
  <si>
    <t>Kejahatan terhadap asal usul perkawinan</t>
  </si>
  <si>
    <t>Kejahatan terhadap HAM</t>
  </si>
  <si>
    <t>Kejahatan terhadap kemerdekaan orang lain</t>
  </si>
  <si>
    <t>Kejahatan terhadap Kesusilaan</t>
  </si>
  <si>
    <t>Kejahatan terhadap Keteriban Umum</t>
  </si>
  <si>
    <t>Kepabeanan</t>
  </si>
  <si>
    <t>Ketenagakerjaan</t>
  </si>
  <si>
    <t>Konservasi Sumber Daya Alam</t>
  </si>
  <si>
    <t>Korupsi</t>
  </si>
  <si>
    <t>Lalu Lintas</t>
  </si>
  <si>
    <t>Lingkungan Hidup</t>
  </si>
  <si>
    <t>Mata Uang</t>
  </si>
  <si>
    <t>Narkotika &amp; Psikotropika</t>
  </si>
  <si>
    <t>Pangan</t>
  </si>
  <si>
    <t>Paten</t>
  </si>
  <si>
    <t>Pelayaran</t>
  </si>
  <si>
    <t>Pemalsuan</t>
  </si>
  <si>
    <t>Pembunuhan</t>
  </si>
  <si>
    <t>Pemerintah Daerah</t>
  </si>
  <si>
    <t>Penadahan</t>
  </si>
  <si>
    <t>Pencucian Uang</t>
  </si>
  <si>
    <t>Pencurian</t>
  </si>
  <si>
    <t>Penempatan dan Perlindungan TKI</t>
  </si>
  <si>
    <t>Penganiayaan</t>
  </si>
  <si>
    <t>Pengelolaan Wilayah Pesisir</t>
  </si>
  <si>
    <t>Penggelapan</t>
  </si>
  <si>
    <t>Penghinaan</t>
  </si>
  <si>
    <t>Penyiaran</t>
  </si>
  <si>
    <t>Peradilan Anak / ABH</t>
  </si>
  <si>
    <t>Perbankan</t>
  </si>
  <si>
    <t>Perdagangan Orang</t>
  </si>
  <si>
    <t>Perikanan</t>
  </si>
  <si>
    <t>Perjudian</t>
  </si>
  <si>
    <t>Perlindungan Anak</t>
  </si>
  <si>
    <t>Perpajakan</t>
  </si>
  <si>
    <t>Pertambangan</t>
  </si>
  <si>
    <t>Perumahan dan Pemukiman</t>
  </si>
  <si>
    <t>Pidsus Cukai</t>
  </si>
  <si>
    <t>Pidsus Kehutanan</t>
  </si>
  <si>
    <t>Pidsus Pendidikan</t>
  </si>
  <si>
    <t>Pidsus Pra Peradilan</t>
  </si>
  <si>
    <t>Pidsus Terorisme</t>
  </si>
  <si>
    <t>Pornografi</t>
  </si>
  <si>
    <t>Rahasia Dagang</t>
  </si>
  <si>
    <t>Sumpah Palsu dan Keterangan Palsu</t>
  </si>
  <si>
    <t>Tindak Pidana Ekonomi</t>
  </si>
  <si>
    <t xml:space="preserve">Catatan PK : </t>
  </si>
  <si>
    <r>
      <t>Dimensi Risiko Keamanan (</t>
    </r>
    <r>
      <rPr>
        <b/>
        <i/>
        <sz val="14"/>
        <rFont val="Arial"/>
        <family val="2"/>
      </rPr>
      <t>security</t>
    </r>
    <r>
      <rPr>
        <b/>
        <sz val="14"/>
        <rFont val="Arial"/>
        <family val="2"/>
      </rPr>
      <t>)</t>
    </r>
  </si>
  <si>
    <r>
      <t>Dimensi Risiko Keselamatan (</t>
    </r>
    <r>
      <rPr>
        <b/>
        <i/>
        <sz val="14"/>
        <rFont val="Arial"/>
        <family val="2"/>
      </rPr>
      <t>safety)</t>
    </r>
  </si>
  <si>
    <r>
      <t>Dimensi Risiko Stabilitas (</t>
    </r>
    <r>
      <rPr>
        <b/>
        <i/>
        <sz val="14"/>
        <rFont val="Arial"/>
        <family val="2"/>
      </rPr>
      <t>stability</t>
    </r>
    <r>
      <rPr>
        <b/>
        <sz val="14"/>
        <rFont val="Arial"/>
        <family val="2"/>
      </rPr>
      <t>)</t>
    </r>
  </si>
  <si>
    <t>Pekerjaan Terakhir</t>
  </si>
  <si>
    <t>44.69-56.41</t>
  </si>
  <si>
    <t>56.42-76.98</t>
  </si>
  <si>
    <t>Migas</t>
  </si>
  <si>
    <t>Penipuan</t>
  </si>
  <si>
    <t>Pra Peradilan</t>
  </si>
  <si>
    <t>Laki-laki</t>
  </si>
  <si>
    <t>PENDIDIKAN</t>
  </si>
  <si>
    <t>JENIS KELAMIN</t>
  </si>
  <si>
    <t>VARIABEL II. LAMA PIDANA</t>
  </si>
  <si>
    <t>VARIABEL III. SISA PIDANA</t>
  </si>
  <si>
    <t>PENORMAAN AKHIR</t>
  </si>
  <si>
    <t>REKOMENDASI RISIKO</t>
  </si>
  <si>
    <t>VARIABEL I. DIMENSI RISIKO</t>
  </si>
  <si>
    <t>DIREKTORAT JENDERAL PEMASYARAKATAN</t>
  </si>
  <si>
    <t>KEMENTERIAN HUKUM DAN HAK ASASI MANUSIA</t>
  </si>
  <si>
    <t>REPUBLIK INDONESIA</t>
  </si>
  <si>
    <t>Narapidana merupakan anggota aktif dari kelompok/jaringan yang berpotensi melakukan kegiatan melawan hukum</t>
  </si>
  <si>
    <t>Narapidana memiliki pengaruh adat/budaya/sosial/ekonomi yang besar untuk melanggar aturan/melawan hukum</t>
  </si>
  <si>
    <t>Narapidana merupakan tokoh agama yang memiliki pengaruh untuk melanggar aturan/melawan hukum</t>
  </si>
  <si>
    <t>Narapidana memiliki kekuatan berdasarkan posisinya dalam organisasi kriminal</t>
  </si>
  <si>
    <t>Narapidana memiliki kekuatan berdasarkan posisinya dalam kelompok separatisme</t>
  </si>
  <si>
    <t>Narapidana pernah melanggar aturan di Lapas/Rutan dalam 6 bulan terakhir</t>
  </si>
  <si>
    <t>Narapidana memiliki kecenderungan anti sosial dalam 6 bulan terakhir</t>
  </si>
  <si>
    <t>Narapidana memiliki kecenderungan melawan kepada Petugas dalam 6 bulan terakhir</t>
  </si>
  <si>
    <t>Narapidana pernah diberhentikan dari tempat kerja karena melakukan pelanggaran (di luar kasus pidana yang sedang dijalani)</t>
  </si>
  <si>
    <t>Narapidana pernah melakukan pelanggaran indisipliner di tempat kerja lebih dari 2x</t>
  </si>
  <si>
    <t>Narapidana pernah melakukan pelanggaran norma secara berulang di lingkungan masyarakat</t>
  </si>
  <si>
    <t>Narapidana pernah memegang posisi penting dalam aksi unjuk rasa di luar rutan/lapas (misalnya: pengorganisir, pemimpin unjuk rasa, koordinator lapangan)</t>
  </si>
  <si>
    <t>Narapidana pernah terlibat dalam aksi unjuk rasa di dalam rutan/lapas</t>
  </si>
  <si>
    <t>Narapidana pernah menyakiti/melukai diri sendiri dalam 6 bulan terakhir</t>
  </si>
  <si>
    <t>Narapidana pernah mendapatkan pelatihan kemampuan militer (menggunakan senjata, merakit bom, melumpuhkan orang)</t>
  </si>
  <si>
    <t>Narapidana pernah memegang peran penting di suatu kelompok/organisasi/jaringan yang melakukan tindak kekerasan di masyarakat</t>
  </si>
  <si>
    <t>Narapidana pernah menjadi anggota kelompok/organisasi/jaringan yang melakukan tindak kekerasan di masyarakat</t>
  </si>
  <si>
    <t>Narapidana pernah terlibat dalam perkelahian secara berkelompok terhadap individu/kelompok lain dalam 6 bulan terakhir</t>
  </si>
  <si>
    <t>Narapidana pernah terlibat dalam perkelahian secara individual dengan menggunakan 'senjata tajam atau senjata api'</t>
  </si>
  <si>
    <t>Narapidana pernah melakukan tindak pidana dengan kekerasan sebelum berusia 18 tahun</t>
  </si>
  <si>
    <t>Narapidana pernah terlibat dalam perkelahian secara individual yang berakibat korban meninggal, atau terluka sehingga membutuhkan perawatan medis</t>
  </si>
  <si>
    <t>Narapidana pernah melakukan tindak kekerasan kepada orang lain dalam 6 bulan terakhir</t>
  </si>
  <si>
    <t>Narapidana memiliki kelompok/jaringan di luar lapas/rutan yang suatu waktu dapat membantunya untuk melarikan diri apabila dibutuhkan</t>
  </si>
  <si>
    <t>Narapidana memiliki kelompok/jaringan di dalam lapas/rutan yang suatu waktu dapat membantunya untuk melarikan diri apabila dibutuhkan</t>
  </si>
  <si>
    <t>Apabila narapidana melarikan diri ia dapat mengancam/membahayakan orang lain, atau kelompok masyarakat di luar lapas/rutan</t>
  </si>
  <si>
    <t>Narapidana mengajak orang lain untuk melarikan diri</t>
  </si>
  <si>
    <t>Narapidana pernah melarikan diri</t>
  </si>
  <si>
    <t>Narapidana pernah berencana untuk melarikan diri dalam 6 bulan terakhir</t>
  </si>
  <si>
    <t>Nama Narapidana</t>
  </si>
  <si>
    <t>Total Nilai Lama Pidana</t>
  </si>
  <si>
    <t>Total Nilai Dimensi Risiko</t>
  </si>
  <si>
    <t>Total Nilai Sisa Pidana</t>
  </si>
  <si>
    <t>Kejahatan terhadap keamanan negara (subversi)</t>
  </si>
  <si>
    <t>Nilai Tindak Pidana</t>
  </si>
  <si>
    <t>NILAI FINAL</t>
  </si>
  <si>
    <t>NAMA NARAPIDANA</t>
  </si>
  <si>
    <r>
      <rPr>
        <sz val="11"/>
        <color rgb="FF000000"/>
        <rFont val="Calibri"/>
        <family val="2"/>
      </rPr>
      <t>≤</t>
    </r>
    <r>
      <rPr>
        <sz val="11"/>
        <color rgb="FF000000"/>
        <rFont val="Arial"/>
        <family val="2"/>
      </rPr>
      <t>44.68</t>
    </r>
  </si>
  <si>
    <r>
      <rPr>
        <sz val="11"/>
        <color rgb="FF000000"/>
        <rFont val="Calibri"/>
        <family val="2"/>
      </rPr>
      <t>≥</t>
    </r>
    <r>
      <rPr>
        <sz val="11"/>
        <color rgb="FF000000"/>
        <rFont val="Arial"/>
        <family val="2"/>
      </rPr>
      <t>76.99</t>
    </r>
  </si>
  <si>
    <t>Narapidana memiliki kekuatan berdasarkan posisinya dalam kelompok/organisasi fundementalis/ekstrimis berbasis agama</t>
  </si>
  <si>
    <t>DATA DEMOGRAFI NARAPIDANA</t>
  </si>
  <si>
    <r>
      <t xml:space="preserve">PENORMAAN
INSTRUMEN </t>
    </r>
    <r>
      <rPr>
        <b/>
        <i/>
        <sz val="18"/>
        <color theme="0"/>
        <rFont val="Arial"/>
        <family val="2"/>
      </rPr>
      <t>SCREENING</t>
    </r>
    <r>
      <rPr>
        <b/>
        <sz val="18"/>
        <color theme="0"/>
        <rFont val="Arial"/>
        <family val="2"/>
      </rPr>
      <t xml:space="preserve"> PENEMPATAN NARAPIDANA (ISPN)</t>
    </r>
  </si>
  <si>
    <r>
      <t xml:space="preserve">Lokasi Pelaksanaan </t>
    </r>
    <r>
      <rPr>
        <i/>
        <sz val="11"/>
        <color rgb="FF000000"/>
        <rFont val="Arial"/>
        <family val="2"/>
      </rPr>
      <t>Screening</t>
    </r>
  </si>
  <si>
    <t>Domisili Keluarga</t>
  </si>
  <si>
    <t>Status Pernikahan</t>
  </si>
  <si>
    <t>Sebutkan Pelanggaran tata tertib narapidana selama 6 bulan terakhir!</t>
  </si>
  <si>
    <t>Sebutkan program pembinaan/pelayanan kepribadian yang diikuti selama 6 bulan terakhir!</t>
  </si>
  <si>
    <t>Sebutkan pelatihan kemandirian/keterampilan yang pernah diikuti di Lapas/Rutan!</t>
  </si>
  <si>
    <t>Sebutkan keahlian/keterampilan (bakat) yang dimiliki Narapidana!</t>
  </si>
  <si>
    <t>Sebutkan penyakit yang sedang diderita/perawatan kesehatan yang sedang dibutuhkan!</t>
  </si>
  <si>
    <r>
      <t>DIMENSI RISIKO KEMASYARAKATAN (</t>
    </r>
    <r>
      <rPr>
        <b/>
        <i/>
        <sz val="14"/>
        <rFont val="Arial"/>
        <family val="2"/>
      </rPr>
      <t>society</t>
    </r>
    <r>
      <rPr>
        <b/>
        <sz val="14"/>
        <rFont val="Arial"/>
        <family val="2"/>
      </rPr>
      <t>)</t>
    </r>
  </si>
  <si>
    <t>Masukkan Lama Pidana Narapidana (dalam bulan)</t>
  </si>
  <si>
    <t>Masukkan Sisa Pidana Narapidana (dalam bulan)</t>
  </si>
  <si>
    <t>VARIABEL IV. TINDAK PIDANA</t>
  </si>
  <si>
    <t>No.</t>
  </si>
  <si>
    <t>Jenis Tindak Pidana</t>
  </si>
  <si>
    <t xml:space="preserve"> Penormaan</t>
  </si>
  <si>
    <t>Farmasi dan Kesehatan</t>
  </si>
  <si>
    <t>Illegal Logging/Pembakaran liar</t>
  </si>
  <si>
    <t>Pemerasaan, Pengancaman, Penculikan dan Perampokan</t>
  </si>
  <si>
    <t>Senjata Api, Senjata Tajam dan Bahan Peledak</t>
  </si>
  <si>
    <t>Uang Palsu dan Penggandaan</t>
  </si>
  <si>
    <t>Perusakan dan Pembakaran</t>
  </si>
  <si>
    <t>Narapidana pernah atau masih menjadi anggota/partisan dari kelompok/organisasi massa berbasis kesukuan/etnis/keluargaan/marga yang melawan hukum</t>
  </si>
  <si>
    <t>Narapidana pernah atau masih menjadi anggota/partisan dari partai politik yang memiliki pengaruh untuk melanggar aturan/melawan hukum</t>
  </si>
  <si>
    <t>Tanggal lahir (hh-bb-tttt)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</si>
</sst>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21]dd\ mmmm\ yyyy;@"/>
    <numFmt numFmtId="165" formatCode="0.0"/>
    <numFmt numFmtId="166" formatCode="0.000"/>
    <numFmt numFmtId="167" formatCode="dd/mm/yyyy;@"/>
  </numFmts>
  <fonts count="1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1"/>
      <color rgb="FFFF0000"/>
      <name val="Arial"/>
      <family val="2"/>
    </font>
    <font>
      <b/>
      <sz val="18"/>
      <color rgb="FFCC0000"/>
      <name val="Arial"/>
      <family val="2"/>
    </font>
    <font>
      <sz val="11"/>
      <color rgb="FF000000"/>
      <name val="Calibri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b/>
      <sz val="14"/>
      <color theme="0"/>
      <name val="Arial"/>
      <family val="2"/>
    </font>
    <font>
      <i/>
      <sz val="11"/>
      <color rgb="FF000000"/>
      <name val="Arial"/>
      <family val="2"/>
    </font>
    <font>
      <b/>
      <i/>
      <sz val="12"/>
      <color rgb="FF000000"/>
      <name val="Open Sans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ABAB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4">
    <xf numFmtId="0" fontId="0" fillId="0" borderId="0" xfId="0"/>
    <xf numFmtId="0" fontId="2" fillId="0" borderId="0" xfId="1" applyFont="1" applyFill="1"/>
    <xf numFmtId="2" fontId="2" fillId="0" borderId="0" xfId="1" applyNumberFormat="1" applyFont="1" applyFill="1"/>
    <xf numFmtId="0" fontId="2" fillId="0" borderId="0" xfId="1" applyFont="1" applyFill="1" applyAlignment="1">
      <alignment horizontal="left" wrapText="1"/>
    </xf>
    <xf numFmtId="0" fontId="7" fillId="2" borderId="7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2" fontId="7" fillId="2" borderId="7" xfId="1" applyNumberFormat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  <protection locked="0"/>
    </xf>
    <xf numFmtId="1" fontId="2" fillId="0" borderId="8" xfId="1" applyNumberFormat="1" applyFont="1" applyFill="1" applyBorder="1" applyAlignment="1">
      <alignment horizontal="center" vertical="center"/>
    </xf>
    <xf numFmtId="1" fontId="7" fillId="3" borderId="8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top"/>
    </xf>
    <xf numFmtId="0" fontId="7" fillId="2" borderId="8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/>
    </xf>
    <xf numFmtId="0" fontId="2" fillId="0" borderId="8" xfId="1" applyFont="1" applyFill="1" applyBorder="1" applyAlignment="1" applyProtection="1">
      <alignment horizontal="center" vertical="center" wrapText="1"/>
      <protection locked="0"/>
    </xf>
    <xf numFmtId="0" fontId="2" fillId="3" borderId="8" xfId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vertical="center"/>
    </xf>
    <xf numFmtId="0" fontId="10" fillId="0" borderId="0" xfId="1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8" xfId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5" fontId="10" fillId="0" borderId="0" xfId="1" applyNumberFormat="1" applyFont="1" applyFill="1"/>
    <xf numFmtId="0" fontId="10" fillId="0" borderId="0" xfId="1" applyFont="1" applyFill="1" applyAlignment="1"/>
    <xf numFmtId="0" fontId="2" fillId="0" borderId="0" xfId="1" applyFont="1" applyFill="1" applyAlignment="1"/>
    <xf numFmtId="0" fontId="2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top" wrapText="1"/>
    </xf>
    <xf numFmtId="0" fontId="7" fillId="2" borderId="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 wrapText="1"/>
    </xf>
    <xf numFmtId="0" fontId="7" fillId="2" borderId="8" xfId="1" applyFont="1" applyFill="1" applyBorder="1" applyAlignment="1">
      <alignment horizontal="left" vertical="center"/>
    </xf>
    <xf numFmtId="0" fontId="2" fillId="0" borderId="8" xfId="1" applyFont="1" applyFill="1" applyBorder="1"/>
    <xf numFmtId="0" fontId="2" fillId="0" borderId="0" xfId="1" applyFont="1" applyFill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10" borderId="8" xfId="1" applyFont="1" applyFill="1" applyBorder="1" applyAlignment="1">
      <alignment horizontal="center" vertical="center"/>
    </xf>
    <xf numFmtId="0" fontId="2" fillId="10" borderId="8" xfId="1" applyFont="1" applyFill="1" applyBorder="1" applyAlignment="1">
      <alignment vertical="center"/>
    </xf>
    <xf numFmtId="0" fontId="2" fillId="11" borderId="8" xfId="1" applyFont="1" applyFill="1" applyBorder="1" applyAlignment="1">
      <alignment horizontal="center" vertical="center"/>
    </xf>
    <xf numFmtId="0" fontId="2" fillId="11" borderId="8" xfId="1" applyFont="1" applyFill="1" applyBorder="1" applyAlignment="1">
      <alignment vertical="center" wrapText="1"/>
    </xf>
    <xf numFmtId="0" fontId="2" fillId="10" borderId="8" xfId="1" applyFont="1" applyFill="1" applyBorder="1" applyAlignment="1">
      <alignment horizontal="left" vertical="center"/>
    </xf>
    <xf numFmtId="0" fontId="7" fillId="2" borderId="8" xfId="1" applyFont="1" applyFill="1" applyBorder="1"/>
    <xf numFmtId="0" fontId="2" fillId="0" borderId="8" xfId="1" applyFont="1" applyFill="1" applyBorder="1" applyAlignment="1">
      <alignment horizontal="left" vertical="center"/>
    </xf>
    <xf numFmtId="167" fontId="2" fillId="0" borderId="8" xfId="1" applyNumberFormat="1" applyFont="1" applyFill="1" applyBorder="1" applyAlignment="1">
      <alignment horizontal="left" vertical="center"/>
    </xf>
    <xf numFmtId="0" fontId="17" fillId="0" borderId="0" xfId="0" applyFont="1"/>
    <xf numFmtId="0" fontId="2" fillId="0" borderId="1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2" fontId="3" fillId="8" borderId="3" xfId="1" applyNumberFormat="1" applyFont="1" applyFill="1" applyBorder="1" applyAlignment="1">
      <alignment horizontal="center" vertical="center"/>
    </xf>
    <xf numFmtId="2" fontId="3" fillId="8" borderId="4" xfId="1" applyNumberFormat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2" fontId="2" fillId="0" borderId="8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left" vertical="top" wrapText="1"/>
    </xf>
    <xf numFmtId="0" fontId="2" fillId="0" borderId="5" xfId="1" applyFont="1" applyFill="1" applyBorder="1" applyAlignment="1">
      <alignment horizontal="left" vertical="top" wrapText="1"/>
    </xf>
    <xf numFmtId="0" fontId="2" fillId="0" borderId="14" xfId="1" applyFont="1" applyFill="1" applyBorder="1" applyAlignment="1">
      <alignment horizontal="left" vertical="top" wrapText="1"/>
    </xf>
    <xf numFmtId="0" fontId="2" fillId="0" borderId="15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16" xfId="1" applyFont="1" applyFill="1" applyBorder="1" applyAlignment="1">
      <alignment horizontal="left" vertical="top" wrapText="1"/>
    </xf>
    <xf numFmtId="0" fontId="2" fillId="0" borderId="17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18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left" vertical="center" wrapText="1"/>
    </xf>
    <xf numFmtId="0" fontId="2" fillId="0" borderId="9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top" wrapText="1"/>
    </xf>
    <xf numFmtId="0" fontId="2" fillId="0" borderId="3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15" fillId="9" borderId="0" xfId="1" applyFont="1" applyFill="1" applyBorder="1" applyAlignment="1">
      <alignment horizontal="center" wrapText="1"/>
    </xf>
    <xf numFmtId="0" fontId="15" fillId="9" borderId="0" xfId="1" applyFont="1" applyFill="1" applyAlignment="1">
      <alignment horizontal="center" vertical="center" wrapText="1"/>
    </xf>
    <xf numFmtId="0" fontId="15" fillId="9" borderId="1" xfId="1" applyFont="1" applyFill="1" applyBorder="1" applyAlignment="1">
      <alignment horizontal="center" vertical="top" wrapText="1"/>
    </xf>
    <xf numFmtId="0" fontId="2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 wrapText="1"/>
    </xf>
    <xf numFmtId="0" fontId="2" fillId="0" borderId="13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17" xfId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18" xfId="1" applyFont="1" applyFill="1" applyBorder="1" applyAlignment="1">
      <alignment horizontal="left" vertical="center" wrapText="1"/>
    </xf>
    <xf numFmtId="0" fontId="2" fillId="0" borderId="8" xfId="1" applyFont="1" applyFill="1" applyBorder="1" applyAlignment="1">
      <alignment vertical="center"/>
    </xf>
    <xf numFmtId="0" fontId="2" fillId="0" borderId="15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/>
    </xf>
    <xf numFmtId="0" fontId="13" fillId="9" borderId="0" xfId="1" applyFont="1" applyFill="1" applyAlignment="1">
      <alignment horizontal="center" vertical="center" wrapText="1"/>
    </xf>
    <xf numFmtId="0" fontId="11" fillId="9" borderId="0" xfId="1" applyFont="1" applyFill="1" applyAlignment="1">
      <alignment horizontal="center" vertical="center"/>
    </xf>
    <xf numFmtId="164" fontId="2" fillId="0" borderId="8" xfId="1" applyNumberFormat="1" applyFont="1" applyFill="1" applyBorder="1" applyAlignment="1">
      <alignment horizontal="left" vertical="center" wrapText="1"/>
    </xf>
    <xf numFmtId="0" fontId="2" fillId="0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vertical="center" wrapText="1"/>
    </xf>
    <xf numFmtId="2" fontId="2" fillId="3" borderId="3" xfId="1" applyNumberFormat="1" applyFont="1" applyFill="1" applyBorder="1" applyAlignment="1">
      <alignment horizontal="center" vertical="center"/>
    </xf>
    <xf numFmtId="2" fontId="2" fillId="3" borderId="4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 applyProtection="1">
      <alignment horizontal="center" vertical="center" wrapText="1"/>
      <protection locked="0"/>
    </xf>
    <xf numFmtId="0" fontId="7" fillId="3" borderId="3" xfId="1" applyFont="1" applyFill="1" applyBorder="1" applyAlignment="1" applyProtection="1">
      <alignment horizontal="center" vertical="center" wrapText="1"/>
      <protection locked="0"/>
    </xf>
    <xf numFmtId="0" fontId="7" fillId="3" borderId="4" xfId="1" applyFont="1" applyFill="1" applyBorder="1" applyAlignment="1" applyProtection="1">
      <alignment horizontal="center" vertical="center" wrapText="1"/>
      <protection locked="0"/>
    </xf>
    <xf numFmtId="166" fontId="7" fillId="3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0" borderId="5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</cellXfs>
  <cellStyles count="2">
    <cellStyle name="Normal" xfId="0" builtinId="0"/>
    <cellStyle name="Teks Penjelasan" xfId="1" builtinId="5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00"/>
      <color rgb="FFA5002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96373</xdr:rowOff>
    </xdr:from>
    <xdr:to>
      <xdr:col>1</xdr:col>
      <xdr:colOff>640973</xdr:colOff>
      <xdr:row>3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17362"/>
          <a:ext cx="943470" cy="693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"/>
  <sheetViews>
    <sheetView showGridLines="0" tabSelected="1" view="pageBreakPreview" topLeftCell="A59" zoomScale="115" zoomScaleNormal="100" zoomScaleSheetLayoutView="115" workbookViewId="0">
      <selection activeCell="F139" sqref="F139:H139"/>
    </sheetView>
  </sheetViews>
  <sheetFormatPr defaultRowHeight="15" x14ac:dyDescent="0.2"/>
  <cols>
    <col min="1" max="1" width="5.6484375" style="1" customWidth="1"/>
    <col min="2" max="2" width="19.37109375" style="3" customWidth="1"/>
    <col min="3" max="3" width="3.62890625" style="3" customWidth="1"/>
    <col min="4" max="4" width="2.6875" style="3" customWidth="1"/>
    <col min="5" max="5" width="31.34375" style="3" customWidth="1"/>
    <col min="6" max="6" width="25.2890625" style="3" customWidth="1"/>
    <col min="7" max="7" width="24.6171875" style="1" customWidth="1"/>
    <col min="8" max="8" width="17.75390625" style="2" customWidth="1"/>
    <col min="9" max="9" width="30.66796875" style="32" customWidth="1"/>
    <col min="10" max="10" width="8.7421875" style="1" customWidth="1"/>
    <col min="14" max="16" width="8.7421875" style="1" customWidth="1"/>
    <col min="17" max="17" width="9.14453125" style="1" customWidth="1"/>
    <col min="18" max="251" width="8.7421875" style="1"/>
    <col min="252" max="252" width="5.6484375" style="1" customWidth="1"/>
    <col min="253" max="253" width="19.37109375" style="1" customWidth="1"/>
    <col min="254" max="254" width="3.62890625" style="1" customWidth="1"/>
    <col min="255" max="255" width="2.6875" style="1" customWidth="1"/>
    <col min="256" max="256" width="25.55859375" style="1" customWidth="1"/>
    <col min="257" max="257" width="25.2890625" style="1" customWidth="1"/>
    <col min="258" max="258" width="24.6171875" style="1" customWidth="1"/>
    <col min="259" max="259" width="17.75390625" style="1" customWidth="1"/>
    <col min="260" max="260" width="9.14453125" style="1" customWidth="1"/>
    <col min="261" max="507" width="8.7421875" style="1"/>
    <col min="508" max="508" width="5.6484375" style="1" customWidth="1"/>
    <col min="509" max="509" width="19.37109375" style="1" customWidth="1"/>
    <col min="510" max="510" width="3.62890625" style="1" customWidth="1"/>
    <col min="511" max="511" width="2.6875" style="1" customWidth="1"/>
    <col min="512" max="512" width="25.55859375" style="1" customWidth="1"/>
    <col min="513" max="513" width="25.2890625" style="1" customWidth="1"/>
    <col min="514" max="514" width="24.6171875" style="1" customWidth="1"/>
    <col min="515" max="515" width="17.75390625" style="1" customWidth="1"/>
    <col min="516" max="516" width="9.14453125" style="1" customWidth="1"/>
    <col min="517" max="763" width="8.7421875" style="1"/>
    <col min="764" max="764" width="5.6484375" style="1" customWidth="1"/>
    <col min="765" max="765" width="19.37109375" style="1" customWidth="1"/>
    <col min="766" max="766" width="3.62890625" style="1" customWidth="1"/>
    <col min="767" max="767" width="2.6875" style="1" customWidth="1"/>
    <col min="768" max="768" width="25.55859375" style="1" customWidth="1"/>
    <col min="769" max="769" width="25.2890625" style="1" customWidth="1"/>
    <col min="770" max="770" width="24.6171875" style="1" customWidth="1"/>
    <col min="771" max="771" width="17.75390625" style="1" customWidth="1"/>
    <col min="772" max="772" width="9.14453125" style="1" customWidth="1"/>
    <col min="773" max="1019" width="8.7421875" style="1"/>
    <col min="1020" max="1020" width="5.6484375" style="1" customWidth="1"/>
    <col min="1021" max="1021" width="19.37109375" style="1" customWidth="1"/>
    <col min="1022" max="1022" width="3.62890625" style="1" customWidth="1"/>
    <col min="1023" max="1023" width="2.6875" style="1" customWidth="1"/>
    <col min="1024" max="1024" width="25.55859375" style="1" customWidth="1"/>
    <col min="1025" max="1025" width="25.2890625" style="1" customWidth="1"/>
    <col min="1026" max="1026" width="24.6171875" style="1" customWidth="1"/>
    <col min="1027" max="1027" width="17.75390625" style="1" customWidth="1"/>
    <col min="1028" max="1028" width="9.14453125" style="1" customWidth="1"/>
    <col min="1029" max="1275" width="8.7421875" style="1"/>
    <col min="1276" max="1276" width="5.6484375" style="1" customWidth="1"/>
    <col min="1277" max="1277" width="19.37109375" style="1" customWidth="1"/>
    <col min="1278" max="1278" width="3.62890625" style="1" customWidth="1"/>
    <col min="1279" max="1279" width="2.6875" style="1" customWidth="1"/>
    <col min="1280" max="1280" width="25.55859375" style="1" customWidth="1"/>
    <col min="1281" max="1281" width="25.2890625" style="1" customWidth="1"/>
    <col min="1282" max="1282" width="24.6171875" style="1" customWidth="1"/>
    <col min="1283" max="1283" width="17.75390625" style="1" customWidth="1"/>
    <col min="1284" max="1284" width="9.14453125" style="1" customWidth="1"/>
    <col min="1285" max="1531" width="8.7421875" style="1"/>
    <col min="1532" max="1532" width="5.6484375" style="1" customWidth="1"/>
    <col min="1533" max="1533" width="19.37109375" style="1" customWidth="1"/>
    <col min="1534" max="1534" width="3.62890625" style="1" customWidth="1"/>
    <col min="1535" max="1535" width="2.6875" style="1" customWidth="1"/>
    <col min="1536" max="1536" width="25.55859375" style="1" customWidth="1"/>
    <col min="1537" max="1537" width="25.2890625" style="1" customWidth="1"/>
    <col min="1538" max="1538" width="24.6171875" style="1" customWidth="1"/>
    <col min="1539" max="1539" width="17.75390625" style="1" customWidth="1"/>
    <col min="1540" max="1540" width="9.14453125" style="1" customWidth="1"/>
    <col min="1541" max="1787" width="8.7421875" style="1"/>
    <col min="1788" max="1788" width="5.6484375" style="1" customWidth="1"/>
    <col min="1789" max="1789" width="19.37109375" style="1" customWidth="1"/>
    <col min="1790" max="1790" width="3.62890625" style="1" customWidth="1"/>
    <col min="1791" max="1791" width="2.6875" style="1" customWidth="1"/>
    <col min="1792" max="1792" width="25.55859375" style="1" customWidth="1"/>
    <col min="1793" max="1793" width="25.2890625" style="1" customWidth="1"/>
    <col min="1794" max="1794" width="24.6171875" style="1" customWidth="1"/>
    <col min="1795" max="1795" width="17.75390625" style="1" customWidth="1"/>
    <col min="1796" max="1796" width="9.14453125" style="1" customWidth="1"/>
    <col min="1797" max="2043" width="8.7421875" style="1"/>
    <col min="2044" max="2044" width="5.6484375" style="1" customWidth="1"/>
    <col min="2045" max="2045" width="19.37109375" style="1" customWidth="1"/>
    <col min="2046" max="2046" width="3.62890625" style="1" customWidth="1"/>
    <col min="2047" max="2047" width="2.6875" style="1" customWidth="1"/>
    <col min="2048" max="2048" width="25.55859375" style="1" customWidth="1"/>
    <col min="2049" max="2049" width="25.2890625" style="1" customWidth="1"/>
    <col min="2050" max="2050" width="24.6171875" style="1" customWidth="1"/>
    <col min="2051" max="2051" width="17.75390625" style="1" customWidth="1"/>
    <col min="2052" max="2052" width="9.14453125" style="1" customWidth="1"/>
    <col min="2053" max="2299" width="8.7421875" style="1"/>
    <col min="2300" max="2300" width="5.6484375" style="1" customWidth="1"/>
    <col min="2301" max="2301" width="19.37109375" style="1" customWidth="1"/>
    <col min="2302" max="2302" width="3.62890625" style="1" customWidth="1"/>
    <col min="2303" max="2303" width="2.6875" style="1" customWidth="1"/>
    <col min="2304" max="2304" width="25.55859375" style="1" customWidth="1"/>
    <col min="2305" max="2305" width="25.2890625" style="1" customWidth="1"/>
    <col min="2306" max="2306" width="24.6171875" style="1" customWidth="1"/>
    <col min="2307" max="2307" width="17.75390625" style="1" customWidth="1"/>
    <col min="2308" max="2308" width="9.14453125" style="1" customWidth="1"/>
    <col min="2309" max="2555" width="8.7421875" style="1"/>
    <col min="2556" max="2556" width="5.6484375" style="1" customWidth="1"/>
    <col min="2557" max="2557" width="19.37109375" style="1" customWidth="1"/>
    <col min="2558" max="2558" width="3.62890625" style="1" customWidth="1"/>
    <col min="2559" max="2559" width="2.6875" style="1" customWidth="1"/>
    <col min="2560" max="2560" width="25.55859375" style="1" customWidth="1"/>
    <col min="2561" max="2561" width="25.2890625" style="1" customWidth="1"/>
    <col min="2562" max="2562" width="24.6171875" style="1" customWidth="1"/>
    <col min="2563" max="2563" width="17.75390625" style="1" customWidth="1"/>
    <col min="2564" max="2564" width="9.14453125" style="1" customWidth="1"/>
    <col min="2565" max="2811" width="8.7421875" style="1"/>
    <col min="2812" max="2812" width="5.6484375" style="1" customWidth="1"/>
    <col min="2813" max="2813" width="19.37109375" style="1" customWidth="1"/>
    <col min="2814" max="2814" width="3.62890625" style="1" customWidth="1"/>
    <col min="2815" max="2815" width="2.6875" style="1" customWidth="1"/>
    <col min="2816" max="2816" width="25.55859375" style="1" customWidth="1"/>
    <col min="2817" max="2817" width="25.2890625" style="1" customWidth="1"/>
    <col min="2818" max="2818" width="24.6171875" style="1" customWidth="1"/>
    <col min="2819" max="2819" width="17.75390625" style="1" customWidth="1"/>
    <col min="2820" max="2820" width="9.14453125" style="1" customWidth="1"/>
    <col min="2821" max="3067" width="8.7421875" style="1"/>
    <col min="3068" max="3068" width="5.6484375" style="1" customWidth="1"/>
    <col min="3069" max="3069" width="19.37109375" style="1" customWidth="1"/>
    <col min="3070" max="3070" width="3.62890625" style="1" customWidth="1"/>
    <col min="3071" max="3071" width="2.6875" style="1" customWidth="1"/>
    <col min="3072" max="3072" width="25.55859375" style="1" customWidth="1"/>
    <col min="3073" max="3073" width="25.2890625" style="1" customWidth="1"/>
    <col min="3074" max="3074" width="24.6171875" style="1" customWidth="1"/>
    <col min="3075" max="3075" width="17.75390625" style="1" customWidth="1"/>
    <col min="3076" max="3076" width="9.14453125" style="1" customWidth="1"/>
    <col min="3077" max="3323" width="8.7421875" style="1"/>
    <col min="3324" max="3324" width="5.6484375" style="1" customWidth="1"/>
    <col min="3325" max="3325" width="19.37109375" style="1" customWidth="1"/>
    <col min="3326" max="3326" width="3.62890625" style="1" customWidth="1"/>
    <col min="3327" max="3327" width="2.6875" style="1" customWidth="1"/>
    <col min="3328" max="3328" width="25.55859375" style="1" customWidth="1"/>
    <col min="3329" max="3329" width="25.2890625" style="1" customWidth="1"/>
    <col min="3330" max="3330" width="24.6171875" style="1" customWidth="1"/>
    <col min="3331" max="3331" width="17.75390625" style="1" customWidth="1"/>
    <col min="3332" max="3332" width="9.14453125" style="1" customWidth="1"/>
    <col min="3333" max="3579" width="8.7421875" style="1"/>
    <col min="3580" max="3580" width="5.6484375" style="1" customWidth="1"/>
    <col min="3581" max="3581" width="19.37109375" style="1" customWidth="1"/>
    <col min="3582" max="3582" width="3.62890625" style="1" customWidth="1"/>
    <col min="3583" max="3583" width="2.6875" style="1" customWidth="1"/>
    <col min="3584" max="3584" width="25.55859375" style="1" customWidth="1"/>
    <col min="3585" max="3585" width="25.2890625" style="1" customWidth="1"/>
    <col min="3586" max="3586" width="24.6171875" style="1" customWidth="1"/>
    <col min="3587" max="3587" width="17.75390625" style="1" customWidth="1"/>
    <col min="3588" max="3588" width="9.14453125" style="1" customWidth="1"/>
    <col min="3589" max="3835" width="8.7421875" style="1"/>
    <col min="3836" max="3836" width="5.6484375" style="1" customWidth="1"/>
    <col min="3837" max="3837" width="19.37109375" style="1" customWidth="1"/>
    <col min="3838" max="3838" width="3.62890625" style="1" customWidth="1"/>
    <col min="3839" max="3839" width="2.6875" style="1" customWidth="1"/>
    <col min="3840" max="3840" width="25.55859375" style="1" customWidth="1"/>
    <col min="3841" max="3841" width="25.2890625" style="1" customWidth="1"/>
    <col min="3842" max="3842" width="24.6171875" style="1" customWidth="1"/>
    <col min="3843" max="3843" width="17.75390625" style="1" customWidth="1"/>
    <col min="3844" max="3844" width="9.14453125" style="1" customWidth="1"/>
    <col min="3845" max="4091" width="8.7421875" style="1"/>
    <col min="4092" max="4092" width="5.6484375" style="1" customWidth="1"/>
    <col min="4093" max="4093" width="19.37109375" style="1" customWidth="1"/>
    <col min="4094" max="4094" width="3.62890625" style="1" customWidth="1"/>
    <col min="4095" max="4095" width="2.6875" style="1" customWidth="1"/>
    <col min="4096" max="4096" width="25.55859375" style="1" customWidth="1"/>
    <col min="4097" max="4097" width="25.2890625" style="1" customWidth="1"/>
    <col min="4098" max="4098" width="24.6171875" style="1" customWidth="1"/>
    <col min="4099" max="4099" width="17.75390625" style="1" customWidth="1"/>
    <col min="4100" max="4100" width="9.14453125" style="1" customWidth="1"/>
    <col min="4101" max="4347" width="8.7421875" style="1"/>
    <col min="4348" max="4348" width="5.6484375" style="1" customWidth="1"/>
    <col min="4349" max="4349" width="19.37109375" style="1" customWidth="1"/>
    <col min="4350" max="4350" width="3.62890625" style="1" customWidth="1"/>
    <col min="4351" max="4351" width="2.6875" style="1" customWidth="1"/>
    <col min="4352" max="4352" width="25.55859375" style="1" customWidth="1"/>
    <col min="4353" max="4353" width="25.2890625" style="1" customWidth="1"/>
    <col min="4354" max="4354" width="24.6171875" style="1" customWidth="1"/>
    <col min="4355" max="4355" width="17.75390625" style="1" customWidth="1"/>
    <col min="4356" max="4356" width="9.14453125" style="1" customWidth="1"/>
    <col min="4357" max="4603" width="8.7421875" style="1"/>
    <col min="4604" max="4604" width="5.6484375" style="1" customWidth="1"/>
    <col min="4605" max="4605" width="19.37109375" style="1" customWidth="1"/>
    <col min="4606" max="4606" width="3.62890625" style="1" customWidth="1"/>
    <col min="4607" max="4607" width="2.6875" style="1" customWidth="1"/>
    <col min="4608" max="4608" width="25.55859375" style="1" customWidth="1"/>
    <col min="4609" max="4609" width="25.2890625" style="1" customWidth="1"/>
    <col min="4610" max="4610" width="24.6171875" style="1" customWidth="1"/>
    <col min="4611" max="4611" width="17.75390625" style="1" customWidth="1"/>
    <col min="4612" max="4612" width="9.14453125" style="1" customWidth="1"/>
    <col min="4613" max="4859" width="8.7421875" style="1"/>
    <col min="4860" max="4860" width="5.6484375" style="1" customWidth="1"/>
    <col min="4861" max="4861" width="19.37109375" style="1" customWidth="1"/>
    <col min="4862" max="4862" width="3.62890625" style="1" customWidth="1"/>
    <col min="4863" max="4863" width="2.6875" style="1" customWidth="1"/>
    <col min="4864" max="4864" width="25.55859375" style="1" customWidth="1"/>
    <col min="4865" max="4865" width="25.2890625" style="1" customWidth="1"/>
    <col min="4866" max="4866" width="24.6171875" style="1" customWidth="1"/>
    <col min="4867" max="4867" width="17.75390625" style="1" customWidth="1"/>
    <col min="4868" max="4868" width="9.14453125" style="1" customWidth="1"/>
    <col min="4869" max="5115" width="8.7421875" style="1"/>
    <col min="5116" max="5116" width="5.6484375" style="1" customWidth="1"/>
    <col min="5117" max="5117" width="19.37109375" style="1" customWidth="1"/>
    <col min="5118" max="5118" width="3.62890625" style="1" customWidth="1"/>
    <col min="5119" max="5119" width="2.6875" style="1" customWidth="1"/>
    <col min="5120" max="5120" width="25.55859375" style="1" customWidth="1"/>
    <col min="5121" max="5121" width="25.2890625" style="1" customWidth="1"/>
    <col min="5122" max="5122" width="24.6171875" style="1" customWidth="1"/>
    <col min="5123" max="5123" width="17.75390625" style="1" customWidth="1"/>
    <col min="5124" max="5124" width="9.14453125" style="1" customWidth="1"/>
    <col min="5125" max="5371" width="8.7421875" style="1"/>
    <col min="5372" max="5372" width="5.6484375" style="1" customWidth="1"/>
    <col min="5373" max="5373" width="19.37109375" style="1" customWidth="1"/>
    <col min="5374" max="5374" width="3.62890625" style="1" customWidth="1"/>
    <col min="5375" max="5375" width="2.6875" style="1" customWidth="1"/>
    <col min="5376" max="5376" width="25.55859375" style="1" customWidth="1"/>
    <col min="5377" max="5377" width="25.2890625" style="1" customWidth="1"/>
    <col min="5378" max="5378" width="24.6171875" style="1" customWidth="1"/>
    <col min="5379" max="5379" width="17.75390625" style="1" customWidth="1"/>
    <col min="5380" max="5380" width="9.14453125" style="1" customWidth="1"/>
    <col min="5381" max="5627" width="8.7421875" style="1"/>
    <col min="5628" max="5628" width="5.6484375" style="1" customWidth="1"/>
    <col min="5629" max="5629" width="19.37109375" style="1" customWidth="1"/>
    <col min="5630" max="5630" width="3.62890625" style="1" customWidth="1"/>
    <col min="5631" max="5631" width="2.6875" style="1" customWidth="1"/>
    <col min="5632" max="5632" width="25.55859375" style="1" customWidth="1"/>
    <col min="5633" max="5633" width="25.2890625" style="1" customWidth="1"/>
    <col min="5634" max="5634" width="24.6171875" style="1" customWidth="1"/>
    <col min="5635" max="5635" width="17.75390625" style="1" customWidth="1"/>
    <col min="5636" max="5636" width="9.14453125" style="1" customWidth="1"/>
    <col min="5637" max="5883" width="8.7421875" style="1"/>
    <col min="5884" max="5884" width="5.6484375" style="1" customWidth="1"/>
    <col min="5885" max="5885" width="19.37109375" style="1" customWidth="1"/>
    <col min="5886" max="5886" width="3.62890625" style="1" customWidth="1"/>
    <col min="5887" max="5887" width="2.6875" style="1" customWidth="1"/>
    <col min="5888" max="5888" width="25.55859375" style="1" customWidth="1"/>
    <col min="5889" max="5889" width="25.2890625" style="1" customWidth="1"/>
    <col min="5890" max="5890" width="24.6171875" style="1" customWidth="1"/>
    <col min="5891" max="5891" width="17.75390625" style="1" customWidth="1"/>
    <col min="5892" max="5892" width="9.14453125" style="1" customWidth="1"/>
    <col min="5893" max="6139" width="8.7421875" style="1"/>
    <col min="6140" max="6140" width="5.6484375" style="1" customWidth="1"/>
    <col min="6141" max="6141" width="19.37109375" style="1" customWidth="1"/>
    <col min="6142" max="6142" width="3.62890625" style="1" customWidth="1"/>
    <col min="6143" max="6143" width="2.6875" style="1" customWidth="1"/>
    <col min="6144" max="6144" width="25.55859375" style="1" customWidth="1"/>
    <col min="6145" max="6145" width="25.2890625" style="1" customWidth="1"/>
    <col min="6146" max="6146" width="24.6171875" style="1" customWidth="1"/>
    <col min="6147" max="6147" width="17.75390625" style="1" customWidth="1"/>
    <col min="6148" max="6148" width="9.14453125" style="1" customWidth="1"/>
    <col min="6149" max="6395" width="8.7421875" style="1"/>
    <col min="6396" max="6396" width="5.6484375" style="1" customWidth="1"/>
    <col min="6397" max="6397" width="19.37109375" style="1" customWidth="1"/>
    <col min="6398" max="6398" width="3.62890625" style="1" customWidth="1"/>
    <col min="6399" max="6399" width="2.6875" style="1" customWidth="1"/>
    <col min="6400" max="6400" width="25.55859375" style="1" customWidth="1"/>
    <col min="6401" max="6401" width="25.2890625" style="1" customWidth="1"/>
    <col min="6402" max="6402" width="24.6171875" style="1" customWidth="1"/>
    <col min="6403" max="6403" width="17.75390625" style="1" customWidth="1"/>
    <col min="6404" max="6404" width="9.14453125" style="1" customWidth="1"/>
    <col min="6405" max="6651" width="8.7421875" style="1"/>
    <col min="6652" max="6652" width="5.6484375" style="1" customWidth="1"/>
    <col min="6653" max="6653" width="19.37109375" style="1" customWidth="1"/>
    <col min="6654" max="6654" width="3.62890625" style="1" customWidth="1"/>
    <col min="6655" max="6655" width="2.6875" style="1" customWidth="1"/>
    <col min="6656" max="6656" width="25.55859375" style="1" customWidth="1"/>
    <col min="6657" max="6657" width="25.2890625" style="1" customWidth="1"/>
    <col min="6658" max="6658" width="24.6171875" style="1" customWidth="1"/>
    <col min="6659" max="6659" width="17.75390625" style="1" customWidth="1"/>
    <col min="6660" max="6660" width="9.14453125" style="1" customWidth="1"/>
    <col min="6661" max="6907" width="8.7421875" style="1"/>
    <col min="6908" max="6908" width="5.6484375" style="1" customWidth="1"/>
    <col min="6909" max="6909" width="19.37109375" style="1" customWidth="1"/>
    <col min="6910" max="6910" width="3.62890625" style="1" customWidth="1"/>
    <col min="6911" max="6911" width="2.6875" style="1" customWidth="1"/>
    <col min="6912" max="6912" width="25.55859375" style="1" customWidth="1"/>
    <col min="6913" max="6913" width="25.2890625" style="1" customWidth="1"/>
    <col min="6914" max="6914" width="24.6171875" style="1" customWidth="1"/>
    <col min="6915" max="6915" width="17.75390625" style="1" customWidth="1"/>
    <col min="6916" max="6916" width="9.14453125" style="1" customWidth="1"/>
    <col min="6917" max="7163" width="8.7421875" style="1"/>
    <col min="7164" max="7164" width="5.6484375" style="1" customWidth="1"/>
    <col min="7165" max="7165" width="19.37109375" style="1" customWidth="1"/>
    <col min="7166" max="7166" width="3.62890625" style="1" customWidth="1"/>
    <col min="7167" max="7167" width="2.6875" style="1" customWidth="1"/>
    <col min="7168" max="7168" width="25.55859375" style="1" customWidth="1"/>
    <col min="7169" max="7169" width="25.2890625" style="1" customWidth="1"/>
    <col min="7170" max="7170" width="24.6171875" style="1" customWidth="1"/>
    <col min="7171" max="7171" width="17.75390625" style="1" customWidth="1"/>
    <col min="7172" max="7172" width="9.14453125" style="1" customWidth="1"/>
    <col min="7173" max="7419" width="8.7421875" style="1"/>
    <col min="7420" max="7420" width="5.6484375" style="1" customWidth="1"/>
    <col min="7421" max="7421" width="19.37109375" style="1" customWidth="1"/>
    <col min="7422" max="7422" width="3.62890625" style="1" customWidth="1"/>
    <col min="7423" max="7423" width="2.6875" style="1" customWidth="1"/>
    <col min="7424" max="7424" width="25.55859375" style="1" customWidth="1"/>
    <col min="7425" max="7425" width="25.2890625" style="1" customWidth="1"/>
    <col min="7426" max="7426" width="24.6171875" style="1" customWidth="1"/>
    <col min="7427" max="7427" width="17.75390625" style="1" customWidth="1"/>
    <col min="7428" max="7428" width="9.14453125" style="1" customWidth="1"/>
    <col min="7429" max="7675" width="8.7421875" style="1"/>
    <col min="7676" max="7676" width="5.6484375" style="1" customWidth="1"/>
    <col min="7677" max="7677" width="19.37109375" style="1" customWidth="1"/>
    <col min="7678" max="7678" width="3.62890625" style="1" customWidth="1"/>
    <col min="7679" max="7679" width="2.6875" style="1" customWidth="1"/>
    <col min="7680" max="7680" width="25.55859375" style="1" customWidth="1"/>
    <col min="7681" max="7681" width="25.2890625" style="1" customWidth="1"/>
    <col min="7682" max="7682" width="24.6171875" style="1" customWidth="1"/>
    <col min="7683" max="7683" width="17.75390625" style="1" customWidth="1"/>
    <col min="7684" max="7684" width="9.14453125" style="1" customWidth="1"/>
    <col min="7685" max="7931" width="8.7421875" style="1"/>
    <col min="7932" max="7932" width="5.6484375" style="1" customWidth="1"/>
    <col min="7933" max="7933" width="19.37109375" style="1" customWidth="1"/>
    <col min="7934" max="7934" width="3.62890625" style="1" customWidth="1"/>
    <col min="7935" max="7935" width="2.6875" style="1" customWidth="1"/>
    <col min="7936" max="7936" width="25.55859375" style="1" customWidth="1"/>
    <col min="7937" max="7937" width="25.2890625" style="1" customWidth="1"/>
    <col min="7938" max="7938" width="24.6171875" style="1" customWidth="1"/>
    <col min="7939" max="7939" width="17.75390625" style="1" customWidth="1"/>
    <col min="7940" max="7940" width="9.14453125" style="1" customWidth="1"/>
    <col min="7941" max="8187" width="8.7421875" style="1"/>
    <col min="8188" max="8188" width="5.6484375" style="1" customWidth="1"/>
    <col min="8189" max="8189" width="19.37109375" style="1" customWidth="1"/>
    <col min="8190" max="8190" width="3.62890625" style="1" customWidth="1"/>
    <col min="8191" max="8191" width="2.6875" style="1" customWidth="1"/>
    <col min="8192" max="8192" width="25.55859375" style="1" customWidth="1"/>
    <col min="8193" max="8193" width="25.2890625" style="1" customWidth="1"/>
    <col min="8194" max="8194" width="24.6171875" style="1" customWidth="1"/>
    <col min="8195" max="8195" width="17.75390625" style="1" customWidth="1"/>
    <col min="8196" max="8196" width="9.14453125" style="1" customWidth="1"/>
    <col min="8197" max="8443" width="8.7421875" style="1"/>
    <col min="8444" max="8444" width="5.6484375" style="1" customWidth="1"/>
    <col min="8445" max="8445" width="19.37109375" style="1" customWidth="1"/>
    <col min="8446" max="8446" width="3.62890625" style="1" customWidth="1"/>
    <col min="8447" max="8447" width="2.6875" style="1" customWidth="1"/>
    <col min="8448" max="8448" width="25.55859375" style="1" customWidth="1"/>
    <col min="8449" max="8449" width="25.2890625" style="1" customWidth="1"/>
    <col min="8450" max="8450" width="24.6171875" style="1" customWidth="1"/>
    <col min="8451" max="8451" width="17.75390625" style="1" customWidth="1"/>
    <col min="8452" max="8452" width="9.14453125" style="1" customWidth="1"/>
    <col min="8453" max="8699" width="8.7421875" style="1"/>
    <col min="8700" max="8700" width="5.6484375" style="1" customWidth="1"/>
    <col min="8701" max="8701" width="19.37109375" style="1" customWidth="1"/>
    <col min="8702" max="8702" width="3.62890625" style="1" customWidth="1"/>
    <col min="8703" max="8703" width="2.6875" style="1" customWidth="1"/>
    <col min="8704" max="8704" width="25.55859375" style="1" customWidth="1"/>
    <col min="8705" max="8705" width="25.2890625" style="1" customWidth="1"/>
    <col min="8706" max="8706" width="24.6171875" style="1" customWidth="1"/>
    <col min="8707" max="8707" width="17.75390625" style="1" customWidth="1"/>
    <col min="8708" max="8708" width="9.14453125" style="1" customWidth="1"/>
    <col min="8709" max="8955" width="8.7421875" style="1"/>
    <col min="8956" max="8956" width="5.6484375" style="1" customWidth="1"/>
    <col min="8957" max="8957" width="19.37109375" style="1" customWidth="1"/>
    <col min="8958" max="8958" width="3.62890625" style="1" customWidth="1"/>
    <col min="8959" max="8959" width="2.6875" style="1" customWidth="1"/>
    <col min="8960" max="8960" width="25.55859375" style="1" customWidth="1"/>
    <col min="8961" max="8961" width="25.2890625" style="1" customWidth="1"/>
    <col min="8962" max="8962" width="24.6171875" style="1" customWidth="1"/>
    <col min="8963" max="8963" width="17.75390625" style="1" customWidth="1"/>
    <col min="8964" max="8964" width="9.14453125" style="1" customWidth="1"/>
    <col min="8965" max="9211" width="8.7421875" style="1"/>
    <col min="9212" max="9212" width="5.6484375" style="1" customWidth="1"/>
    <col min="9213" max="9213" width="19.37109375" style="1" customWidth="1"/>
    <col min="9214" max="9214" width="3.62890625" style="1" customWidth="1"/>
    <col min="9215" max="9215" width="2.6875" style="1" customWidth="1"/>
    <col min="9216" max="9216" width="25.55859375" style="1" customWidth="1"/>
    <col min="9217" max="9217" width="25.2890625" style="1" customWidth="1"/>
    <col min="9218" max="9218" width="24.6171875" style="1" customWidth="1"/>
    <col min="9219" max="9219" width="17.75390625" style="1" customWidth="1"/>
    <col min="9220" max="9220" width="9.14453125" style="1" customWidth="1"/>
    <col min="9221" max="9467" width="8.7421875" style="1"/>
    <col min="9468" max="9468" width="5.6484375" style="1" customWidth="1"/>
    <col min="9469" max="9469" width="19.37109375" style="1" customWidth="1"/>
    <col min="9470" max="9470" width="3.62890625" style="1" customWidth="1"/>
    <col min="9471" max="9471" width="2.6875" style="1" customWidth="1"/>
    <col min="9472" max="9472" width="25.55859375" style="1" customWidth="1"/>
    <col min="9473" max="9473" width="25.2890625" style="1" customWidth="1"/>
    <col min="9474" max="9474" width="24.6171875" style="1" customWidth="1"/>
    <col min="9475" max="9475" width="17.75390625" style="1" customWidth="1"/>
    <col min="9476" max="9476" width="9.14453125" style="1" customWidth="1"/>
    <col min="9477" max="9723" width="8.7421875" style="1"/>
    <col min="9724" max="9724" width="5.6484375" style="1" customWidth="1"/>
    <col min="9725" max="9725" width="19.37109375" style="1" customWidth="1"/>
    <col min="9726" max="9726" width="3.62890625" style="1" customWidth="1"/>
    <col min="9727" max="9727" width="2.6875" style="1" customWidth="1"/>
    <col min="9728" max="9728" width="25.55859375" style="1" customWidth="1"/>
    <col min="9729" max="9729" width="25.2890625" style="1" customWidth="1"/>
    <col min="9730" max="9730" width="24.6171875" style="1" customWidth="1"/>
    <col min="9731" max="9731" width="17.75390625" style="1" customWidth="1"/>
    <col min="9732" max="9732" width="9.14453125" style="1" customWidth="1"/>
    <col min="9733" max="9979" width="8.7421875" style="1"/>
    <col min="9980" max="9980" width="5.6484375" style="1" customWidth="1"/>
    <col min="9981" max="9981" width="19.37109375" style="1" customWidth="1"/>
    <col min="9982" max="9982" width="3.62890625" style="1" customWidth="1"/>
    <col min="9983" max="9983" width="2.6875" style="1" customWidth="1"/>
    <col min="9984" max="9984" width="25.55859375" style="1" customWidth="1"/>
    <col min="9985" max="9985" width="25.2890625" style="1" customWidth="1"/>
    <col min="9986" max="9986" width="24.6171875" style="1" customWidth="1"/>
    <col min="9987" max="9987" width="17.75390625" style="1" customWidth="1"/>
    <col min="9988" max="9988" width="9.14453125" style="1" customWidth="1"/>
    <col min="9989" max="10235" width="8.7421875" style="1"/>
    <col min="10236" max="10236" width="5.6484375" style="1" customWidth="1"/>
    <col min="10237" max="10237" width="19.37109375" style="1" customWidth="1"/>
    <col min="10238" max="10238" width="3.62890625" style="1" customWidth="1"/>
    <col min="10239" max="10239" width="2.6875" style="1" customWidth="1"/>
    <col min="10240" max="10240" width="25.55859375" style="1" customWidth="1"/>
    <col min="10241" max="10241" width="25.2890625" style="1" customWidth="1"/>
    <col min="10242" max="10242" width="24.6171875" style="1" customWidth="1"/>
    <col min="10243" max="10243" width="17.75390625" style="1" customWidth="1"/>
    <col min="10244" max="10244" width="9.14453125" style="1" customWidth="1"/>
    <col min="10245" max="10491" width="8.7421875" style="1"/>
    <col min="10492" max="10492" width="5.6484375" style="1" customWidth="1"/>
    <col min="10493" max="10493" width="19.37109375" style="1" customWidth="1"/>
    <col min="10494" max="10494" width="3.62890625" style="1" customWidth="1"/>
    <col min="10495" max="10495" width="2.6875" style="1" customWidth="1"/>
    <col min="10496" max="10496" width="25.55859375" style="1" customWidth="1"/>
    <col min="10497" max="10497" width="25.2890625" style="1" customWidth="1"/>
    <col min="10498" max="10498" width="24.6171875" style="1" customWidth="1"/>
    <col min="10499" max="10499" width="17.75390625" style="1" customWidth="1"/>
    <col min="10500" max="10500" width="9.14453125" style="1" customWidth="1"/>
    <col min="10501" max="10747" width="8.7421875" style="1"/>
    <col min="10748" max="10748" width="5.6484375" style="1" customWidth="1"/>
    <col min="10749" max="10749" width="19.37109375" style="1" customWidth="1"/>
    <col min="10750" max="10750" width="3.62890625" style="1" customWidth="1"/>
    <col min="10751" max="10751" width="2.6875" style="1" customWidth="1"/>
    <col min="10752" max="10752" width="25.55859375" style="1" customWidth="1"/>
    <col min="10753" max="10753" width="25.2890625" style="1" customWidth="1"/>
    <col min="10754" max="10754" width="24.6171875" style="1" customWidth="1"/>
    <col min="10755" max="10755" width="17.75390625" style="1" customWidth="1"/>
    <col min="10756" max="10756" width="9.14453125" style="1" customWidth="1"/>
    <col min="10757" max="11003" width="8.7421875" style="1"/>
    <col min="11004" max="11004" width="5.6484375" style="1" customWidth="1"/>
    <col min="11005" max="11005" width="19.37109375" style="1" customWidth="1"/>
    <col min="11006" max="11006" width="3.62890625" style="1" customWidth="1"/>
    <col min="11007" max="11007" width="2.6875" style="1" customWidth="1"/>
    <col min="11008" max="11008" width="25.55859375" style="1" customWidth="1"/>
    <col min="11009" max="11009" width="25.2890625" style="1" customWidth="1"/>
    <col min="11010" max="11010" width="24.6171875" style="1" customWidth="1"/>
    <col min="11011" max="11011" width="17.75390625" style="1" customWidth="1"/>
    <col min="11012" max="11012" width="9.14453125" style="1" customWidth="1"/>
    <col min="11013" max="11259" width="8.7421875" style="1"/>
    <col min="11260" max="11260" width="5.6484375" style="1" customWidth="1"/>
    <col min="11261" max="11261" width="19.37109375" style="1" customWidth="1"/>
    <col min="11262" max="11262" width="3.62890625" style="1" customWidth="1"/>
    <col min="11263" max="11263" width="2.6875" style="1" customWidth="1"/>
    <col min="11264" max="11264" width="25.55859375" style="1" customWidth="1"/>
    <col min="11265" max="11265" width="25.2890625" style="1" customWidth="1"/>
    <col min="11266" max="11266" width="24.6171875" style="1" customWidth="1"/>
    <col min="11267" max="11267" width="17.75390625" style="1" customWidth="1"/>
    <col min="11268" max="11268" width="9.14453125" style="1" customWidth="1"/>
    <col min="11269" max="11515" width="8.7421875" style="1"/>
    <col min="11516" max="11516" width="5.6484375" style="1" customWidth="1"/>
    <col min="11517" max="11517" width="19.37109375" style="1" customWidth="1"/>
    <col min="11518" max="11518" width="3.62890625" style="1" customWidth="1"/>
    <col min="11519" max="11519" width="2.6875" style="1" customWidth="1"/>
    <col min="11520" max="11520" width="25.55859375" style="1" customWidth="1"/>
    <col min="11521" max="11521" width="25.2890625" style="1" customWidth="1"/>
    <col min="11522" max="11522" width="24.6171875" style="1" customWidth="1"/>
    <col min="11523" max="11523" width="17.75390625" style="1" customWidth="1"/>
    <col min="11524" max="11524" width="9.14453125" style="1" customWidth="1"/>
    <col min="11525" max="11771" width="8.7421875" style="1"/>
    <col min="11772" max="11772" width="5.6484375" style="1" customWidth="1"/>
    <col min="11773" max="11773" width="19.37109375" style="1" customWidth="1"/>
    <col min="11774" max="11774" width="3.62890625" style="1" customWidth="1"/>
    <col min="11775" max="11775" width="2.6875" style="1" customWidth="1"/>
    <col min="11776" max="11776" width="25.55859375" style="1" customWidth="1"/>
    <col min="11777" max="11777" width="25.2890625" style="1" customWidth="1"/>
    <col min="11778" max="11778" width="24.6171875" style="1" customWidth="1"/>
    <col min="11779" max="11779" width="17.75390625" style="1" customWidth="1"/>
    <col min="11780" max="11780" width="9.14453125" style="1" customWidth="1"/>
    <col min="11781" max="12027" width="8.7421875" style="1"/>
    <col min="12028" max="12028" width="5.6484375" style="1" customWidth="1"/>
    <col min="12029" max="12029" width="19.37109375" style="1" customWidth="1"/>
    <col min="12030" max="12030" width="3.62890625" style="1" customWidth="1"/>
    <col min="12031" max="12031" width="2.6875" style="1" customWidth="1"/>
    <col min="12032" max="12032" width="25.55859375" style="1" customWidth="1"/>
    <col min="12033" max="12033" width="25.2890625" style="1" customWidth="1"/>
    <col min="12034" max="12034" width="24.6171875" style="1" customWidth="1"/>
    <col min="12035" max="12035" width="17.75390625" style="1" customWidth="1"/>
    <col min="12036" max="12036" width="9.14453125" style="1" customWidth="1"/>
    <col min="12037" max="12283" width="8.7421875" style="1"/>
    <col min="12284" max="12284" width="5.6484375" style="1" customWidth="1"/>
    <col min="12285" max="12285" width="19.37109375" style="1" customWidth="1"/>
    <col min="12286" max="12286" width="3.62890625" style="1" customWidth="1"/>
    <col min="12287" max="12287" width="2.6875" style="1" customWidth="1"/>
    <col min="12288" max="12288" width="25.55859375" style="1" customWidth="1"/>
    <col min="12289" max="12289" width="25.2890625" style="1" customWidth="1"/>
    <col min="12290" max="12290" width="24.6171875" style="1" customWidth="1"/>
    <col min="12291" max="12291" width="17.75390625" style="1" customWidth="1"/>
    <col min="12292" max="12292" width="9.14453125" style="1" customWidth="1"/>
    <col min="12293" max="12539" width="8.7421875" style="1"/>
    <col min="12540" max="12540" width="5.6484375" style="1" customWidth="1"/>
    <col min="12541" max="12541" width="19.37109375" style="1" customWidth="1"/>
    <col min="12542" max="12542" width="3.62890625" style="1" customWidth="1"/>
    <col min="12543" max="12543" width="2.6875" style="1" customWidth="1"/>
    <col min="12544" max="12544" width="25.55859375" style="1" customWidth="1"/>
    <col min="12545" max="12545" width="25.2890625" style="1" customWidth="1"/>
    <col min="12546" max="12546" width="24.6171875" style="1" customWidth="1"/>
    <col min="12547" max="12547" width="17.75390625" style="1" customWidth="1"/>
    <col min="12548" max="12548" width="9.14453125" style="1" customWidth="1"/>
    <col min="12549" max="12795" width="8.7421875" style="1"/>
    <col min="12796" max="12796" width="5.6484375" style="1" customWidth="1"/>
    <col min="12797" max="12797" width="19.37109375" style="1" customWidth="1"/>
    <col min="12798" max="12798" width="3.62890625" style="1" customWidth="1"/>
    <col min="12799" max="12799" width="2.6875" style="1" customWidth="1"/>
    <col min="12800" max="12800" width="25.55859375" style="1" customWidth="1"/>
    <col min="12801" max="12801" width="25.2890625" style="1" customWidth="1"/>
    <col min="12802" max="12802" width="24.6171875" style="1" customWidth="1"/>
    <col min="12803" max="12803" width="17.75390625" style="1" customWidth="1"/>
    <col min="12804" max="12804" width="9.14453125" style="1" customWidth="1"/>
    <col min="12805" max="13051" width="8.7421875" style="1"/>
    <col min="13052" max="13052" width="5.6484375" style="1" customWidth="1"/>
    <col min="13053" max="13053" width="19.37109375" style="1" customWidth="1"/>
    <col min="13054" max="13054" width="3.62890625" style="1" customWidth="1"/>
    <col min="13055" max="13055" width="2.6875" style="1" customWidth="1"/>
    <col min="13056" max="13056" width="25.55859375" style="1" customWidth="1"/>
    <col min="13057" max="13057" width="25.2890625" style="1" customWidth="1"/>
    <col min="13058" max="13058" width="24.6171875" style="1" customWidth="1"/>
    <col min="13059" max="13059" width="17.75390625" style="1" customWidth="1"/>
    <col min="13060" max="13060" width="9.14453125" style="1" customWidth="1"/>
    <col min="13061" max="13307" width="8.7421875" style="1"/>
    <col min="13308" max="13308" width="5.6484375" style="1" customWidth="1"/>
    <col min="13309" max="13309" width="19.37109375" style="1" customWidth="1"/>
    <col min="13310" max="13310" width="3.62890625" style="1" customWidth="1"/>
    <col min="13311" max="13311" width="2.6875" style="1" customWidth="1"/>
    <col min="13312" max="13312" width="25.55859375" style="1" customWidth="1"/>
    <col min="13313" max="13313" width="25.2890625" style="1" customWidth="1"/>
    <col min="13314" max="13314" width="24.6171875" style="1" customWidth="1"/>
    <col min="13315" max="13315" width="17.75390625" style="1" customWidth="1"/>
    <col min="13316" max="13316" width="9.14453125" style="1" customWidth="1"/>
    <col min="13317" max="13563" width="8.7421875" style="1"/>
    <col min="13564" max="13564" width="5.6484375" style="1" customWidth="1"/>
    <col min="13565" max="13565" width="19.37109375" style="1" customWidth="1"/>
    <col min="13566" max="13566" width="3.62890625" style="1" customWidth="1"/>
    <col min="13567" max="13567" width="2.6875" style="1" customWidth="1"/>
    <col min="13568" max="13568" width="25.55859375" style="1" customWidth="1"/>
    <col min="13569" max="13569" width="25.2890625" style="1" customWidth="1"/>
    <col min="13570" max="13570" width="24.6171875" style="1" customWidth="1"/>
    <col min="13571" max="13571" width="17.75390625" style="1" customWidth="1"/>
    <col min="13572" max="13572" width="9.14453125" style="1" customWidth="1"/>
    <col min="13573" max="13819" width="8.7421875" style="1"/>
    <col min="13820" max="13820" width="5.6484375" style="1" customWidth="1"/>
    <col min="13821" max="13821" width="19.37109375" style="1" customWidth="1"/>
    <col min="13822" max="13822" width="3.62890625" style="1" customWidth="1"/>
    <col min="13823" max="13823" width="2.6875" style="1" customWidth="1"/>
    <col min="13824" max="13824" width="25.55859375" style="1" customWidth="1"/>
    <col min="13825" max="13825" width="25.2890625" style="1" customWidth="1"/>
    <col min="13826" max="13826" width="24.6171875" style="1" customWidth="1"/>
    <col min="13827" max="13827" width="17.75390625" style="1" customWidth="1"/>
    <col min="13828" max="13828" width="9.14453125" style="1" customWidth="1"/>
    <col min="13829" max="14075" width="8.7421875" style="1"/>
    <col min="14076" max="14076" width="5.6484375" style="1" customWidth="1"/>
    <col min="14077" max="14077" width="19.37109375" style="1" customWidth="1"/>
    <col min="14078" max="14078" width="3.62890625" style="1" customWidth="1"/>
    <col min="14079" max="14079" width="2.6875" style="1" customWidth="1"/>
    <col min="14080" max="14080" width="25.55859375" style="1" customWidth="1"/>
    <col min="14081" max="14081" width="25.2890625" style="1" customWidth="1"/>
    <col min="14082" max="14082" width="24.6171875" style="1" customWidth="1"/>
    <col min="14083" max="14083" width="17.75390625" style="1" customWidth="1"/>
    <col min="14084" max="14084" width="9.14453125" style="1" customWidth="1"/>
    <col min="14085" max="14331" width="8.7421875" style="1"/>
    <col min="14332" max="14332" width="5.6484375" style="1" customWidth="1"/>
    <col min="14333" max="14333" width="19.37109375" style="1" customWidth="1"/>
    <col min="14334" max="14334" width="3.62890625" style="1" customWidth="1"/>
    <col min="14335" max="14335" width="2.6875" style="1" customWidth="1"/>
    <col min="14336" max="14336" width="25.55859375" style="1" customWidth="1"/>
    <col min="14337" max="14337" width="25.2890625" style="1" customWidth="1"/>
    <col min="14338" max="14338" width="24.6171875" style="1" customWidth="1"/>
    <col min="14339" max="14339" width="17.75390625" style="1" customWidth="1"/>
    <col min="14340" max="14340" width="9.14453125" style="1" customWidth="1"/>
    <col min="14341" max="14587" width="8.7421875" style="1"/>
    <col min="14588" max="14588" width="5.6484375" style="1" customWidth="1"/>
    <col min="14589" max="14589" width="19.37109375" style="1" customWidth="1"/>
    <col min="14590" max="14590" width="3.62890625" style="1" customWidth="1"/>
    <col min="14591" max="14591" width="2.6875" style="1" customWidth="1"/>
    <col min="14592" max="14592" width="25.55859375" style="1" customWidth="1"/>
    <col min="14593" max="14593" width="25.2890625" style="1" customWidth="1"/>
    <col min="14594" max="14594" width="24.6171875" style="1" customWidth="1"/>
    <col min="14595" max="14595" width="17.75390625" style="1" customWidth="1"/>
    <col min="14596" max="14596" width="9.14453125" style="1" customWidth="1"/>
    <col min="14597" max="14843" width="8.7421875" style="1"/>
    <col min="14844" max="14844" width="5.6484375" style="1" customWidth="1"/>
    <col min="14845" max="14845" width="19.37109375" style="1" customWidth="1"/>
    <col min="14846" max="14846" width="3.62890625" style="1" customWidth="1"/>
    <col min="14847" max="14847" width="2.6875" style="1" customWidth="1"/>
    <col min="14848" max="14848" width="25.55859375" style="1" customWidth="1"/>
    <col min="14849" max="14849" width="25.2890625" style="1" customWidth="1"/>
    <col min="14850" max="14850" width="24.6171875" style="1" customWidth="1"/>
    <col min="14851" max="14851" width="17.75390625" style="1" customWidth="1"/>
    <col min="14852" max="14852" width="9.14453125" style="1" customWidth="1"/>
    <col min="14853" max="15099" width="8.7421875" style="1"/>
    <col min="15100" max="15100" width="5.6484375" style="1" customWidth="1"/>
    <col min="15101" max="15101" width="19.37109375" style="1" customWidth="1"/>
    <col min="15102" max="15102" width="3.62890625" style="1" customWidth="1"/>
    <col min="15103" max="15103" width="2.6875" style="1" customWidth="1"/>
    <col min="15104" max="15104" width="25.55859375" style="1" customWidth="1"/>
    <col min="15105" max="15105" width="25.2890625" style="1" customWidth="1"/>
    <col min="15106" max="15106" width="24.6171875" style="1" customWidth="1"/>
    <col min="15107" max="15107" width="17.75390625" style="1" customWidth="1"/>
    <col min="15108" max="15108" width="9.14453125" style="1" customWidth="1"/>
    <col min="15109" max="15355" width="8.7421875" style="1"/>
    <col min="15356" max="15356" width="5.6484375" style="1" customWidth="1"/>
    <col min="15357" max="15357" width="19.37109375" style="1" customWidth="1"/>
    <col min="15358" max="15358" width="3.62890625" style="1" customWidth="1"/>
    <col min="15359" max="15359" width="2.6875" style="1" customWidth="1"/>
    <col min="15360" max="15360" width="25.55859375" style="1" customWidth="1"/>
    <col min="15361" max="15361" width="25.2890625" style="1" customWidth="1"/>
    <col min="15362" max="15362" width="24.6171875" style="1" customWidth="1"/>
    <col min="15363" max="15363" width="17.75390625" style="1" customWidth="1"/>
    <col min="15364" max="15364" width="9.14453125" style="1" customWidth="1"/>
    <col min="15365" max="15611" width="8.7421875" style="1"/>
    <col min="15612" max="15612" width="5.6484375" style="1" customWidth="1"/>
    <col min="15613" max="15613" width="19.37109375" style="1" customWidth="1"/>
    <col min="15614" max="15614" width="3.62890625" style="1" customWidth="1"/>
    <col min="15615" max="15615" width="2.6875" style="1" customWidth="1"/>
    <col min="15616" max="15616" width="25.55859375" style="1" customWidth="1"/>
    <col min="15617" max="15617" width="25.2890625" style="1" customWidth="1"/>
    <col min="15618" max="15618" width="24.6171875" style="1" customWidth="1"/>
    <col min="15619" max="15619" width="17.75390625" style="1" customWidth="1"/>
    <col min="15620" max="15620" width="9.14453125" style="1" customWidth="1"/>
    <col min="15621" max="15867" width="8.7421875" style="1"/>
    <col min="15868" max="15868" width="5.6484375" style="1" customWidth="1"/>
    <col min="15869" max="15869" width="19.37109375" style="1" customWidth="1"/>
    <col min="15870" max="15870" width="3.62890625" style="1" customWidth="1"/>
    <col min="15871" max="15871" width="2.6875" style="1" customWidth="1"/>
    <col min="15872" max="15872" width="25.55859375" style="1" customWidth="1"/>
    <col min="15873" max="15873" width="25.2890625" style="1" customWidth="1"/>
    <col min="15874" max="15874" width="24.6171875" style="1" customWidth="1"/>
    <col min="15875" max="15875" width="17.75390625" style="1" customWidth="1"/>
    <col min="15876" max="15876" width="9.14453125" style="1" customWidth="1"/>
    <col min="15877" max="16123" width="8.7421875" style="1"/>
    <col min="16124" max="16124" width="5.6484375" style="1" customWidth="1"/>
    <col min="16125" max="16125" width="19.37109375" style="1" customWidth="1"/>
    <col min="16126" max="16126" width="3.62890625" style="1" customWidth="1"/>
    <col min="16127" max="16127" width="2.6875" style="1" customWidth="1"/>
    <col min="16128" max="16128" width="25.55859375" style="1" customWidth="1"/>
    <col min="16129" max="16129" width="25.2890625" style="1" customWidth="1"/>
    <col min="16130" max="16130" width="24.6171875" style="1" customWidth="1"/>
    <col min="16131" max="16131" width="17.75390625" style="1" customWidth="1"/>
    <col min="16132" max="16132" width="9.14453125" style="1" customWidth="1"/>
    <col min="16133" max="16384" width="8.7421875" style="1"/>
  </cols>
  <sheetData>
    <row r="1" spans="1:9" ht="25.5" customHeight="1" thickBot="1" x14ac:dyDescent="0.25">
      <c r="A1" s="62"/>
      <c r="B1" s="63"/>
      <c r="C1" s="63"/>
      <c r="D1" s="63"/>
      <c r="E1" s="63"/>
      <c r="F1" s="63"/>
      <c r="G1" s="63"/>
      <c r="H1" s="64"/>
    </row>
    <row r="2" spans="1:9" s="40" customFormat="1" ht="24.75" customHeight="1" x14ac:dyDescent="0.2">
      <c r="A2" s="128" t="s">
        <v>124</v>
      </c>
      <c r="B2" s="128"/>
      <c r="C2" s="128"/>
      <c r="D2" s="128"/>
      <c r="E2" s="128"/>
      <c r="F2" s="128"/>
      <c r="G2" s="128"/>
      <c r="H2" s="128"/>
      <c r="I2" s="39"/>
    </row>
    <row r="3" spans="1:9" s="35" customFormat="1" ht="18.75" customHeight="1" x14ac:dyDescent="0.2">
      <c r="A3" s="129" t="s">
        <v>125</v>
      </c>
      <c r="B3" s="129"/>
      <c r="C3" s="129"/>
      <c r="D3" s="129"/>
      <c r="E3" s="129"/>
      <c r="F3" s="129"/>
      <c r="G3" s="129"/>
      <c r="H3" s="129"/>
      <c r="I3" s="34"/>
    </row>
    <row r="4" spans="1:9" s="35" customFormat="1" ht="27.75" customHeight="1" thickBot="1" x14ac:dyDescent="0.25">
      <c r="A4" s="130" t="s">
        <v>126</v>
      </c>
      <c r="B4" s="130"/>
      <c r="C4" s="130"/>
      <c r="D4" s="130"/>
      <c r="E4" s="130"/>
      <c r="F4" s="130"/>
      <c r="G4" s="130"/>
      <c r="H4" s="130"/>
      <c r="I4" s="34"/>
    </row>
    <row r="5" spans="1:9" ht="16.5" customHeight="1" x14ac:dyDescent="0.2"/>
    <row r="6" spans="1:9" ht="46.5" customHeight="1" x14ac:dyDescent="0.2">
      <c r="A6" s="144" t="s">
        <v>167</v>
      </c>
      <c r="B6" s="145"/>
      <c r="C6" s="145"/>
      <c r="D6" s="145"/>
      <c r="E6" s="145"/>
      <c r="F6" s="145"/>
      <c r="G6" s="145"/>
      <c r="H6" s="145"/>
    </row>
    <row r="7" spans="1:9" ht="21" customHeight="1" x14ac:dyDescent="0.2"/>
    <row r="8" spans="1:9" ht="20.100000000000001" customHeight="1" x14ac:dyDescent="0.2">
      <c r="B8" s="132" t="s">
        <v>0</v>
      </c>
      <c r="C8" s="132"/>
      <c r="D8" s="14" t="s">
        <v>1</v>
      </c>
      <c r="E8" s="146"/>
      <c r="F8" s="146"/>
      <c r="G8" s="146"/>
    </row>
    <row r="9" spans="1:9" ht="20.100000000000001" customHeight="1" x14ac:dyDescent="0.2">
      <c r="B9" s="132" t="s">
        <v>2</v>
      </c>
      <c r="C9" s="132"/>
      <c r="D9" s="14" t="s">
        <v>1</v>
      </c>
      <c r="E9" s="132"/>
      <c r="F9" s="132"/>
      <c r="G9" s="132"/>
    </row>
    <row r="10" spans="1:9" ht="29.25" customHeight="1" x14ac:dyDescent="0.2">
      <c r="B10" s="114" t="s">
        <v>168</v>
      </c>
      <c r="C10" s="114"/>
      <c r="D10" s="14" t="s">
        <v>1</v>
      </c>
      <c r="E10" s="132"/>
      <c r="F10" s="132"/>
      <c r="G10" s="132"/>
    </row>
    <row r="11" spans="1:9" ht="21" customHeight="1" x14ac:dyDescent="0.2"/>
    <row r="12" spans="1:9" ht="23.45" customHeight="1" x14ac:dyDescent="0.2">
      <c r="A12" s="65" t="s">
        <v>166</v>
      </c>
      <c r="B12" s="66"/>
      <c r="C12" s="66"/>
      <c r="D12" s="66"/>
      <c r="E12" s="66"/>
      <c r="F12" s="66"/>
      <c r="G12" s="66"/>
      <c r="H12" s="80"/>
    </row>
    <row r="13" spans="1:9" ht="24.95" customHeight="1" x14ac:dyDescent="0.2">
      <c r="A13" s="139" t="s">
        <v>155</v>
      </c>
      <c r="B13" s="139"/>
      <c r="C13" s="139"/>
      <c r="D13" s="7" t="s">
        <v>1</v>
      </c>
      <c r="E13" s="131"/>
      <c r="F13" s="131"/>
      <c r="G13" s="131"/>
      <c r="H13" s="131"/>
    </row>
    <row r="14" spans="1:9" ht="24.95" customHeight="1" x14ac:dyDescent="0.2">
      <c r="A14" s="131" t="s">
        <v>3</v>
      </c>
      <c r="B14" s="131"/>
      <c r="C14" s="131"/>
      <c r="D14" s="7" t="s">
        <v>1</v>
      </c>
      <c r="E14" s="30"/>
      <c r="F14" s="71" t="s">
        <v>171</v>
      </c>
      <c r="G14" s="72"/>
      <c r="H14" s="73"/>
    </row>
    <row r="15" spans="1:9" ht="24.95" customHeight="1" x14ac:dyDescent="0.2">
      <c r="A15" s="131" t="s">
        <v>4</v>
      </c>
      <c r="B15" s="131"/>
      <c r="C15" s="131"/>
      <c r="D15" s="7" t="s">
        <v>1</v>
      </c>
      <c r="E15" s="61"/>
      <c r="F15" s="133"/>
      <c r="G15" s="134"/>
      <c r="H15" s="135"/>
    </row>
    <row r="16" spans="1:9" ht="26.1" customHeight="1" x14ac:dyDescent="0.2">
      <c r="A16" s="131" t="s">
        <v>191</v>
      </c>
      <c r="B16" s="131"/>
      <c r="C16" s="131"/>
      <c r="D16" s="7" t="s">
        <v>1</v>
      </c>
      <c r="E16" s="60">
        <f ca="1">TODAY()</f>
        <v>44090</v>
      </c>
      <c r="F16" s="136"/>
      <c r="G16" s="137"/>
      <c r="H16" s="138"/>
    </row>
    <row r="17" spans="1:8" ht="26.1" customHeight="1" x14ac:dyDescent="0.2">
      <c r="A17" s="131" t="s">
        <v>5</v>
      </c>
      <c r="B17" s="131"/>
      <c r="C17" s="131"/>
      <c r="D17" s="7" t="s">
        <v>1</v>
      </c>
      <c r="E17" s="59" t="str">
        <f ca="1">INT((TODAY()-$E$16)/365)&amp;" Tahun"</f>
        <v>0 Tahun</v>
      </c>
      <c r="F17" s="71" t="s">
        <v>172</v>
      </c>
      <c r="G17" s="72"/>
      <c r="H17" s="73"/>
    </row>
    <row r="18" spans="1:8" ht="27" customHeight="1" x14ac:dyDescent="0.2">
      <c r="A18" s="132" t="s">
        <v>6</v>
      </c>
      <c r="B18" s="132"/>
      <c r="C18" s="132"/>
      <c r="D18" s="7" t="s">
        <v>1</v>
      </c>
      <c r="E18" s="59"/>
      <c r="F18" s="133"/>
      <c r="G18" s="134"/>
      <c r="H18" s="135"/>
    </row>
    <row r="19" spans="1:8" ht="24.95" customHeight="1" x14ac:dyDescent="0.2">
      <c r="A19" s="132" t="s">
        <v>110</v>
      </c>
      <c r="B19" s="132"/>
      <c r="C19" s="132"/>
      <c r="D19" s="7" t="s">
        <v>1</v>
      </c>
      <c r="E19" s="31"/>
      <c r="F19" s="140"/>
      <c r="G19" s="141"/>
      <c r="H19" s="142"/>
    </row>
    <row r="20" spans="1:8" ht="24.95" customHeight="1" x14ac:dyDescent="0.2">
      <c r="A20" s="131" t="s">
        <v>7</v>
      </c>
      <c r="B20" s="131"/>
      <c r="C20" s="131"/>
      <c r="D20" s="7" t="s">
        <v>1</v>
      </c>
      <c r="E20" s="31"/>
      <c r="F20" s="136"/>
      <c r="G20" s="137"/>
      <c r="H20" s="138"/>
    </row>
    <row r="21" spans="1:8" ht="27.6" customHeight="1" x14ac:dyDescent="0.2">
      <c r="A21" s="131" t="s">
        <v>8</v>
      </c>
      <c r="B21" s="131"/>
      <c r="C21" s="131"/>
      <c r="D21" s="7" t="s">
        <v>1</v>
      </c>
      <c r="E21" s="30"/>
      <c r="F21" s="71" t="s">
        <v>173</v>
      </c>
      <c r="G21" s="72"/>
      <c r="H21" s="73"/>
    </row>
    <row r="22" spans="1:8" ht="24.95" customHeight="1" x14ac:dyDescent="0.2">
      <c r="A22" s="131" t="s">
        <v>9</v>
      </c>
      <c r="B22" s="131"/>
      <c r="C22" s="131"/>
      <c r="D22" s="7" t="s">
        <v>1</v>
      </c>
      <c r="E22" s="30"/>
      <c r="F22" s="133"/>
      <c r="G22" s="134"/>
      <c r="H22" s="135"/>
    </row>
    <row r="23" spans="1:8" ht="24.95" customHeight="1" x14ac:dyDescent="0.2">
      <c r="A23" s="122" t="s">
        <v>169</v>
      </c>
      <c r="B23" s="123"/>
      <c r="C23" s="124"/>
      <c r="D23" s="43" t="s">
        <v>1</v>
      </c>
      <c r="E23" s="41"/>
      <c r="F23" s="140"/>
      <c r="G23" s="141"/>
      <c r="H23" s="142"/>
    </row>
    <row r="24" spans="1:8" ht="24.95" customHeight="1" x14ac:dyDescent="0.2">
      <c r="A24" s="122" t="s">
        <v>170</v>
      </c>
      <c r="B24" s="123"/>
      <c r="C24" s="124"/>
      <c r="D24" s="43" t="s">
        <v>1</v>
      </c>
      <c r="E24" s="41"/>
      <c r="F24" s="136"/>
      <c r="G24" s="137"/>
      <c r="H24" s="138"/>
    </row>
    <row r="25" spans="1:8" ht="25.5" customHeight="1" x14ac:dyDescent="0.2">
      <c r="A25" s="132" t="s">
        <v>10</v>
      </c>
      <c r="B25" s="132"/>
      <c r="C25" s="132"/>
      <c r="D25" s="118" t="s">
        <v>1</v>
      </c>
      <c r="E25" s="120"/>
      <c r="F25" s="125" t="s">
        <v>174</v>
      </c>
      <c r="G25" s="126"/>
      <c r="H25" s="127"/>
    </row>
    <row r="26" spans="1:8" ht="21.6" customHeight="1" x14ac:dyDescent="0.2">
      <c r="A26" s="132"/>
      <c r="B26" s="132"/>
      <c r="C26" s="132"/>
      <c r="D26" s="119"/>
      <c r="E26" s="121"/>
      <c r="F26" s="133"/>
      <c r="G26" s="134"/>
      <c r="H26" s="135"/>
    </row>
    <row r="27" spans="1:8" ht="25.5" customHeight="1" x14ac:dyDescent="0.2">
      <c r="A27" s="132" t="s">
        <v>11</v>
      </c>
      <c r="B27" s="132"/>
      <c r="C27" s="132"/>
      <c r="D27" s="118" t="s">
        <v>1</v>
      </c>
      <c r="E27" s="120" t="s">
        <v>40</v>
      </c>
      <c r="F27" s="140"/>
      <c r="G27" s="141"/>
      <c r="H27" s="142"/>
    </row>
    <row r="28" spans="1:8" ht="25.5" customHeight="1" x14ac:dyDescent="0.2">
      <c r="A28" s="132"/>
      <c r="B28" s="132"/>
      <c r="C28" s="132"/>
      <c r="D28" s="119"/>
      <c r="E28" s="121"/>
      <c r="F28" s="136"/>
      <c r="G28" s="137"/>
      <c r="H28" s="138"/>
    </row>
    <row r="29" spans="1:8" ht="25.5" customHeight="1" x14ac:dyDescent="0.2">
      <c r="A29" s="132" t="s">
        <v>12</v>
      </c>
      <c r="B29" s="132"/>
      <c r="C29" s="132"/>
      <c r="D29" s="118" t="s">
        <v>1</v>
      </c>
      <c r="E29" s="120" t="s">
        <v>41</v>
      </c>
      <c r="F29" s="71" t="s">
        <v>175</v>
      </c>
      <c r="G29" s="72"/>
      <c r="H29" s="73"/>
    </row>
    <row r="30" spans="1:8" ht="33.6" customHeight="1" x14ac:dyDescent="0.2">
      <c r="A30" s="132"/>
      <c r="B30" s="132"/>
      <c r="C30" s="132"/>
      <c r="D30" s="119"/>
      <c r="E30" s="121"/>
      <c r="F30" s="98"/>
      <c r="G30" s="99"/>
      <c r="H30" s="100"/>
    </row>
    <row r="31" spans="1:8" ht="12.6" customHeight="1" x14ac:dyDescent="0.2">
      <c r="A31" s="132" t="s">
        <v>13</v>
      </c>
      <c r="B31" s="132"/>
      <c r="C31" s="132"/>
      <c r="D31" s="147" t="s">
        <v>1</v>
      </c>
      <c r="E31" s="132" t="s">
        <v>40</v>
      </c>
      <c r="F31" s="101"/>
      <c r="G31" s="102"/>
      <c r="H31" s="103"/>
    </row>
    <row r="32" spans="1:8" ht="25.5" customHeight="1" x14ac:dyDescent="0.2">
      <c r="A32" s="132"/>
      <c r="B32" s="132"/>
      <c r="C32" s="132"/>
      <c r="D32" s="147"/>
      <c r="E32" s="132"/>
      <c r="F32" s="104"/>
      <c r="G32" s="105"/>
      <c r="H32" s="106"/>
    </row>
    <row r="33" spans="1:8" ht="25.5" customHeight="1" x14ac:dyDescent="0.2">
      <c r="A33" s="46"/>
      <c r="B33" s="46"/>
      <c r="C33" s="46"/>
      <c r="D33" s="47"/>
      <c r="E33" s="46"/>
      <c r="F33" s="48"/>
      <c r="G33" s="48"/>
      <c r="H33" s="48"/>
    </row>
    <row r="34" spans="1:8" ht="24.95" customHeight="1" x14ac:dyDescent="0.2">
      <c r="A34" s="143" t="s">
        <v>123</v>
      </c>
      <c r="B34" s="143"/>
      <c r="C34" s="143"/>
      <c r="D34" s="143"/>
      <c r="E34" s="143"/>
      <c r="F34" s="143"/>
      <c r="G34" s="143"/>
      <c r="H34" s="143"/>
    </row>
    <row r="35" spans="1:8" ht="24.95" customHeight="1" x14ac:dyDescent="0.2">
      <c r="A35" s="97" t="s">
        <v>107</v>
      </c>
      <c r="B35" s="97"/>
      <c r="C35" s="97"/>
      <c r="D35" s="97"/>
      <c r="E35" s="97"/>
      <c r="F35" s="97"/>
      <c r="G35" s="97"/>
      <c r="H35" s="97"/>
    </row>
    <row r="36" spans="1:8" ht="45" customHeight="1" x14ac:dyDescent="0.2">
      <c r="A36" s="4" t="s">
        <v>14</v>
      </c>
      <c r="B36" s="110" t="s">
        <v>15</v>
      </c>
      <c r="C36" s="111"/>
      <c r="D36" s="111"/>
      <c r="E36" s="111"/>
      <c r="F36" s="112"/>
      <c r="G36" s="5" t="s">
        <v>16</v>
      </c>
      <c r="H36" s="6" t="s">
        <v>17</v>
      </c>
    </row>
    <row r="37" spans="1:8" ht="24.95" customHeight="1" x14ac:dyDescent="0.2">
      <c r="A37" s="7">
        <v>1</v>
      </c>
      <c r="B37" s="71" t="s">
        <v>154</v>
      </c>
      <c r="C37" s="72"/>
      <c r="D37" s="72"/>
      <c r="E37" s="72"/>
      <c r="F37" s="73"/>
      <c r="G37" s="8">
        <v>0</v>
      </c>
      <c r="H37" s="9">
        <f>6*G37</f>
        <v>0</v>
      </c>
    </row>
    <row r="38" spans="1:8" ht="24.95" customHeight="1" x14ac:dyDescent="0.2">
      <c r="A38" s="7">
        <v>2</v>
      </c>
      <c r="B38" s="71" t="s">
        <v>153</v>
      </c>
      <c r="C38" s="72"/>
      <c r="D38" s="72"/>
      <c r="E38" s="72"/>
      <c r="F38" s="73"/>
      <c r="G38" s="8">
        <v>0</v>
      </c>
      <c r="H38" s="9">
        <f>30*G38</f>
        <v>0</v>
      </c>
    </row>
    <row r="39" spans="1:8" ht="33" customHeight="1" x14ac:dyDescent="0.2">
      <c r="A39" s="7">
        <v>3</v>
      </c>
      <c r="B39" s="71" t="s">
        <v>152</v>
      </c>
      <c r="C39" s="72"/>
      <c r="D39" s="72"/>
      <c r="E39" s="72"/>
      <c r="F39" s="73"/>
      <c r="G39" s="8">
        <v>0</v>
      </c>
      <c r="H39" s="9">
        <f>16*G39</f>
        <v>0</v>
      </c>
    </row>
    <row r="40" spans="1:8" ht="33" customHeight="1" x14ac:dyDescent="0.2">
      <c r="A40" s="7">
        <v>4</v>
      </c>
      <c r="B40" s="71" t="s">
        <v>151</v>
      </c>
      <c r="C40" s="72"/>
      <c r="D40" s="72"/>
      <c r="E40" s="72"/>
      <c r="F40" s="73"/>
      <c r="G40" s="8">
        <v>0</v>
      </c>
      <c r="H40" s="9">
        <f>16*G40</f>
        <v>0</v>
      </c>
    </row>
    <row r="41" spans="1:8" ht="33" customHeight="1" x14ac:dyDescent="0.2">
      <c r="A41" s="7">
        <v>5</v>
      </c>
      <c r="B41" s="71" t="s">
        <v>150</v>
      </c>
      <c r="C41" s="72"/>
      <c r="D41" s="72"/>
      <c r="E41" s="72"/>
      <c r="F41" s="73"/>
      <c r="G41" s="8">
        <v>0</v>
      </c>
      <c r="H41" s="9">
        <f>16*G41</f>
        <v>0</v>
      </c>
    </row>
    <row r="42" spans="1:8" ht="33" customHeight="1" x14ac:dyDescent="0.2">
      <c r="A42" s="7">
        <v>6</v>
      </c>
      <c r="B42" s="71" t="s">
        <v>149</v>
      </c>
      <c r="C42" s="72"/>
      <c r="D42" s="72"/>
      <c r="E42" s="72"/>
      <c r="F42" s="73"/>
      <c r="G42" s="8">
        <v>0</v>
      </c>
      <c r="H42" s="9">
        <f>16*G42</f>
        <v>0</v>
      </c>
    </row>
    <row r="43" spans="1:8" ht="20.100000000000001" customHeight="1" x14ac:dyDescent="0.2">
      <c r="A43" s="115" t="s">
        <v>18</v>
      </c>
      <c r="B43" s="116"/>
      <c r="C43" s="116"/>
      <c r="D43" s="116"/>
      <c r="E43" s="116"/>
      <c r="F43" s="116"/>
      <c r="G43" s="117"/>
      <c r="H43" s="10">
        <f>SUM(H37:H42)</f>
        <v>0</v>
      </c>
    </row>
    <row r="44" spans="1:8" ht="20.100000000000001" customHeight="1" x14ac:dyDescent="0.2">
      <c r="A44" s="114" t="s">
        <v>106</v>
      </c>
      <c r="B44" s="114"/>
      <c r="C44" s="114"/>
      <c r="D44" s="114"/>
      <c r="E44" s="114"/>
      <c r="F44" s="114"/>
      <c r="G44" s="114"/>
      <c r="H44" s="114"/>
    </row>
    <row r="45" spans="1:8" ht="20.100000000000001" customHeight="1" x14ac:dyDescent="0.2">
      <c r="A45" s="114"/>
      <c r="B45" s="114"/>
      <c r="C45" s="114"/>
      <c r="D45" s="114"/>
      <c r="E45" s="114"/>
      <c r="F45" s="114"/>
      <c r="G45" s="114"/>
      <c r="H45" s="114"/>
    </row>
    <row r="46" spans="1:8" ht="20.100000000000001" customHeight="1" x14ac:dyDescent="0.2">
      <c r="A46" s="114"/>
      <c r="B46" s="114"/>
      <c r="C46" s="114"/>
      <c r="D46" s="114"/>
      <c r="E46" s="114"/>
      <c r="F46" s="114"/>
      <c r="G46" s="114"/>
      <c r="H46" s="114"/>
    </row>
    <row r="47" spans="1:8" ht="20.100000000000001" customHeight="1" x14ac:dyDescent="0.2">
      <c r="A47" s="114"/>
      <c r="B47" s="114"/>
      <c r="C47" s="114"/>
      <c r="D47" s="114"/>
      <c r="E47" s="114"/>
      <c r="F47" s="114"/>
      <c r="G47" s="114"/>
      <c r="H47" s="114"/>
    </row>
    <row r="48" spans="1:8" ht="20.100000000000001" customHeight="1" x14ac:dyDescent="0.2">
      <c r="A48" s="44"/>
      <c r="B48" s="44"/>
      <c r="C48" s="44"/>
      <c r="D48" s="44"/>
      <c r="E48" s="44"/>
      <c r="F48" s="44"/>
      <c r="G48" s="44"/>
      <c r="H48" s="44"/>
    </row>
    <row r="49" spans="1:8" ht="20.100000000000001" customHeight="1" x14ac:dyDescent="0.2">
      <c r="A49" s="97" t="s">
        <v>108</v>
      </c>
      <c r="B49" s="97"/>
      <c r="C49" s="97"/>
      <c r="D49" s="97"/>
      <c r="E49" s="97"/>
      <c r="F49" s="97"/>
      <c r="G49" s="97"/>
      <c r="H49" s="97"/>
    </row>
    <row r="50" spans="1:8" ht="45" customHeight="1" x14ac:dyDescent="0.2">
      <c r="A50" s="12" t="s">
        <v>14</v>
      </c>
      <c r="B50" s="110" t="s">
        <v>15</v>
      </c>
      <c r="C50" s="111"/>
      <c r="D50" s="111"/>
      <c r="E50" s="111"/>
      <c r="F50" s="112"/>
      <c r="G50" s="12" t="s">
        <v>16</v>
      </c>
      <c r="H50" s="13" t="s">
        <v>17</v>
      </c>
    </row>
    <row r="51" spans="1:8" ht="33" customHeight="1" x14ac:dyDescent="0.2">
      <c r="A51" s="14">
        <v>1</v>
      </c>
      <c r="B51" s="71" t="s">
        <v>148</v>
      </c>
      <c r="C51" s="72"/>
      <c r="D51" s="72"/>
      <c r="E51" s="72"/>
      <c r="F51" s="73"/>
      <c r="G51" s="8">
        <v>0</v>
      </c>
      <c r="H51" s="9">
        <f>5*G51</f>
        <v>0</v>
      </c>
    </row>
    <row r="52" spans="1:8" ht="33" customHeight="1" x14ac:dyDescent="0.2">
      <c r="A52" s="14">
        <v>2</v>
      </c>
      <c r="B52" s="71" t="s">
        <v>147</v>
      </c>
      <c r="C52" s="72"/>
      <c r="D52" s="72"/>
      <c r="E52" s="72"/>
      <c r="F52" s="73"/>
      <c r="G52" s="8">
        <v>0</v>
      </c>
      <c r="H52" s="7">
        <f>20*G52</f>
        <v>0</v>
      </c>
    </row>
    <row r="53" spans="1:8" ht="33" customHeight="1" x14ac:dyDescent="0.2">
      <c r="A53" s="14">
        <v>3</v>
      </c>
      <c r="B53" s="71" t="s">
        <v>146</v>
      </c>
      <c r="C53" s="72"/>
      <c r="D53" s="72"/>
      <c r="E53" s="72"/>
      <c r="F53" s="73"/>
      <c r="G53" s="8">
        <v>0</v>
      </c>
      <c r="H53" s="9">
        <f>5*G53</f>
        <v>0</v>
      </c>
    </row>
    <row r="54" spans="1:8" ht="33" customHeight="1" x14ac:dyDescent="0.2">
      <c r="A54" s="14">
        <v>4</v>
      </c>
      <c r="B54" s="71" t="s">
        <v>145</v>
      </c>
      <c r="C54" s="72"/>
      <c r="D54" s="72"/>
      <c r="E54" s="72"/>
      <c r="F54" s="73"/>
      <c r="G54" s="8">
        <v>0</v>
      </c>
      <c r="H54" s="9">
        <f>10*G54</f>
        <v>0</v>
      </c>
    </row>
    <row r="55" spans="1:8" ht="33" customHeight="1" x14ac:dyDescent="0.2">
      <c r="A55" s="14">
        <v>5</v>
      </c>
      <c r="B55" s="71" t="s">
        <v>144</v>
      </c>
      <c r="C55" s="72"/>
      <c r="D55" s="72"/>
      <c r="E55" s="72"/>
      <c r="F55" s="73"/>
      <c r="G55" s="8">
        <v>0</v>
      </c>
      <c r="H55" s="9">
        <f>10*G55</f>
        <v>0</v>
      </c>
    </row>
    <row r="56" spans="1:8" ht="33" customHeight="1" x14ac:dyDescent="0.2">
      <c r="A56" s="14">
        <v>6</v>
      </c>
      <c r="B56" s="71" t="s">
        <v>143</v>
      </c>
      <c r="C56" s="72"/>
      <c r="D56" s="72"/>
      <c r="E56" s="72"/>
      <c r="F56" s="73"/>
      <c r="G56" s="8">
        <v>0</v>
      </c>
      <c r="H56" s="7">
        <f>G56*15</f>
        <v>0</v>
      </c>
    </row>
    <row r="57" spans="1:8" ht="33" customHeight="1" x14ac:dyDescent="0.2">
      <c r="A57" s="14">
        <v>7</v>
      </c>
      <c r="B57" s="71" t="s">
        <v>142</v>
      </c>
      <c r="C57" s="72"/>
      <c r="D57" s="72"/>
      <c r="E57" s="72"/>
      <c r="F57" s="73"/>
      <c r="G57" s="8">
        <v>0</v>
      </c>
      <c r="H57" s="9">
        <f>G57*15</f>
        <v>0</v>
      </c>
    </row>
    <row r="58" spans="1:8" ht="33" customHeight="1" x14ac:dyDescent="0.2">
      <c r="A58" s="14">
        <v>8</v>
      </c>
      <c r="B58" s="71" t="s">
        <v>141</v>
      </c>
      <c r="C58" s="72"/>
      <c r="D58" s="72"/>
      <c r="E58" s="72"/>
      <c r="F58" s="73"/>
      <c r="G58" s="8">
        <v>0</v>
      </c>
      <c r="H58" s="7">
        <f>G58*15</f>
        <v>0</v>
      </c>
    </row>
    <row r="59" spans="1:8" ht="33" customHeight="1" x14ac:dyDescent="0.2">
      <c r="A59" s="14">
        <v>9</v>
      </c>
      <c r="B59" s="71" t="s">
        <v>140</v>
      </c>
      <c r="C59" s="72"/>
      <c r="D59" s="72"/>
      <c r="E59" s="72"/>
      <c r="F59" s="73"/>
      <c r="G59" s="8">
        <v>0</v>
      </c>
      <c r="H59" s="9">
        <f>5*G59</f>
        <v>0</v>
      </c>
    </row>
    <row r="60" spans="1:8" ht="33" customHeight="1" x14ac:dyDescent="0.2">
      <c r="A60" s="113" t="s">
        <v>19</v>
      </c>
      <c r="B60" s="113"/>
      <c r="C60" s="113"/>
      <c r="D60" s="113"/>
      <c r="E60" s="113"/>
      <c r="F60" s="113"/>
      <c r="G60" s="113"/>
      <c r="H60" s="10">
        <f>SUM(H51:H59)</f>
        <v>0</v>
      </c>
    </row>
    <row r="61" spans="1:8" ht="20.100000000000001" customHeight="1" x14ac:dyDescent="0.2">
      <c r="A61" s="114" t="s">
        <v>20</v>
      </c>
      <c r="B61" s="114"/>
      <c r="C61" s="114"/>
      <c r="D61" s="114"/>
      <c r="E61" s="114"/>
      <c r="F61" s="114"/>
      <c r="G61" s="114"/>
      <c r="H61" s="114"/>
    </row>
    <row r="62" spans="1:8" ht="20.100000000000001" customHeight="1" x14ac:dyDescent="0.2">
      <c r="A62" s="114"/>
      <c r="B62" s="114"/>
      <c r="C62" s="114"/>
      <c r="D62" s="114"/>
      <c r="E62" s="114"/>
      <c r="F62" s="114"/>
      <c r="G62" s="114"/>
      <c r="H62" s="114"/>
    </row>
    <row r="63" spans="1:8" ht="20.100000000000001" customHeight="1" x14ac:dyDescent="0.2">
      <c r="A63" s="114"/>
      <c r="B63" s="114"/>
      <c r="C63" s="114"/>
      <c r="D63" s="114"/>
      <c r="E63" s="114"/>
      <c r="F63" s="114"/>
      <c r="G63" s="114"/>
      <c r="H63" s="114"/>
    </row>
    <row r="64" spans="1:8" ht="20.100000000000001" customHeight="1" x14ac:dyDescent="0.2">
      <c r="A64" s="114"/>
      <c r="B64" s="114"/>
      <c r="C64" s="114"/>
      <c r="D64" s="114"/>
      <c r="E64" s="114"/>
      <c r="F64" s="114"/>
      <c r="G64" s="114"/>
      <c r="H64" s="114"/>
    </row>
    <row r="65" spans="1:9" ht="20.100000000000001" customHeight="1" x14ac:dyDescent="0.2"/>
    <row r="66" spans="1:9" ht="24.95" customHeight="1" x14ac:dyDescent="0.2">
      <c r="A66" s="97" t="s">
        <v>109</v>
      </c>
      <c r="B66" s="97"/>
      <c r="C66" s="97"/>
      <c r="D66" s="97"/>
      <c r="E66" s="97"/>
      <c r="F66" s="97"/>
      <c r="G66" s="97"/>
      <c r="H66" s="97"/>
    </row>
    <row r="67" spans="1:9" ht="45" customHeight="1" x14ac:dyDescent="0.2">
      <c r="A67" s="12" t="s">
        <v>14</v>
      </c>
      <c r="B67" s="110" t="s">
        <v>15</v>
      </c>
      <c r="C67" s="111"/>
      <c r="D67" s="111"/>
      <c r="E67" s="111"/>
      <c r="F67" s="112"/>
      <c r="G67" s="12" t="s">
        <v>16</v>
      </c>
      <c r="H67" s="13" t="s">
        <v>17</v>
      </c>
    </row>
    <row r="68" spans="1:9" ht="33" customHeight="1" x14ac:dyDescent="0.2">
      <c r="A68" s="14">
        <v>1</v>
      </c>
      <c r="B68" s="71" t="s">
        <v>139</v>
      </c>
      <c r="C68" s="72"/>
      <c r="D68" s="72"/>
      <c r="E68" s="72"/>
      <c r="F68" s="73"/>
      <c r="G68" s="8">
        <v>0</v>
      </c>
      <c r="H68" s="7">
        <f>20*G68</f>
        <v>0</v>
      </c>
    </row>
    <row r="69" spans="1:9" ht="33" customHeight="1" x14ac:dyDescent="0.2">
      <c r="A69" s="14">
        <v>2</v>
      </c>
      <c r="B69" s="71" t="s">
        <v>138</v>
      </c>
      <c r="C69" s="72"/>
      <c r="D69" s="72"/>
      <c r="E69" s="72"/>
      <c r="F69" s="73"/>
      <c r="G69" s="8">
        <v>0</v>
      </c>
      <c r="H69" s="7">
        <f>15*G69</f>
        <v>0</v>
      </c>
    </row>
    <row r="70" spans="1:9" ht="33" customHeight="1" x14ac:dyDescent="0.2">
      <c r="A70" s="14">
        <v>3</v>
      </c>
      <c r="B70" s="71" t="s">
        <v>137</v>
      </c>
      <c r="C70" s="72"/>
      <c r="D70" s="72"/>
      <c r="E70" s="72"/>
      <c r="F70" s="73"/>
      <c r="G70" s="8">
        <v>0</v>
      </c>
      <c r="H70" s="7">
        <f>5*G70</f>
        <v>0</v>
      </c>
    </row>
    <row r="71" spans="1:9" ht="33" customHeight="1" x14ac:dyDescent="0.2">
      <c r="A71" s="14">
        <v>4</v>
      </c>
      <c r="B71" s="71" t="s">
        <v>136</v>
      </c>
      <c r="C71" s="72"/>
      <c r="D71" s="72"/>
      <c r="E71" s="72"/>
      <c r="F71" s="73"/>
      <c r="G71" s="8">
        <v>0</v>
      </c>
      <c r="H71" s="7">
        <f>5*G71</f>
        <v>0</v>
      </c>
    </row>
    <row r="72" spans="1:9" ht="33" customHeight="1" x14ac:dyDescent="0.2">
      <c r="A72" s="14">
        <v>5</v>
      </c>
      <c r="B72" s="71" t="s">
        <v>135</v>
      </c>
      <c r="C72" s="72"/>
      <c r="D72" s="72"/>
      <c r="E72" s="72"/>
      <c r="F72" s="73"/>
      <c r="G72" s="8">
        <v>0</v>
      </c>
      <c r="H72" s="7">
        <f>5*G72</f>
        <v>0</v>
      </c>
    </row>
    <row r="73" spans="1:9" ht="33" customHeight="1" x14ac:dyDescent="0.2">
      <c r="A73" s="14">
        <v>6</v>
      </c>
      <c r="B73" s="71" t="s">
        <v>134</v>
      </c>
      <c r="C73" s="72"/>
      <c r="D73" s="72"/>
      <c r="E73" s="72"/>
      <c r="F73" s="73"/>
      <c r="G73" s="8">
        <v>0</v>
      </c>
      <c r="H73" s="7">
        <f>25*G73</f>
        <v>0</v>
      </c>
    </row>
    <row r="74" spans="1:9" ht="33" customHeight="1" x14ac:dyDescent="0.2">
      <c r="A74" s="14">
        <v>7</v>
      </c>
      <c r="B74" s="71" t="s">
        <v>133</v>
      </c>
      <c r="C74" s="72"/>
      <c r="D74" s="72"/>
      <c r="E74" s="72"/>
      <c r="F74" s="73"/>
      <c r="G74" s="8">
        <v>0</v>
      </c>
      <c r="H74" s="7">
        <f>10*G74</f>
        <v>0</v>
      </c>
      <c r="I74" s="33"/>
    </row>
    <row r="75" spans="1:9" ht="33" customHeight="1" x14ac:dyDescent="0.2">
      <c r="A75" s="14">
        <v>8</v>
      </c>
      <c r="B75" s="71" t="s">
        <v>132</v>
      </c>
      <c r="C75" s="72"/>
      <c r="D75" s="72"/>
      <c r="E75" s="72"/>
      <c r="F75" s="73"/>
      <c r="G75" s="8">
        <v>0</v>
      </c>
      <c r="H75" s="7">
        <f>15*G75</f>
        <v>0</v>
      </c>
    </row>
    <row r="76" spans="1:9" ht="20.100000000000001" customHeight="1" x14ac:dyDescent="0.2">
      <c r="A76" s="107" t="s">
        <v>19</v>
      </c>
      <c r="B76" s="108"/>
      <c r="C76" s="108"/>
      <c r="D76" s="108"/>
      <c r="E76" s="108"/>
      <c r="F76" s="108"/>
      <c r="G76" s="109"/>
      <c r="H76" s="15">
        <f>SUM(H68:H75)</f>
        <v>0</v>
      </c>
    </row>
    <row r="77" spans="1:9" ht="20.100000000000001" customHeight="1" x14ac:dyDescent="0.2">
      <c r="A77" s="98" t="s">
        <v>20</v>
      </c>
      <c r="B77" s="99"/>
      <c r="C77" s="99"/>
      <c r="D77" s="99"/>
      <c r="E77" s="99"/>
      <c r="F77" s="99"/>
      <c r="G77" s="99"/>
      <c r="H77" s="100"/>
    </row>
    <row r="78" spans="1:9" ht="20.100000000000001" customHeight="1" x14ac:dyDescent="0.2">
      <c r="A78" s="101"/>
      <c r="B78" s="102"/>
      <c r="C78" s="102"/>
      <c r="D78" s="102"/>
      <c r="E78" s="102"/>
      <c r="F78" s="102"/>
      <c r="G78" s="102"/>
      <c r="H78" s="103"/>
    </row>
    <row r="79" spans="1:9" ht="20.100000000000001" customHeight="1" x14ac:dyDescent="0.2">
      <c r="A79" s="101"/>
      <c r="B79" s="102"/>
      <c r="C79" s="102"/>
      <c r="D79" s="102"/>
      <c r="E79" s="102"/>
      <c r="F79" s="102"/>
      <c r="G79" s="102"/>
      <c r="H79" s="103"/>
    </row>
    <row r="80" spans="1:9" ht="20.100000000000001" customHeight="1" x14ac:dyDescent="0.2">
      <c r="A80" s="104"/>
      <c r="B80" s="105"/>
      <c r="C80" s="105"/>
      <c r="D80" s="105"/>
      <c r="E80" s="105"/>
      <c r="F80" s="105"/>
      <c r="G80" s="105"/>
      <c r="H80" s="106"/>
    </row>
    <row r="81" spans="1:8" ht="20.100000000000001" customHeight="1" x14ac:dyDescent="0.2">
      <c r="A81" s="11"/>
      <c r="B81" s="11"/>
      <c r="C81" s="11"/>
      <c r="D81" s="11"/>
      <c r="E81" s="11"/>
      <c r="F81" s="11"/>
      <c r="G81" s="11"/>
      <c r="H81" s="11"/>
    </row>
    <row r="82" spans="1:8" ht="20.100000000000001" customHeight="1" x14ac:dyDescent="0.2">
      <c r="A82" s="97" t="s">
        <v>176</v>
      </c>
      <c r="B82" s="97"/>
      <c r="C82" s="97"/>
      <c r="D82" s="97"/>
      <c r="E82" s="97"/>
      <c r="F82" s="97"/>
      <c r="G82" s="97"/>
      <c r="H82" s="97"/>
    </row>
    <row r="83" spans="1:8" ht="45" customHeight="1" x14ac:dyDescent="0.2">
      <c r="A83" s="12" t="s">
        <v>14</v>
      </c>
      <c r="B83" s="110" t="s">
        <v>15</v>
      </c>
      <c r="C83" s="111"/>
      <c r="D83" s="111"/>
      <c r="E83" s="111"/>
      <c r="F83" s="112"/>
      <c r="G83" s="12" t="s">
        <v>16</v>
      </c>
      <c r="H83" s="12" t="s">
        <v>17</v>
      </c>
    </row>
    <row r="84" spans="1:8" ht="33" customHeight="1" x14ac:dyDescent="0.2">
      <c r="A84" s="14">
        <v>1</v>
      </c>
      <c r="B84" s="71" t="s">
        <v>127</v>
      </c>
      <c r="C84" s="72"/>
      <c r="D84" s="72"/>
      <c r="E84" s="72"/>
      <c r="F84" s="73"/>
      <c r="G84" s="16">
        <v>0</v>
      </c>
      <c r="H84" s="14">
        <f>10*G84</f>
        <v>0</v>
      </c>
    </row>
    <row r="85" spans="1:8" ht="33" customHeight="1" x14ac:dyDescent="0.2">
      <c r="A85" s="14">
        <v>2</v>
      </c>
      <c r="B85" s="71" t="s">
        <v>189</v>
      </c>
      <c r="C85" s="72"/>
      <c r="D85" s="72"/>
      <c r="E85" s="72"/>
      <c r="F85" s="73"/>
      <c r="G85" s="16">
        <v>0</v>
      </c>
      <c r="H85" s="14">
        <f>5*G85</f>
        <v>0</v>
      </c>
    </row>
    <row r="86" spans="1:8" ht="33" customHeight="1" x14ac:dyDescent="0.2">
      <c r="A86" s="14">
        <v>3</v>
      </c>
      <c r="B86" s="71" t="s">
        <v>190</v>
      </c>
      <c r="C86" s="72"/>
      <c r="D86" s="72"/>
      <c r="E86" s="72"/>
      <c r="F86" s="73"/>
      <c r="G86" s="16">
        <v>0</v>
      </c>
      <c r="H86" s="14">
        <f>15*G86</f>
        <v>0</v>
      </c>
    </row>
    <row r="87" spans="1:8" ht="33" customHeight="1" x14ac:dyDescent="0.2">
      <c r="A87" s="14">
        <v>4</v>
      </c>
      <c r="B87" s="71" t="s">
        <v>128</v>
      </c>
      <c r="C87" s="72"/>
      <c r="D87" s="72"/>
      <c r="E87" s="72"/>
      <c r="F87" s="73"/>
      <c r="G87" s="16">
        <v>0</v>
      </c>
      <c r="H87" s="14">
        <f>15*G87</f>
        <v>0</v>
      </c>
    </row>
    <row r="88" spans="1:8" ht="33" customHeight="1" x14ac:dyDescent="0.2">
      <c r="A88" s="14">
        <v>5</v>
      </c>
      <c r="B88" s="71" t="s">
        <v>129</v>
      </c>
      <c r="C88" s="72"/>
      <c r="D88" s="72"/>
      <c r="E88" s="72"/>
      <c r="F88" s="73"/>
      <c r="G88" s="16">
        <v>0</v>
      </c>
      <c r="H88" s="14">
        <f>10*G88</f>
        <v>0</v>
      </c>
    </row>
    <row r="89" spans="1:8" ht="33" customHeight="1" x14ac:dyDescent="0.2">
      <c r="A89" s="14">
        <v>6</v>
      </c>
      <c r="B89" s="71" t="s">
        <v>130</v>
      </c>
      <c r="C89" s="72"/>
      <c r="D89" s="72"/>
      <c r="E89" s="72"/>
      <c r="F89" s="73"/>
      <c r="G89" s="16">
        <v>0</v>
      </c>
      <c r="H89" s="14">
        <f>15*G89</f>
        <v>0</v>
      </c>
    </row>
    <row r="90" spans="1:8" ht="33" customHeight="1" x14ac:dyDescent="0.2">
      <c r="A90" s="14">
        <v>7</v>
      </c>
      <c r="B90" s="71" t="s">
        <v>131</v>
      </c>
      <c r="C90" s="72"/>
      <c r="D90" s="72"/>
      <c r="E90" s="72"/>
      <c r="F90" s="73"/>
      <c r="G90" s="16">
        <v>0</v>
      </c>
      <c r="H90" s="14">
        <f>15*G90</f>
        <v>0</v>
      </c>
    </row>
    <row r="91" spans="1:8" ht="33" customHeight="1" x14ac:dyDescent="0.2">
      <c r="A91" s="14">
        <v>8</v>
      </c>
      <c r="B91" s="71" t="s">
        <v>165</v>
      </c>
      <c r="C91" s="72"/>
      <c r="D91" s="72"/>
      <c r="E91" s="72"/>
      <c r="F91" s="73"/>
      <c r="G91" s="16">
        <v>0</v>
      </c>
      <c r="H91" s="14">
        <f>15*G91</f>
        <v>0</v>
      </c>
    </row>
    <row r="92" spans="1:8" ht="20.100000000000001" customHeight="1" x14ac:dyDescent="0.2">
      <c r="A92" s="107" t="s">
        <v>19</v>
      </c>
      <c r="B92" s="108"/>
      <c r="C92" s="108"/>
      <c r="D92" s="108"/>
      <c r="E92" s="108"/>
      <c r="F92" s="108"/>
      <c r="G92" s="109"/>
      <c r="H92" s="17">
        <f>SUM(H84:H91)</f>
        <v>0</v>
      </c>
    </row>
    <row r="93" spans="1:8" ht="20.100000000000001" customHeight="1" x14ac:dyDescent="0.2">
      <c r="A93" s="98" t="s">
        <v>20</v>
      </c>
      <c r="B93" s="99"/>
      <c r="C93" s="99"/>
      <c r="D93" s="99"/>
      <c r="E93" s="99"/>
      <c r="F93" s="99"/>
      <c r="G93" s="99"/>
      <c r="H93" s="100"/>
    </row>
    <row r="94" spans="1:8" ht="20.100000000000001" customHeight="1" x14ac:dyDescent="0.2">
      <c r="A94" s="101"/>
      <c r="B94" s="102"/>
      <c r="C94" s="102"/>
      <c r="D94" s="102"/>
      <c r="E94" s="102"/>
      <c r="F94" s="102"/>
      <c r="G94" s="102"/>
      <c r="H94" s="103"/>
    </row>
    <row r="95" spans="1:8" ht="20.100000000000001" customHeight="1" x14ac:dyDescent="0.2">
      <c r="A95" s="101"/>
      <c r="B95" s="102"/>
      <c r="C95" s="102"/>
      <c r="D95" s="102"/>
      <c r="E95" s="102"/>
      <c r="F95" s="102"/>
      <c r="G95" s="102"/>
      <c r="H95" s="103"/>
    </row>
    <row r="96" spans="1:8" ht="20.100000000000001" customHeight="1" x14ac:dyDescent="0.2">
      <c r="A96" s="104"/>
      <c r="B96" s="105"/>
      <c r="C96" s="105"/>
      <c r="D96" s="105"/>
      <c r="E96" s="105"/>
      <c r="F96" s="105"/>
      <c r="G96" s="105"/>
      <c r="H96" s="106"/>
    </row>
    <row r="97" spans="1:9" ht="20.100000000000001" customHeight="1" x14ac:dyDescent="0.2">
      <c r="I97" s="33"/>
    </row>
    <row r="98" spans="1:9" ht="20.100000000000001" customHeight="1" x14ac:dyDescent="0.2">
      <c r="A98" s="89" t="s">
        <v>21</v>
      </c>
      <c r="B98" s="89"/>
      <c r="C98" s="89"/>
      <c r="D98" s="89"/>
      <c r="E98" s="89"/>
      <c r="F98" s="89"/>
      <c r="G98" s="89"/>
      <c r="H98" s="89"/>
    </row>
    <row r="99" spans="1:9" ht="24.95" customHeight="1" x14ac:dyDescent="0.2">
      <c r="A99" s="18" t="s">
        <v>14</v>
      </c>
      <c r="B99" s="91" t="s">
        <v>22</v>
      </c>
      <c r="C99" s="92"/>
      <c r="D99" s="92"/>
      <c r="E99" s="92"/>
      <c r="F99" s="93"/>
      <c r="G99" s="18" t="s">
        <v>17</v>
      </c>
      <c r="H99" s="19" t="s">
        <v>182</v>
      </c>
    </row>
    <row r="100" spans="1:9" ht="20.100000000000001" customHeight="1" x14ac:dyDescent="0.2">
      <c r="A100" s="20">
        <v>1</v>
      </c>
      <c r="B100" s="94" t="s">
        <v>23</v>
      </c>
      <c r="C100" s="95"/>
      <c r="D100" s="95"/>
      <c r="E100" s="95"/>
      <c r="F100" s="96"/>
      <c r="G100" s="9">
        <f>H43</f>
        <v>0</v>
      </c>
      <c r="H100" s="21">
        <f>G100*0.25</f>
        <v>0</v>
      </c>
    </row>
    <row r="101" spans="1:9" ht="20.100000000000001" customHeight="1" x14ac:dyDescent="0.2">
      <c r="A101" s="20">
        <v>2</v>
      </c>
      <c r="B101" s="94" t="s">
        <v>24</v>
      </c>
      <c r="C101" s="95"/>
      <c r="D101" s="95"/>
      <c r="E101" s="95"/>
      <c r="F101" s="96"/>
      <c r="G101" s="9">
        <f>H60</f>
        <v>0</v>
      </c>
      <c r="H101" s="21">
        <f>G101*0.25</f>
        <v>0</v>
      </c>
    </row>
    <row r="102" spans="1:9" ht="20.100000000000001" customHeight="1" x14ac:dyDescent="0.2">
      <c r="A102" s="20">
        <v>3</v>
      </c>
      <c r="B102" s="94" t="s">
        <v>25</v>
      </c>
      <c r="C102" s="95"/>
      <c r="D102" s="95"/>
      <c r="E102" s="95"/>
      <c r="F102" s="96"/>
      <c r="G102" s="9">
        <f>H76</f>
        <v>0</v>
      </c>
      <c r="H102" s="21">
        <f>G102*0.25</f>
        <v>0</v>
      </c>
    </row>
    <row r="103" spans="1:9" ht="20.100000000000001" customHeight="1" x14ac:dyDescent="0.2">
      <c r="A103" s="20">
        <v>4</v>
      </c>
      <c r="B103" s="94" t="s">
        <v>26</v>
      </c>
      <c r="C103" s="95"/>
      <c r="D103" s="95"/>
      <c r="E103" s="95"/>
      <c r="F103" s="96"/>
      <c r="G103" s="9">
        <f>H92</f>
        <v>0</v>
      </c>
      <c r="H103" s="21">
        <f>G103*0.25</f>
        <v>0</v>
      </c>
    </row>
    <row r="104" spans="1:9" ht="20.100000000000001" customHeight="1" x14ac:dyDescent="0.2">
      <c r="A104" s="85" t="s">
        <v>157</v>
      </c>
      <c r="B104" s="86"/>
      <c r="C104" s="86"/>
      <c r="D104" s="86"/>
      <c r="E104" s="86"/>
      <c r="F104" s="86"/>
      <c r="G104" s="87"/>
      <c r="H104" s="37">
        <f>((SUM(H100:H103)-4.17)/5.13)*0.5</f>
        <v>-0.4064327485380117</v>
      </c>
    </row>
    <row r="105" spans="1:9" ht="20.100000000000001" customHeight="1" x14ac:dyDescent="0.2">
      <c r="A105" s="22"/>
      <c r="B105" s="22"/>
      <c r="C105" s="22"/>
      <c r="D105" s="22"/>
      <c r="E105" s="22"/>
      <c r="F105" s="22"/>
      <c r="G105" s="22"/>
      <c r="H105" s="23"/>
    </row>
    <row r="106" spans="1:9" ht="24.95" customHeight="1" x14ac:dyDescent="0.2">
      <c r="A106" s="143" t="s">
        <v>119</v>
      </c>
      <c r="B106" s="143"/>
      <c r="C106" s="143"/>
      <c r="D106" s="143"/>
      <c r="E106" s="143"/>
      <c r="F106" s="143"/>
      <c r="G106" s="143"/>
      <c r="H106" s="143"/>
    </row>
    <row r="107" spans="1:9" ht="24.95" customHeight="1" x14ac:dyDescent="0.2">
      <c r="A107" s="110" t="s">
        <v>177</v>
      </c>
      <c r="B107" s="111"/>
      <c r="C107" s="111"/>
      <c r="D107" s="111"/>
      <c r="E107" s="111"/>
      <c r="F107" s="112"/>
      <c r="G107" s="156" t="s">
        <v>156</v>
      </c>
      <c r="H107" s="156"/>
    </row>
    <row r="108" spans="1:9" ht="24.95" customHeight="1" x14ac:dyDescent="0.2">
      <c r="A108" s="152">
        <f>E21</f>
        <v>0</v>
      </c>
      <c r="B108" s="153"/>
      <c r="C108" s="153"/>
      <c r="D108" s="153"/>
      <c r="E108" s="153"/>
      <c r="F108" s="154"/>
      <c r="G108" s="155">
        <f>((A108-68)/43)*0.15</f>
        <v>-0.23720930232558138</v>
      </c>
      <c r="H108" s="155"/>
    </row>
    <row r="109" spans="1:9" ht="24.95" customHeight="1" x14ac:dyDescent="0.2"/>
    <row r="110" spans="1:9" ht="24.95" customHeight="1" x14ac:dyDescent="0.2">
      <c r="A110" s="143" t="s">
        <v>120</v>
      </c>
      <c r="B110" s="143"/>
      <c r="C110" s="143"/>
      <c r="D110" s="143"/>
      <c r="E110" s="143"/>
      <c r="F110" s="143"/>
      <c r="G110" s="143"/>
      <c r="H110" s="143"/>
    </row>
    <row r="111" spans="1:9" ht="24.95" customHeight="1" x14ac:dyDescent="0.2">
      <c r="A111" s="110" t="s">
        <v>178</v>
      </c>
      <c r="B111" s="111"/>
      <c r="C111" s="111"/>
      <c r="D111" s="111"/>
      <c r="E111" s="111"/>
      <c r="F111" s="112"/>
      <c r="G111" s="156" t="s">
        <v>158</v>
      </c>
      <c r="H111" s="156"/>
      <c r="I111" s="38"/>
    </row>
    <row r="112" spans="1:9" ht="24.95" customHeight="1" x14ac:dyDescent="0.2">
      <c r="A112" s="152">
        <f>E22</f>
        <v>0</v>
      </c>
      <c r="B112" s="153"/>
      <c r="C112" s="153"/>
      <c r="D112" s="153"/>
      <c r="E112" s="153"/>
      <c r="F112" s="154"/>
      <c r="G112" s="155">
        <f>((((A112-35)/53)*0.2))</f>
        <v>-0.13207547169811321</v>
      </c>
      <c r="H112" s="155"/>
    </row>
    <row r="113" spans="1:8" ht="24.95" customHeight="1" x14ac:dyDescent="0.2">
      <c r="A113" s="157"/>
      <c r="B113" s="157"/>
      <c r="C113" s="157"/>
      <c r="D113" s="157"/>
      <c r="E113" s="157"/>
      <c r="F113" s="157"/>
      <c r="G113" s="157"/>
      <c r="H113" s="157"/>
    </row>
    <row r="114" spans="1:8" ht="24.95" customHeight="1" x14ac:dyDescent="0.2">
      <c r="A114" s="89" t="s">
        <v>179</v>
      </c>
      <c r="B114" s="89"/>
      <c r="C114" s="89"/>
      <c r="D114" s="89"/>
      <c r="E114" s="89"/>
      <c r="F114" s="89"/>
      <c r="G114" s="89"/>
      <c r="H114" s="89"/>
    </row>
    <row r="115" spans="1:8" ht="20.100000000000001" customHeight="1" x14ac:dyDescent="0.2">
      <c r="A115" s="13" t="s">
        <v>27</v>
      </c>
      <c r="B115" s="148" t="s">
        <v>7</v>
      </c>
      <c r="C115" s="148"/>
      <c r="D115" s="148"/>
      <c r="E115" s="148"/>
      <c r="F115" s="148"/>
      <c r="G115" s="151" t="s">
        <v>160</v>
      </c>
      <c r="H115" s="151"/>
    </row>
    <row r="116" spans="1:8" ht="24.95" customHeight="1" x14ac:dyDescent="0.2">
      <c r="A116" s="7">
        <v>1</v>
      </c>
      <c r="B116" s="132" t="s">
        <v>7</v>
      </c>
      <c r="C116" s="132"/>
      <c r="D116" s="132"/>
      <c r="E116" s="132"/>
      <c r="F116" s="132"/>
      <c r="G116" s="147">
        <f>VLOOKUP(B116,Database!$B$17:$C$84,2,FALSE)</f>
        <v>0</v>
      </c>
      <c r="H116" s="147"/>
    </row>
    <row r="117" spans="1:8" ht="24.95" customHeight="1" x14ac:dyDescent="0.2">
      <c r="A117" s="7">
        <v>2</v>
      </c>
      <c r="B117" s="132" t="s">
        <v>7</v>
      </c>
      <c r="C117" s="132"/>
      <c r="D117" s="132"/>
      <c r="E117" s="132"/>
      <c r="F117" s="132"/>
      <c r="G117" s="147">
        <f>VLOOKUP(B117,Database!$B$17:$C$84,2,FALSE)</f>
        <v>0</v>
      </c>
      <c r="H117" s="147"/>
    </row>
    <row r="118" spans="1:8" ht="24.95" customHeight="1" x14ac:dyDescent="0.2">
      <c r="A118" s="7">
        <v>3</v>
      </c>
      <c r="B118" s="132" t="s">
        <v>7</v>
      </c>
      <c r="C118" s="132"/>
      <c r="D118" s="132"/>
      <c r="E118" s="132"/>
      <c r="F118" s="132"/>
      <c r="G118" s="147">
        <f>VLOOKUP(B118,Database!$B$17:$C$84,2,FALSE)</f>
        <v>0</v>
      </c>
      <c r="H118" s="147"/>
    </row>
    <row r="119" spans="1:8" ht="24.95" customHeight="1" x14ac:dyDescent="0.2">
      <c r="A119" s="36">
        <v>4</v>
      </c>
      <c r="B119" s="132" t="s">
        <v>7</v>
      </c>
      <c r="C119" s="132"/>
      <c r="D119" s="132"/>
      <c r="E119" s="132"/>
      <c r="F119" s="132"/>
      <c r="G119" s="147">
        <f>VLOOKUP(B119,Database!$B$17:$C$84,2,FALSE)</f>
        <v>0</v>
      </c>
      <c r="H119" s="147"/>
    </row>
    <row r="120" spans="1:8" ht="24.95" customHeight="1" x14ac:dyDescent="0.2">
      <c r="A120" s="115" t="s">
        <v>29</v>
      </c>
      <c r="B120" s="116"/>
      <c r="C120" s="116"/>
      <c r="D120" s="116"/>
      <c r="E120" s="116"/>
      <c r="F120" s="116"/>
      <c r="G120" s="149">
        <f>((SUM(G116:H119)-0.79)/0.22)*0.15</f>
        <v>-0.53863636363636369</v>
      </c>
      <c r="H120" s="150"/>
    </row>
    <row r="121" spans="1:8" ht="20.100000000000001" customHeight="1" x14ac:dyDescent="0.2">
      <c r="A121" s="163"/>
      <c r="B121" s="163"/>
      <c r="C121" s="163"/>
      <c r="D121" s="163"/>
      <c r="E121" s="163"/>
      <c r="F121" s="163"/>
      <c r="G121" s="163"/>
      <c r="H121" s="163"/>
    </row>
    <row r="122" spans="1:8" ht="20.100000000000001" customHeight="1" x14ac:dyDescent="0.2">
      <c r="A122" s="161" t="s">
        <v>121</v>
      </c>
      <c r="B122" s="161"/>
      <c r="C122" s="161"/>
      <c r="D122" s="161"/>
      <c r="E122" s="161"/>
      <c r="F122" s="161"/>
      <c r="G122" s="161"/>
      <c r="H122" s="161"/>
    </row>
    <row r="123" spans="1:8" ht="20.100000000000001" customHeight="1" x14ac:dyDescent="0.2">
      <c r="A123" s="18" t="s">
        <v>14</v>
      </c>
      <c r="B123" s="91" t="s">
        <v>30</v>
      </c>
      <c r="C123" s="92"/>
      <c r="D123" s="92"/>
      <c r="E123" s="92"/>
      <c r="F123" s="93"/>
      <c r="G123" s="162" t="s">
        <v>17</v>
      </c>
      <c r="H123" s="162"/>
    </row>
    <row r="124" spans="1:8" ht="24.95" customHeight="1" x14ac:dyDescent="0.2">
      <c r="A124" s="20">
        <v>1</v>
      </c>
      <c r="B124" s="81" t="s">
        <v>22</v>
      </c>
      <c r="C124" s="82"/>
      <c r="D124" s="82"/>
      <c r="E124" s="82"/>
      <c r="F124" s="83"/>
      <c r="G124" s="84">
        <f>H104</f>
        <v>-0.4064327485380117</v>
      </c>
      <c r="H124" s="84"/>
    </row>
    <row r="125" spans="1:8" ht="24.95" customHeight="1" x14ac:dyDescent="0.2">
      <c r="A125" s="20">
        <v>2</v>
      </c>
      <c r="B125" s="81" t="s">
        <v>31</v>
      </c>
      <c r="C125" s="82"/>
      <c r="D125" s="82"/>
      <c r="E125" s="82"/>
      <c r="F125" s="83"/>
      <c r="G125" s="84">
        <f>G108</f>
        <v>-0.23720930232558138</v>
      </c>
      <c r="H125" s="84"/>
    </row>
    <row r="126" spans="1:8" ht="24.95" customHeight="1" x14ac:dyDescent="0.2">
      <c r="A126" s="20">
        <v>3</v>
      </c>
      <c r="B126" s="81" t="s">
        <v>32</v>
      </c>
      <c r="C126" s="82"/>
      <c r="D126" s="82"/>
      <c r="E126" s="82"/>
      <c r="F126" s="83"/>
      <c r="G126" s="84">
        <f>G112</f>
        <v>-0.13207547169811321</v>
      </c>
      <c r="H126" s="84"/>
    </row>
    <row r="127" spans="1:8" ht="24.95" customHeight="1" x14ac:dyDescent="0.2">
      <c r="A127" s="20">
        <v>4</v>
      </c>
      <c r="B127" s="81" t="s">
        <v>7</v>
      </c>
      <c r="C127" s="82"/>
      <c r="D127" s="82"/>
      <c r="E127" s="82"/>
      <c r="F127" s="83"/>
      <c r="G127" s="84">
        <f>G120</f>
        <v>-0.53863636363636369</v>
      </c>
      <c r="H127" s="84"/>
    </row>
    <row r="128" spans="1:8" ht="24.95" customHeight="1" x14ac:dyDescent="0.2">
      <c r="A128" s="85" t="s">
        <v>161</v>
      </c>
      <c r="B128" s="86"/>
      <c r="C128" s="86"/>
      <c r="D128" s="86"/>
      <c r="E128" s="86"/>
      <c r="F128" s="87"/>
      <c r="G128" s="88">
        <f>(SUM(G124:G127)*10)+50</f>
        <v>36.856461138019299</v>
      </c>
      <c r="H128" s="88"/>
    </row>
    <row r="129" spans="1:8" ht="20.100000000000001" customHeight="1" x14ac:dyDescent="0.2"/>
    <row r="130" spans="1:8" ht="20.100000000000001" customHeight="1" x14ac:dyDescent="0.2">
      <c r="A130" s="89" t="s">
        <v>122</v>
      </c>
      <c r="B130" s="89"/>
      <c r="C130" s="89"/>
      <c r="D130" s="89"/>
      <c r="E130" s="89"/>
      <c r="F130" s="89"/>
      <c r="G130" s="89"/>
      <c r="H130" s="89"/>
    </row>
    <row r="131" spans="1:8" ht="20.100000000000001" customHeight="1" x14ac:dyDescent="0.2">
      <c r="B131" s="74" t="s">
        <v>33</v>
      </c>
      <c r="C131" s="75"/>
      <c r="D131" s="76"/>
      <c r="E131" s="24" t="s">
        <v>34</v>
      </c>
      <c r="F131" s="25" t="s">
        <v>35</v>
      </c>
      <c r="G131" s="26" t="s">
        <v>36</v>
      </c>
      <c r="H131" s="1"/>
    </row>
    <row r="132" spans="1:8" ht="20.100000000000001" customHeight="1" x14ac:dyDescent="0.2">
      <c r="B132" s="77" t="s">
        <v>163</v>
      </c>
      <c r="C132" s="78"/>
      <c r="D132" s="79"/>
      <c r="E132" s="27" t="s">
        <v>111</v>
      </c>
      <c r="F132" s="27" t="s">
        <v>112</v>
      </c>
      <c r="G132" s="27" t="s">
        <v>164</v>
      </c>
      <c r="H132" s="1"/>
    </row>
    <row r="133" spans="1:8" ht="20.100000000000001" customHeight="1" x14ac:dyDescent="0.2">
      <c r="A133" s="90"/>
      <c r="B133" s="90"/>
      <c r="C133" s="90"/>
      <c r="D133" s="90"/>
      <c r="E133" s="90"/>
      <c r="F133" s="90"/>
      <c r="G133" s="90"/>
      <c r="H133" s="90"/>
    </row>
    <row r="134" spans="1:8" ht="20.100000000000001" customHeight="1" x14ac:dyDescent="0.2">
      <c r="A134" s="65" t="s">
        <v>37</v>
      </c>
      <c r="B134" s="66"/>
      <c r="C134" s="66"/>
      <c r="D134" s="66"/>
      <c r="E134" s="66"/>
      <c r="F134" s="66"/>
      <c r="G134" s="66"/>
      <c r="H134" s="80"/>
    </row>
    <row r="135" spans="1:8" ht="24.95" customHeight="1" x14ac:dyDescent="0.2">
      <c r="A135" s="65" t="s">
        <v>162</v>
      </c>
      <c r="B135" s="66"/>
      <c r="C135" s="66"/>
      <c r="D135" s="28" t="s">
        <v>1</v>
      </c>
      <c r="E135" s="69">
        <f>E13</f>
        <v>0</v>
      </c>
      <c r="F135" s="69"/>
      <c r="G135" s="69"/>
      <c r="H135" s="70"/>
    </row>
    <row r="136" spans="1:8" ht="24.95" customHeight="1" x14ac:dyDescent="0.2">
      <c r="A136" s="65" t="s">
        <v>161</v>
      </c>
      <c r="B136" s="66"/>
      <c r="C136" s="66"/>
      <c r="D136" s="28" t="s">
        <v>1</v>
      </c>
      <c r="E136" s="67">
        <f>G128</f>
        <v>36.856461138019299</v>
      </c>
      <c r="F136" s="67"/>
      <c r="G136" s="67"/>
      <c r="H136" s="68"/>
    </row>
    <row r="137" spans="1:8" ht="24.95" customHeight="1" x14ac:dyDescent="0.2">
      <c r="A137" s="65" t="s">
        <v>38</v>
      </c>
      <c r="B137" s="66"/>
      <c r="C137" s="66"/>
      <c r="D137" s="28" t="s">
        <v>1</v>
      </c>
      <c r="E137" s="69" t="str">
        <f>IF(E136&lt;=44.67,"MINIMUM",IF(E136&lt;=56.41,"MEDIUM",IF(E136&lt;=76.98,"MAKSIMUM",IF(E136&gt;76.98,"SUPER MAKSIMUM"))))</f>
        <v>MINIMUM</v>
      </c>
      <c r="F137" s="69"/>
      <c r="G137" s="69"/>
      <c r="H137" s="70"/>
    </row>
    <row r="138" spans="1:8" ht="24.95" customHeight="1" x14ac:dyDescent="0.2">
      <c r="A138" s="29"/>
      <c r="B138" s="29"/>
      <c r="C138" s="29"/>
      <c r="D138" s="29"/>
      <c r="E138" s="29"/>
      <c r="F138" s="29"/>
      <c r="G138" s="29"/>
      <c r="H138" s="29"/>
    </row>
    <row r="139" spans="1:8" ht="21" customHeight="1" x14ac:dyDescent="0.2">
      <c r="F139" s="158" t="s">
        <v>39</v>
      </c>
      <c r="G139" s="158"/>
      <c r="H139" s="158"/>
    </row>
    <row r="140" spans="1:8" ht="21" customHeight="1" x14ac:dyDescent="0.2">
      <c r="B140" s="1"/>
      <c r="C140" s="1"/>
      <c r="D140" s="1"/>
      <c r="E140" s="1"/>
      <c r="F140" s="159"/>
      <c r="G140" s="159"/>
      <c r="H140" s="159"/>
    </row>
    <row r="141" spans="1:8" ht="21" customHeight="1" x14ac:dyDescent="0.2">
      <c r="B141" s="1"/>
      <c r="C141" s="1"/>
      <c r="D141" s="1"/>
      <c r="E141" s="1"/>
      <c r="F141" s="159"/>
      <c r="G141" s="159"/>
      <c r="H141" s="159"/>
    </row>
    <row r="142" spans="1:8" ht="21" customHeight="1" x14ac:dyDescent="0.2">
      <c r="B142" s="1"/>
      <c r="C142" s="1"/>
      <c r="D142" s="1"/>
      <c r="E142" s="1"/>
      <c r="F142" s="159"/>
      <c r="G142" s="159"/>
      <c r="H142" s="159"/>
    </row>
    <row r="143" spans="1:8" ht="21" customHeight="1" x14ac:dyDescent="0.2">
      <c r="B143" s="1"/>
      <c r="C143" s="1"/>
      <c r="D143" s="1"/>
      <c r="E143" s="1"/>
      <c r="F143" s="160" t="s">
        <v>42</v>
      </c>
      <c r="G143" s="160"/>
      <c r="H143" s="160"/>
    </row>
    <row r="144" spans="1:8" ht="23.1" customHeight="1" x14ac:dyDescent="0.2">
      <c r="B144" s="1"/>
      <c r="C144" s="1"/>
      <c r="D144" s="1"/>
      <c r="E144" s="1"/>
      <c r="F144" s="158" t="s">
        <v>43</v>
      </c>
      <c r="G144" s="158"/>
      <c r="H144" s="158"/>
    </row>
    <row r="145" ht="21.6" customHeight="1" x14ac:dyDescent="0.2"/>
    <row r="148" ht="22.5" customHeight="1" x14ac:dyDescent="0.2"/>
    <row r="149" ht="21" customHeight="1" x14ac:dyDescent="0.2"/>
    <row r="150" ht="12.95" customHeight="1" x14ac:dyDescent="0.2"/>
    <row r="151" ht="24.75" customHeight="1" x14ac:dyDescent="0.2"/>
    <row r="152" ht="27" customHeight="1" x14ac:dyDescent="0.2"/>
    <row r="153" ht="27" customHeight="1" x14ac:dyDescent="0.2"/>
    <row r="154" ht="27" customHeight="1" x14ac:dyDescent="0.2"/>
    <row r="155" ht="27" customHeight="1" x14ac:dyDescent="0.2"/>
    <row r="156" ht="27" customHeight="1" x14ac:dyDescent="0.2"/>
    <row r="157" ht="27" customHeight="1" x14ac:dyDescent="0.2"/>
    <row r="158" ht="27" customHeight="1" x14ac:dyDescent="0.2"/>
    <row r="159" ht="24.95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</sheetData>
  <sheetProtection algorithmName="SHA-512" hashValue="A+kpyLSYy+/nBI44ndXB0iZRcNfgm7y5fQth1CDghPDph/VroTKWQEdnIRtotJCujZjpVao/WUMwKv77txFjtQ==" saltValue="pgXL0sieZG5JaWfcHTCSYg==" spinCount="100000" sheet="1" objects="1" scenarios="1"/>
  <protectedRanges>
    <protectedRange sqref="E8:G10 E13 E14:E32 A77 A93 F30 F26 F22 F15 F18 G37:G42 A44 G51:G59 A61 G68:G75 G84:G91 B116:F119 F143:H144" name="Range1"/>
  </protectedRanges>
  <scenarios current="0" show="0">
    <scenario name="Periksa" locked="1" count="1" user="Dewi" comment="Periksa">
      <inputCells r="G37" val="1"/>
    </scenario>
  </scenarios>
  <mergeCells count="157">
    <mergeCell ref="F139:H139"/>
    <mergeCell ref="F140:H140"/>
    <mergeCell ref="F141:H141"/>
    <mergeCell ref="F142:H142"/>
    <mergeCell ref="F143:H143"/>
    <mergeCell ref="F144:H144"/>
    <mergeCell ref="G117:H117"/>
    <mergeCell ref="G118:H118"/>
    <mergeCell ref="G119:H119"/>
    <mergeCell ref="B125:F125"/>
    <mergeCell ref="G125:H125"/>
    <mergeCell ref="B126:F126"/>
    <mergeCell ref="G126:H126"/>
    <mergeCell ref="A122:H122"/>
    <mergeCell ref="B123:F123"/>
    <mergeCell ref="G123:H123"/>
    <mergeCell ref="A121:H121"/>
    <mergeCell ref="B115:F115"/>
    <mergeCell ref="B116:F116"/>
    <mergeCell ref="B117:F117"/>
    <mergeCell ref="B118:F118"/>
    <mergeCell ref="B119:F119"/>
    <mergeCell ref="G120:H120"/>
    <mergeCell ref="A120:F120"/>
    <mergeCell ref="A106:H106"/>
    <mergeCell ref="A110:H110"/>
    <mergeCell ref="G115:H115"/>
    <mergeCell ref="G116:H116"/>
    <mergeCell ref="A112:F112"/>
    <mergeCell ref="G112:H112"/>
    <mergeCell ref="A114:H114"/>
    <mergeCell ref="A107:F107"/>
    <mergeCell ref="G107:H107"/>
    <mergeCell ref="A108:F108"/>
    <mergeCell ref="G108:H108"/>
    <mergeCell ref="A111:F111"/>
    <mergeCell ref="G111:H111"/>
    <mergeCell ref="A113:H113"/>
    <mergeCell ref="F21:H21"/>
    <mergeCell ref="F18:H20"/>
    <mergeCell ref="F30:H32"/>
    <mergeCell ref="F26:H28"/>
    <mergeCell ref="F22:H24"/>
    <mergeCell ref="A34:H34"/>
    <mergeCell ref="A6:H6"/>
    <mergeCell ref="B8:C8"/>
    <mergeCell ref="E8:G8"/>
    <mergeCell ref="B9:C9"/>
    <mergeCell ref="E9:G9"/>
    <mergeCell ref="A29:C30"/>
    <mergeCell ref="D29:D30"/>
    <mergeCell ref="E29:E30"/>
    <mergeCell ref="A31:C32"/>
    <mergeCell ref="D31:D32"/>
    <mergeCell ref="E31:E32"/>
    <mergeCell ref="A27:C28"/>
    <mergeCell ref="D27:D28"/>
    <mergeCell ref="E27:E28"/>
    <mergeCell ref="A20:C20"/>
    <mergeCell ref="A21:C21"/>
    <mergeCell ref="A22:C22"/>
    <mergeCell ref="A25:C26"/>
    <mergeCell ref="A2:H2"/>
    <mergeCell ref="A3:H3"/>
    <mergeCell ref="A4:H4"/>
    <mergeCell ref="A17:C17"/>
    <mergeCell ref="F14:H14"/>
    <mergeCell ref="A12:H12"/>
    <mergeCell ref="A18:C18"/>
    <mergeCell ref="A19:C19"/>
    <mergeCell ref="B10:C10"/>
    <mergeCell ref="E10:G10"/>
    <mergeCell ref="E13:H13"/>
    <mergeCell ref="A14:C14"/>
    <mergeCell ref="A15:C15"/>
    <mergeCell ref="F15:H16"/>
    <mergeCell ref="A16:C16"/>
    <mergeCell ref="A13:C13"/>
    <mergeCell ref="D25:D26"/>
    <mergeCell ref="E25:E26"/>
    <mergeCell ref="A23:C23"/>
    <mergeCell ref="A24:C24"/>
    <mergeCell ref="B40:F40"/>
    <mergeCell ref="B41:F41"/>
    <mergeCell ref="B42:F42"/>
    <mergeCell ref="F29:H29"/>
    <mergeCell ref="F25:H25"/>
    <mergeCell ref="A43:G43"/>
    <mergeCell ref="A44:H47"/>
    <mergeCell ref="A49:H49"/>
    <mergeCell ref="A35:H35"/>
    <mergeCell ref="B36:F36"/>
    <mergeCell ref="B37:F37"/>
    <mergeCell ref="B38:F38"/>
    <mergeCell ref="B39:F39"/>
    <mergeCell ref="B51:F51"/>
    <mergeCell ref="B70:F70"/>
    <mergeCell ref="B71:F71"/>
    <mergeCell ref="B72:F72"/>
    <mergeCell ref="B73:F73"/>
    <mergeCell ref="B74:F74"/>
    <mergeCell ref="B75:F75"/>
    <mergeCell ref="A61:H64"/>
    <mergeCell ref="A66:H66"/>
    <mergeCell ref="B67:F67"/>
    <mergeCell ref="B68:F68"/>
    <mergeCell ref="B69:F69"/>
    <mergeCell ref="B59:F59"/>
    <mergeCell ref="B57:F57"/>
    <mergeCell ref="B56:F56"/>
    <mergeCell ref="B58:F58"/>
    <mergeCell ref="A60:G60"/>
    <mergeCell ref="B50:F50"/>
    <mergeCell ref="B52:F52"/>
    <mergeCell ref="B53:F53"/>
    <mergeCell ref="B54:F54"/>
    <mergeCell ref="B55:F55"/>
    <mergeCell ref="A82:H82"/>
    <mergeCell ref="A77:H80"/>
    <mergeCell ref="A76:G76"/>
    <mergeCell ref="A104:G104"/>
    <mergeCell ref="A98:H98"/>
    <mergeCell ref="B91:F91"/>
    <mergeCell ref="A92:G92"/>
    <mergeCell ref="A93:H96"/>
    <mergeCell ref="B86:F86"/>
    <mergeCell ref="B87:F87"/>
    <mergeCell ref="B88:F88"/>
    <mergeCell ref="B89:F89"/>
    <mergeCell ref="B90:F90"/>
    <mergeCell ref="B85:F85"/>
    <mergeCell ref="B83:F83"/>
    <mergeCell ref="B84:F84"/>
    <mergeCell ref="A1:H1"/>
    <mergeCell ref="A136:C136"/>
    <mergeCell ref="E136:H136"/>
    <mergeCell ref="A137:C137"/>
    <mergeCell ref="E137:H137"/>
    <mergeCell ref="F17:H17"/>
    <mergeCell ref="B131:D131"/>
    <mergeCell ref="B132:D132"/>
    <mergeCell ref="A134:H134"/>
    <mergeCell ref="A135:C135"/>
    <mergeCell ref="E135:H135"/>
    <mergeCell ref="B127:F127"/>
    <mergeCell ref="G127:H127"/>
    <mergeCell ref="A128:F128"/>
    <mergeCell ref="G128:H128"/>
    <mergeCell ref="A130:H130"/>
    <mergeCell ref="A133:H133"/>
    <mergeCell ref="B124:F124"/>
    <mergeCell ref="G124:H124"/>
    <mergeCell ref="B99:F99"/>
    <mergeCell ref="B100:F100"/>
    <mergeCell ref="B101:F101"/>
    <mergeCell ref="B102:F102"/>
    <mergeCell ref="B103:F103"/>
  </mergeCells>
  <conditionalFormatting sqref="G51:G59 G37:G42 G68:G75 G84:G91">
    <cfRule type="cellIs" dxfId="0" priority="1" operator="greaterThan">
      <formula>1</formula>
    </cfRule>
  </conditionalFormatting>
  <dataValidations count="20">
    <dataValidation allowBlank="1" showInputMessage="1" showErrorMessage="1" promptTitle="Indikator saling berkaitan" prompt="Jika No. 1 terisi, maka periksa pula No. 3, No. 4, No. 5 dan No. 6" sqref="G37" xr:uid="{00000000-0002-0000-0000-000000000000}"/>
    <dataValidation allowBlank="1" showInputMessage="1" showErrorMessage="1" promptTitle="Indikator saling berkaitan" prompt="Jika No. 2 terisi, maka periksa pula No. 1 dan No. 3" sqref="G38" xr:uid="{00000000-0002-0000-0000-000001000000}"/>
    <dataValidation allowBlank="1" showInputMessage="1" showErrorMessage="1" promptTitle="Indikator saling berkaitan" prompt="Jika No. 3 terisi, maka periksa pula No. 1" sqref="G39 G86" xr:uid="{00000000-0002-0000-0000-000002000000}"/>
    <dataValidation allowBlank="1" showInputMessage="1" showErrorMessage="1" promptTitle="Indikator saling berkaitan" prompt="Jika No. 2 terisi, maka periksa pula No. 1, No. 3 dan No. 4" sqref="G52" xr:uid="{00000000-0002-0000-0000-000003000000}"/>
    <dataValidation allowBlank="1" showInputMessage="1" showErrorMessage="1" promptTitle="Indikator saling berkaitan" prompt="Jika No. 4 terisi, maka periksa pula No. 1" sqref="G54" xr:uid="{00000000-0002-0000-0000-000004000000}"/>
    <dataValidation allowBlank="1" showInputMessage="1" showErrorMessage="1" promptTitle="Indikator saling berkaitan" prompt="Jika No. 5 terisi, maka periksa pula  No. 1, No. 6 dan No. 7" sqref="G55" xr:uid="{00000000-0002-0000-0000-000005000000}"/>
    <dataValidation allowBlank="1" showInputMessage="1" showErrorMessage="1" promptTitle="Indikator saling berkaitan" prompt="Jika No. 7 terisi, maka periksa pula No. 1,  No. 5, dan No. 6" sqref="G57" xr:uid="{00000000-0002-0000-0000-000006000000}"/>
    <dataValidation allowBlank="1" showInputMessage="1" showErrorMessage="1" promptTitle="Indikator saling berkaitan" prompt="Jika No. 6 terisi, maka periksa pula No. 1, No. 5, dan No. 7_x000a_" sqref="G56" xr:uid="{00000000-0002-0000-0000-000007000000}"/>
    <dataValidation allowBlank="1" showInputMessage="1" showErrorMessage="1" promptTitle="Indikator saling berkaitan" prompt="Jika No. 1 terisi, maka:_x000a_- Beri angka 1 pada  No. 6_x000a_- Periksa pula No. 8" sqref="G68" xr:uid="{00000000-0002-0000-0000-000008000000}"/>
    <dataValidation allowBlank="1" showInputMessage="1" showErrorMessage="1" promptTitle="Indikator saling berkaitan" prompt="Jika No. 2 terisi, maka:_x000a_- Beri angka 1 pada  No. 1 dan No. 6_x000a_- Periksa pula No. 8" sqref="G69" xr:uid="{00000000-0002-0000-0000-000009000000}"/>
    <dataValidation allowBlank="1" showInputMessage="1" showErrorMessage="1" promptTitle="Indikator saling berkaitan" prompt="Jika No. 6 terisi, maka periksa pula No. 8" sqref="G73" xr:uid="{00000000-0002-0000-0000-00000A000000}"/>
    <dataValidation allowBlank="1" showInputMessage="1" showErrorMessage="1" promptTitle="Indikator saling berkaitan" prompt="Jika No. 2 terisi, maka periksa pula No. 1" sqref="G85" xr:uid="{00000000-0002-0000-0000-00000B000000}"/>
    <dataValidation allowBlank="1" showInputMessage="1" showErrorMessage="1" promptTitle="Indikator saling berkaitan" prompt="Jika No. 5 terisi, maka periksa pula No. 8" sqref="G88" xr:uid="{00000000-0002-0000-0000-00000C000000}"/>
    <dataValidation allowBlank="1" showInputMessage="1" showErrorMessage="1" promptTitle="Indikator saling berkaitan" prompt="Jika No. 6 terisi, maka periksa pula No. 1" sqref="G89" xr:uid="{00000000-0002-0000-0000-00000D000000}"/>
    <dataValidation allowBlank="1" showInputMessage="1" showErrorMessage="1" promptTitle="Indikator saling berkaitan" prompt="Jika No. 7 terisi, maka periksa pula No. 1" sqref="G90" xr:uid="{00000000-0002-0000-0000-00000E000000}"/>
    <dataValidation allowBlank="1" showInputMessage="1" showErrorMessage="1" promptTitle="Indikator saling berkaitan" prompt="Jika No. 8 terisi, maka periksa pula No. 1 dan No. 5" sqref="G91" xr:uid="{00000000-0002-0000-0000-00000F000000}"/>
    <dataValidation allowBlank="1" showInputMessage="1" showErrorMessage="1" promptTitle="Indikator saling berkaitan" prompt="Jika No. 8 terisi, maka periksa pula No. 4" sqref="G58" xr:uid="{00000000-0002-0000-0000-000010000000}"/>
    <dataValidation allowBlank="1" showInputMessage="1" showErrorMessage="1" promptTitle="Indikator saling berkaitan" prompt="Jika No. 8 terisi, maka periksa pula No. 6_x000a_" sqref="G75" xr:uid="{00000000-0002-0000-0000-000011000000}"/>
    <dataValidation allowBlank="1" showInputMessage="1" showErrorMessage="1" promptTitle="Indikator saling berkaitan" prompt="Jika No. 1 terisi, maka periksa pula No. 2, No. 3, No. 4, dan No. 5_x000a_" sqref="G51" xr:uid="{00000000-0002-0000-0000-000012000000}"/>
    <dataValidation allowBlank="1" showInputMessage="1" showErrorMessage="1" prompt="Hukuman mati, seumur hidup dan narapidana lebih dari satu putusan dengan jumlah pidana penjara di atas 20 tahun diisi dengan 240 bulan (nilai maksimal)." sqref="A108:F108 A112:F112" xr:uid="{00000000-0002-0000-0000-000013000000}"/>
  </dataValidations>
  <pageMargins left="0.7" right="0.7" top="0.75" bottom="0.75" header="0.3" footer="0.3"/>
  <pageSetup paperSize="9" scale="67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14000000}">
          <x14:formula1>
            <xm:f>Database!$B$2:$B$3</xm:f>
          </x14:formula1>
          <xm:sqref>E14</xm:sqref>
        </x14:dataValidation>
        <x14:dataValidation type="list" allowBlank="1" showInputMessage="1" showErrorMessage="1" xr:uid="{00000000-0002-0000-0000-000015000000}">
          <x14:formula1>
            <xm:f>Database!$B$6:$B$12</xm:f>
          </x14:formula1>
          <xm:sqref>E18</xm:sqref>
        </x14:dataValidation>
        <x14:dataValidation type="list" allowBlank="1" showInputMessage="1" showErrorMessage="1" xr:uid="{00000000-0002-0000-0000-000016000000}">
          <x14:formula1>
            <xm:f>Database!$B$17:$B$83</xm:f>
          </x14:formula1>
          <xm:sqref>E20</xm:sqref>
        </x14:dataValidation>
        <x14:dataValidation type="list" allowBlank="1" showInputMessage="1" showErrorMessage="1" prompt="Masukan tindak pidana sesuai dengan daftar yang ada pada sheet 'Database'" xr:uid="{00000000-0002-0000-0000-000017000000}">
          <x14:formula1>
            <xm:f>Database!$B$17:$B$84</xm:f>
          </x14:formula1>
          <xm:sqref>B116:F119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"/>
  <sheetViews>
    <sheetView view="pageBreakPreview" topLeftCell="A14" zoomScale="111" zoomScaleNormal="100" zoomScaleSheetLayoutView="111" workbookViewId="0">
      <selection activeCell="B17" sqref="B17"/>
    </sheetView>
  </sheetViews>
  <sheetFormatPr defaultRowHeight="15" x14ac:dyDescent="0.2"/>
  <cols>
    <col min="1" max="1" width="6.9921875" style="1" customWidth="1"/>
    <col min="2" max="2" width="51.38671875" style="1" customWidth="1"/>
    <col min="3" max="3" width="8.7421875" style="51" customWidth="1"/>
  </cols>
  <sheetData>
    <row r="1" spans="1:3" x14ac:dyDescent="0.2">
      <c r="B1" s="58" t="s">
        <v>118</v>
      </c>
    </row>
    <row r="2" spans="1:3" x14ac:dyDescent="0.2">
      <c r="B2" s="50" t="s">
        <v>116</v>
      </c>
    </row>
    <row r="3" spans="1:3" x14ac:dyDescent="0.2">
      <c r="B3" s="50" t="s">
        <v>44</v>
      </c>
    </row>
    <row r="5" spans="1:3" x14ac:dyDescent="0.2">
      <c r="B5" s="58" t="s">
        <v>117</v>
      </c>
    </row>
    <row r="6" spans="1:3" x14ac:dyDescent="0.2">
      <c r="B6" s="50" t="s">
        <v>46</v>
      </c>
    </row>
    <row r="7" spans="1:3" x14ac:dyDescent="0.2">
      <c r="B7" s="50" t="s">
        <v>47</v>
      </c>
    </row>
    <row r="8" spans="1:3" x14ac:dyDescent="0.2">
      <c r="B8" s="50" t="s">
        <v>48</v>
      </c>
    </row>
    <row r="9" spans="1:3" x14ac:dyDescent="0.2">
      <c r="B9" s="50" t="s">
        <v>53</v>
      </c>
    </row>
    <row r="10" spans="1:3" x14ac:dyDescent="0.2">
      <c r="B10" s="50" t="s">
        <v>55</v>
      </c>
    </row>
    <row r="11" spans="1:3" x14ac:dyDescent="0.2">
      <c r="B11" s="50" t="s">
        <v>57</v>
      </c>
    </row>
    <row r="12" spans="1:3" x14ac:dyDescent="0.2">
      <c r="B12" s="50" t="s">
        <v>59</v>
      </c>
    </row>
    <row r="16" spans="1:3" x14ac:dyDescent="0.2">
      <c r="A16" s="45" t="s">
        <v>180</v>
      </c>
      <c r="B16" s="49" t="s">
        <v>181</v>
      </c>
      <c r="C16" s="45" t="s">
        <v>17</v>
      </c>
    </row>
    <row r="17" spans="1:3" x14ac:dyDescent="0.2">
      <c r="A17" s="45">
        <v>0</v>
      </c>
      <c r="B17" s="49" t="s">
        <v>7</v>
      </c>
      <c r="C17" s="12">
        <v>0</v>
      </c>
    </row>
    <row r="18" spans="1:3" x14ac:dyDescent="0.2">
      <c r="A18" s="43">
        <v>1</v>
      </c>
      <c r="B18" s="41" t="s">
        <v>183</v>
      </c>
      <c r="C18" s="14">
        <v>0.61</v>
      </c>
    </row>
    <row r="19" spans="1:3" x14ac:dyDescent="0.2">
      <c r="A19" s="43">
        <v>2</v>
      </c>
      <c r="B19" s="41" t="s">
        <v>45</v>
      </c>
      <c r="C19" s="14">
        <v>0.51</v>
      </c>
    </row>
    <row r="20" spans="1:3" x14ac:dyDescent="0.2">
      <c r="A20" s="43">
        <v>3</v>
      </c>
      <c r="B20" s="41" t="s">
        <v>184</v>
      </c>
      <c r="C20" s="14">
        <v>0.64</v>
      </c>
    </row>
    <row r="21" spans="1:3" x14ac:dyDescent="0.2">
      <c r="A21" s="43">
        <v>4</v>
      </c>
      <c r="B21" s="41" t="s">
        <v>28</v>
      </c>
      <c r="C21" s="14">
        <v>0.59000000000000008</v>
      </c>
    </row>
    <row r="22" spans="1:3" x14ac:dyDescent="0.2">
      <c r="A22" s="43">
        <v>5</v>
      </c>
      <c r="B22" s="41" t="s">
        <v>49</v>
      </c>
      <c r="C22" s="14">
        <v>0.45999999999999996</v>
      </c>
    </row>
    <row r="23" spans="1:3" x14ac:dyDescent="0.2">
      <c r="A23" s="43">
        <v>6</v>
      </c>
      <c r="B23" s="41" t="s">
        <v>50</v>
      </c>
      <c r="C23" s="14">
        <v>0.57000000000000006</v>
      </c>
    </row>
    <row r="24" spans="1:3" x14ac:dyDescent="0.2">
      <c r="A24" s="43">
        <v>7</v>
      </c>
      <c r="B24" s="41" t="s">
        <v>51</v>
      </c>
      <c r="C24" s="14">
        <v>0.47000000000000003</v>
      </c>
    </row>
    <row r="25" spans="1:3" x14ac:dyDescent="0.2">
      <c r="A25" s="43">
        <v>8</v>
      </c>
      <c r="B25" s="42" t="s">
        <v>52</v>
      </c>
      <c r="C25" s="14">
        <v>0.53</v>
      </c>
    </row>
    <row r="26" spans="1:3" x14ac:dyDescent="0.2">
      <c r="A26" s="43">
        <v>9</v>
      </c>
      <c r="B26" s="42" t="s">
        <v>54</v>
      </c>
      <c r="C26" s="14">
        <v>0.53</v>
      </c>
    </row>
    <row r="27" spans="1:3" x14ac:dyDescent="0.2">
      <c r="A27" s="43">
        <v>10</v>
      </c>
      <c r="B27" s="42" t="s">
        <v>56</v>
      </c>
      <c r="C27" s="14">
        <v>0.51</v>
      </c>
    </row>
    <row r="28" spans="1:3" x14ac:dyDescent="0.2">
      <c r="A28" s="43">
        <v>11</v>
      </c>
      <c r="B28" s="42" t="s">
        <v>58</v>
      </c>
      <c r="C28" s="14">
        <v>0.51</v>
      </c>
    </row>
    <row r="29" spans="1:3" x14ac:dyDescent="0.2">
      <c r="A29" s="43">
        <v>12</v>
      </c>
      <c r="B29" s="42" t="s">
        <v>60</v>
      </c>
      <c r="C29" s="14">
        <v>0.42000000000000004</v>
      </c>
    </row>
    <row r="30" spans="1:3" x14ac:dyDescent="0.2">
      <c r="A30" s="43">
        <v>13</v>
      </c>
      <c r="B30" s="42" t="s">
        <v>61</v>
      </c>
      <c r="C30" s="14">
        <v>0.69000000000000006</v>
      </c>
    </row>
    <row r="31" spans="1:3" x14ac:dyDescent="0.2">
      <c r="A31" s="43">
        <v>14</v>
      </c>
      <c r="B31" s="42" t="s">
        <v>159</v>
      </c>
      <c r="C31" s="14">
        <v>0.42000000000000004</v>
      </c>
    </row>
    <row r="32" spans="1:3" x14ac:dyDescent="0.2">
      <c r="A32" s="43">
        <v>15</v>
      </c>
      <c r="B32" s="42" t="s">
        <v>62</v>
      </c>
      <c r="C32" s="14">
        <v>0.74</v>
      </c>
    </row>
    <row r="33" spans="1:3" x14ac:dyDescent="0.2">
      <c r="A33" s="43">
        <v>16</v>
      </c>
      <c r="B33" s="42" t="s">
        <v>63</v>
      </c>
      <c r="C33" s="14">
        <v>0.75</v>
      </c>
    </row>
    <row r="34" spans="1:3" x14ac:dyDescent="0.2">
      <c r="A34" s="43">
        <v>17</v>
      </c>
      <c r="B34" s="42" t="s">
        <v>64</v>
      </c>
      <c r="C34" s="14">
        <v>0.55000000000000004</v>
      </c>
    </row>
    <row r="35" spans="1:3" x14ac:dyDescent="0.2">
      <c r="A35" s="43">
        <v>18</v>
      </c>
      <c r="B35" s="42" t="s">
        <v>65</v>
      </c>
      <c r="C35" s="14">
        <v>0.5</v>
      </c>
    </row>
    <row r="36" spans="1:3" x14ac:dyDescent="0.2">
      <c r="A36" s="43">
        <v>19</v>
      </c>
      <c r="B36" s="42" t="s">
        <v>66</v>
      </c>
      <c r="C36" s="14">
        <v>0.49000000000000005</v>
      </c>
    </row>
    <row r="37" spans="1:3" x14ac:dyDescent="0.2">
      <c r="A37" s="43">
        <v>20</v>
      </c>
      <c r="B37" s="42" t="s">
        <v>67</v>
      </c>
      <c r="C37" s="14">
        <v>0.54</v>
      </c>
    </row>
    <row r="38" spans="1:3" x14ac:dyDescent="0.2">
      <c r="A38" s="43">
        <v>21</v>
      </c>
      <c r="B38" s="42" t="s">
        <v>68</v>
      </c>
      <c r="C38" s="14">
        <v>0.77</v>
      </c>
    </row>
    <row r="39" spans="1:3" x14ac:dyDescent="0.2">
      <c r="A39" s="43">
        <v>22</v>
      </c>
      <c r="B39" s="42" t="s">
        <v>69</v>
      </c>
      <c r="C39" s="14">
        <v>0.36</v>
      </c>
    </row>
    <row r="40" spans="1:3" x14ac:dyDescent="0.2">
      <c r="A40" s="43">
        <v>23</v>
      </c>
      <c r="B40" s="42" t="s">
        <v>70</v>
      </c>
      <c r="C40" s="14">
        <v>0.64</v>
      </c>
    </row>
    <row r="41" spans="1:3" x14ac:dyDescent="0.2">
      <c r="A41" s="53">
        <v>24</v>
      </c>
      <c r="B41" s="54" t="s">
        <v>71</v>
      </c>
      <c r="C41" s="14">
        <v>0.6</v>
      </c>
    </row>
    <row r="42" spans="1:3" x14ac:dyDescent="0.2">
      <c r="A42" s="55">
        <v>25</v>
      </c>
      <c r="B42" s="56" t="s">
        <v>113</v>
      </c>
      <c r="C42" s="14">
        <v>0.59000000000000008</v>
      </c>
    </row>
    <row r="43" spans="1:3" x14ac:dyDescent="0.2">
      <c r="A43" s="53">
        <v>26</v>
      </c>
      <c r="B43" s="54" t="s">
        <v>72</v>
      </c>
      <c r="C43" s="14">
        <v>0.88000000000000012</v>
      </c>
    </row>
    <row r="44" spans="1:3" x14ac:dyDescent="0.2">
      <c r="A44" s="53">
        <v>27</v>
      </c>
      <c r="B44" s="54" t="s">
        <v>73</v>
      </c>
      <c r="C44" s="14">
        <v>0.54</v>
      </c>
    </row>
    <row r="45" spans="1:3" x14ac:dyDescent="0.2">
      <c r="A45" s="53">
        <v>28</v>
      </c>
      <c r="B45" s="54" t="s">
        <v>74</v>
      </c>
      <c r="C45" s="14">
        <v>0.53</v>
      </c>
    </row>
    <row r="46" spans="1:3" x14ac:dyDescent="0.2">
      <c r="A46" s="53">
        <v>29</v>
      </c>
      <c r="B46" s="54" t="s">
        <v>75</v>
      </c>
      <c r="C46" s="14">
        <v>0.49000000000000005</v>
      </c>
    </row>
    <row r="47" spans="1:3" x14ac:dyDescent="0.2">
      <c r="A47" s="53">
        <v>30</v>
      </c>
      <c r="B47" s="54" t="s">
        <v>76</v>
      </c>
      <c r="C47" s="14">
        <v>0.51</v>
      </c>
    </row>
    <row r="48" spans="1:3" x14ac:dyDescent="0.2">
      <c r="A48" s="53">
        <v>31</v>
      </c>
      <c r="B48" s="54" t="s">
        <v>77</v>
      </c>
      <c r="C48" s="14">
        <v>0.85</v>
      </c>
    </row>
    <row r="49" spans="1:3" x14ac:dyDescent="0.2">
      <c r="A49" s="53">
        <v>32</v>
      </c>
      <c r="B49" s="54" t="s">
        <v>185</v>
      </c>
      <c r="C49" s="14">
        <v>0.71</v>
      </c>
    </row>
    <row r="50" spans="1:3" x14ac:dyDescent="0.2">
      <c r="A50" s="53">
        <v>33</v>
      </c>
      <c r="B50" s="54" t="s">
        <v>78</v>
      </c>
      <c r="C50" s="14">
        <v>0.52</v>
      </c>
    </row>
    <row r="51" spans="1:3" x14ac:dyDescent="0.2">
      <c r="A51" s="53">
        <v>34</v>
      </c>
      <c r="B51" s="54" t="s">
        <v>79</v>
      </c>
      <c r="C51" s="14">
        <v>0.45</v>
      </c>
    </row>
    <row r="52" spans="1:3" x14ac:dyDescent="0.2">
      <c r="A52" s="53">
        <v>35</v>
      </c>
      <c r="B52" s="54" t="s">
        <v>80</v>
      </c>
      <c r="C52" s="14">
        <v>0.69000000000000006</v>
      </c>
    </row>
    <row r="53" spans="1:3" x14ac:dyDescent="0.2">
      <c r="A53" s="53">
        <v>36</v>
      </c>
      <c r="B53" s="54" t="s">
        <v>81</v>
      </c>
      <c r="C53" s="14">
        <v>0.5</v>
      </c>
    </row>
    <row r="54" spans="1:3" x14ac:dyDescent="0.2">
      <c r="A54" s="53">
        <v>37</v>
      </c>
      <c r="B54" s="54" t="s">
        <v>82</v>
      </c>
      <c r="C54" s="14">
        <v>0.65</v>
      </c>
    </row>
    <row r="55" spans="1:3" x14ac:dyDescent="0.2">
      <c r="A55" s="53">
        <v>38</v>
      </c>
      <c r="B55" s="54" t="s">
        <v>83</v>
      </c>
      <c r="C55" s="14">
        <v>0.55000000000000004</v>
      </c>
    </row>
    <row r="56" spans="1:3" x14ac:dyDescent="0.2">
      <c r="A56" s="53">
        <v>39</v>
      </c>
      <c r="B56" s="54" t="s">
        <v>84</v>
      </c>
      <c r="C56" s="14">
        <v>0.55000000000000004</v>
      </c>
    </row>
    <row r="57" spans="1:3" x14ac:dyDescent="0.2">
      <c r="A57" s="53">
        <v>40</v>
      </c>
      <c r="B57" s="54" t="s">
        <v>85</v>
      </c>
      <c r="C57" s="14">
        <v>0.49000000000000005</v>
      </c>
    </row>
    <row r="58" spans="1:3" x14ac:dyDescent="0.2">
      <c r="A58" s="53">
        <v>41</v>
      </c>
      <c r="B58" s="54" t="s">
        <v>86</v>
      </c>
      <c r="C58" s="14">
        <v>0.45999999999999996</v>
      </c>
    </row>
    <row r="59" spans="1:3" x14ac:dyDescent="0.2">
      <c r="A59" s="55">
        <v>42</v>
      </c>
      <c r="B59" s="56" t="s">
        <v>114</v>
      </c>
      <c r="C59" s="14">
        <v>0.54</v>
      </c>
    </row>
    <row r="60" spans="1:3" x14ac:dyDescent="0.2">
      <c r="A60" s="53">
        <v>43</v>
      </c>
      <c r="B60" s="54" t="s">
        <v>87</v>
      </c>
      <c r="C60" s="14">
        <v>0.55999999999999994</v>
      </c>
    </row>
    <row r="61" spans="1:3" x14ac:dyDescent="0.2">
      <c r="A61" s="53">
        <v>44</v>
      </c>
      <c r="B61" s="54" t="s">
        <v>88</v>
      </c>
      <c r="C61" s="14">
        <v>0.59000000000000008</v>
      </c>
    </row>
    <row r="62" spans="1:3" x14ac:dyDescent="0.2">
      <c r="A62" s="53">
        <v>45</v>
      </c>
      <c r="B62" s="54" t="s">
        <v>89</v>
      </c>
      <c r="C62" s="14">
        <v>0.64</v>
      </c>
    </row>
    <row r="63" spans="1:3" x14ac:dyDescent="0.2">
      <c r="A63" s="53">
        <v>46</v>
      </c>
      <c r="B63" s="54" t="s">
        <v>90</v>
      </c>
      <c r="C63" s="14">
        <v>0.73</v>
      </c>
    </row>
    <row r="64" spans="1:3" x14ac:dyDescent="0.2">
      <c r="A64" s="53">
        <v>47</v>
      </c>
      <c r="B64" s="54" t="s">
        <v>91</v>
      </c>
      <c r="C64" s="14">
        <v>0.55999999999999994</v>
      </c>
    </row>
    <row r="65" spans="1:3" x14ac:dyDescent="0.2">
      <c r="A65" s="53">
        <v>48</v>
      </c>
      <c r="B65" s="54" t="s">
        <v>92</v>
      </c>
      <c r="C65" s="14">
        <v>0.35</v>
      </c>
    </row>
    <row r="66" spans="1:3" x14ac:dyDescent="0.2">
      <c r="A66" s="53">
        <v>49</v>
      </c>
      <c r="B66" s="57" t="s">
        <v>93</v>
      </c>
      <c r="C66" s="14">
        <v>0.64</v>
      </c>
    </row>
    <row r="67" spans="1:3" x14ac:dyDescent="0.2">
      <c r="A67" s="53">
        <v>50</v>
      </c>
      <c r="B67" s="54" t="s">
        <v>94</v>
      </c>
      <c r="C67" s="14">
        <v>0.62</v>
      </c>
    </row>
    <row r="68" spans="1:3" x14ac:dyDescent="0.2">
      <c r="A68" s="53">
        <v>51</v>
      </c>
      <c r="B68" s="54" t="s">
        <v>95</v>
      </c>
      <c r="C68" s="14">
        <v>0.62</v>
      </c>
    </row>
    <row r="69" spans="1:3" x14ac:dyDescent="0.2">
      <c r="A69" s="53">
        <v>52</v>
      </c>
      <c r="B69" s="54" t="s">
        <v>96</v>
      </c>
      <c r="C69" s="14">
        <v>0.51</v>
      </c>
    </row>
    <row r="70" spans="1:3" x14ac:dyDescent="0.2">
      <c r="A70" s="53">
        <v>53</v>
      </c>
      <c r="B70" s="54" t="s">
        <v>188</v>
      </c>
      <c r="C70" s="14">
        <v>0.45999999999999996</v>
      </c>
    </row>
    <row r="71" spans="1:3" x14ac:dyDescent="0.2">
      <c r="A71" s="53">
        <v>54</v>
      </c>
      <c r="B71" s="54" t="s">
        <v>72</v>
      </c>
      <c r="C71" s="14">
        <v>0.44000000000000006</v>
      </c>
    </row>
    <row r="72" spans="1:3" x14ac:dyDescent="0.2">
      <c r="A72" s="53">
        <v>55</v>
      </c>
      <c r="B72" s="54" t="s">
        <v>97</v>
      </c>
      <c r="C72" s="14">
        <v>0.52</v>
      </c>
    </row>
    <row r="73" spans="1:3" x14ac:dyDescent="0.2">
      <c r="A73" s="53">
        <v>56</v>
      </c>
      <c r="B73" s="54" t="s">
        <v>98</v>
      </c>
      <c r="C73" s="14">
        <v>0.54</v>
      </c>
    </row>
    <row r="74" spans="1:3" x14ac:dyDescent="0.2">
      <c r="A74" s="53">
        <v>57</v>
      </c>
      <c r="B74" s="54" t="s">
        <v>99</v>
      </c>
      <c r="C74" s="14">
        <v>0.42000000000000004</v>
      </c>
    </row>
    <row r="75" spans="1:3" x14ac:dyDescent="0.2">
      <c r="A75" s="53">
        <v>58</v>
      </c>
      <c r="B75" s="54" t="s">
        <v>100</v>
      </c>
      <c r="C75" s="14">
        <v>0.41</v>
      </c>
    </row>
    <row r="76" spans="1:3" x14ac:dyDescent="0.2">
      <c r="A76" s="53">
        <v>59</v>
      </c>
      <c r="B76" s="54" t="s">
        <v>101</v>
      </c>
      <c r="C76" s="14">
        <v>0.94000000000000006</v>
      </c>
    </row>
    <row r="77" spans="1:3" x14ac:dyDescent="0.2">
      <c r="A77" s="53">
        <v>60</v>
      </c>
      <c r="B77" s="54" t="s">
        <v>102</v>
      </c>
      <c r="C77" s="14">
        <v>0.76</v>
      </c>
    </row>
    <row r="78" spans="1:3" x14ac:dyDescent="0.2">
      <c r="A78" s="55">
        <v>61</v>
      </c>
      <c r="B78" s="56" t="s">
        <v>115</v>
      </c>
      <c r="C78" s="14">
        <v>0.4</v>
      </c>
    </row>
    <row r="79" spans="1:3" x14ac:dyDescent="0.2">
      <c r="A79" s="53">
        <v>62</v>
      </c>
      <c r="B79" s="54" t="s">
        <v>103</v>
      </c>
      <c r="C79" s="14">
        <v>0.52</v>
      </c>
    </row>
    <row r="80" spans="1:3" x14ac:dyDescent="0.2">
      <c r="A80" s="53">
        <v>63</v>
      </c>
      <c r="B80" s="54" t="s">
        <v>186</v>
      </c>
      <c r="C80" s="14">
        <v>0.8</v>
      </c>
    </row>
    <row r="81" spans="1:3" x14ac:dyDescent="0.2">
      <c r="A81" s="53">
        <v>64</v>
      </c>
      <c r="B81" s="54" t="s">
        <v>104</v>
      </c>
      <c r="C81" s="14">
        <v>0.49000000000000005</v>
      </c>
    </row>
    <row r="82" spans="1:3" x14ac:dyDescent="0.2">
      <c r="A82" s="53">
        <v>65</v>
      </c>
      <c r="B82" s="54" t="s">
        <v>105</v>
      </c>
      <c r="C82" s="52">
        <v>0.6</v>
      </c>
    </row>
    <row r="83" spans="1:3" x14ac:dyDescent="0.2">
      <c r="A83" s="43">
        <v>66</v>
      </c>
      <c r="B83" s="42" t="s">
        <v>187</v>
      </c>
      <c r="C83" s="52">
        <v>0.57999999999999996</v>
      </c>
    </row>
  </sheetData>
  <pageMargins left="0.7" right="0.7" top="0.75" bottom="0.75" header="0.3" footer="0.3"/>
  <pageSetup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Penormaan ISPN</vt:lpstr>
      <vt:lpstr>Database</vt:lpstr>
      <vt:lpstr>Database!Print_Area</vt:lpstr>
      <vt:lpstr>Penormaan ISPN!Print_Area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</dc:creator>
  <cp:lastModifiedBy>Dewi</cp:lastModifiedBy>
  <cp:lastPrinted>2019-11-19T11:36:42Z</cp:lastPrinted>
  <dcterms:created xsi:type="dcterms:W3CDTF">2019-11-07T04:41:50Z</dcterms:created>
  <dcterms:modified xsi:type="dcterms:W3CDTF">2020-02-05T05:34:26Z</dcterms:modified>
</cp:coreProperties>
</file>