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45" activeTab="3"/>
  </bookViews>
  <sheets>
    <sheet name="1 putra" sheetId="3" r:id="rId1"/>
    <sheet name="1 putri" sheetId="4" r:id="rId2"/>
    <sheet name="2 putra" sheetId="5" r:id="rId3"/>
    <sheet name="2 putri" sheetId="6" r:id="rId4"/>
  </sheets>
  <definedNames>
    <definedName name="_xlnm.Print_Area" localSheetId="0">'1 putra'!$A$1:$H$24</definedName>
    <definedName name="_xlnm.Print_Area" localSheetId="1">'1 putri'!$A$1:$H$21</definedName>
    <definedName name="_xlnm.Print_Area" localSheetId="2">'2 putra'!$A$1:$H$21</definedName>
    <definedName name="_xlnm.Print_Area" localSheetId="3">'2 putri'!$A$1:$H$24</definedName>
  </definedNames>
  <calcPr calcId="144525"/>
</workbook>
</file>

<file path=xl/sharedStrings.xml><?xml version="1.0" encoding="utf-8"?>
<sst xmlns="http://schemas.openxmlformats.org/spreadsheetml/2006/main" count="143" uniqueCount="101">
  <si>
    <t>DATA PENCAPAIAN TAHFIDZ</t>
  </si>
  <si>
    <t>September 2021 - Marhalah 1 Putra</t>
  </si>
  <si>
    <t>Nama</t>
  </si>
  <si>
    <t>NIS</t>
  </si>
  <si>
    <t>Pencapaian</t>
  </si>
  <si>
    <t>Target</t>
  </si>
  <si>
    <t>Persentase</t>
  </si>
  <si>
    <t>Keterangan</t>
  </si>
  <si>
    <t>Juz</t>
  </si>
  <si>
    <t>Surat</t>
  </si>
  <si>
    <t>Rencana</t>
  </si>
  <si>
    <t>Diperoleh</t>
  </si>
  <si>
    <t>Arviandow</t>
  </si>
  <si>
    <t>21.02.019</t>
  </si>
  <si>
    <t>At-Thariq</t>
  </si>
  <si>
    <t>Ayaturrahman Shinra</t>
  </si>
  <si>
    <t>21.02.020</t>
  </si>
  <si>
    <t>Al-Baqarah: 256</t>
  </si>
  <si>
    <t>Khalid Ghazy</t>
  </si>
  <si>
    <t>21.02.022</t>
  </si>
  <si>
    <t>Ali Imran: 61</t>
  </si>
  <si>
    <t>Muhammad Radja</t>
  </si>
  <si>
    <t>21.02.023</t>
  </si>
  <si>
    <t>Al-Baqarah: 61</t>
  </si>
  <si>
    <t>Muhammad Rasya</t>
  </si>
  <si>
    <t>21.02.024</t>
  </si>
  <si>
    <t>Al-Baqarah: 105</t>
  </si>
  <si>
    <t>Muhammad Rayhan</t>
  </si>
  <si>
    <t>21.02.025</t>
  </si>
  <si>
    <t>Al-Baqarah: 5</t>
  </si>
  <si>
    <t>Fa'iq</t>
  </si>
  <si>
    <t>21.02.038</t>
  </si>
  <si>
    <t>An-Naziat</t>
  </si>
  <si>
    <t>Hazwan Hafidzudin</t>
  </si>
  <si>
    <t>21.02.021</t>
  </si>
  <si>
    <t>An-Nisa: 113</t>
  </si>
  <si>
    <t>Rihal Muharrikul Haq</t>
  </si>
  <si>
    <t>21.02.027</t>
  </si>
  <si>
    <t>Al-Maidah: 13</t>
  </si>
  <si>
    <t>Zahy Awwab</t>
  </si>
  <si>
    <t>21.02.028</t>
  </si>
  <si>
    <t>Al-Baqarah: 186</t>
  </si>
  <si>
    <t>Yang mencapai target</t>
  </si>
  <si>
    <t>Samarinda, 30 September 2021</t>
  </si>
  <si>
    <t xml:space="preserve">          Penanggung Jawab</t>
  </si>
  <si>
    <r>
      <rPr>
        <sz val="11"/>
        <color theme="1"/>
        <rFont val="Calibri"/>
        <charset val="134"/>
        <scheme val="minor"/>
      </rPr>
      <t xml:space="preserve">   </t>
    </r>
    <r>
      <rPr>
        <u/>
        <sz val="11"/>
        <color indexed="8"/>
        <rFont val="Calibri"/>
        <charset val="134"/>
      </rPr>
      <t>Ust. Muhammad Zaini, S.Psi.</t>
    </r>
  </si>
  <si>
    <t>Hanifatul Qoimah</t>
  </si>
  <si>
    <t>21.02.030</t>
  </si>
  <si>
    <t>Mila Najiyah</t>
  </si>
  <si>
    <t>21.02.031</t>
  </si>
  <si>
    <t>Najwa Hani Fillah</t>
  </si>
  <si>
    <t>21.02.032</t>
  </si>
  <si>
    <t>Nayla Izzatul Hasanah</t>
  </si>
  <si>
    <t>21.02.033</t>
  </si>
  <si>
    <t>Nida Khalwatus S</t>
  </si>
  <si>
    <t>21.02.034</t>
  </si>
  <si>
    <t>Riska Fitriana Putri</t>
  </si>
  <si>
    <t>21.02.035</t>
  </si>
  <si>
    <t>Safarus Aufa Rifdah</t>
  </si>
  <si>
    <t>21.02.036</t>
  </si>
  <si>
    <t>Ja'far Asshodiq Habibullah F</t>
  </si>
  <si>
    <t>20.02.003</t>
  </si>
  <si>
    <t>Al-An'am: 68</t>
  </si>
  <si>
    <t>Abdurrahman Al-Zuhdi</t>
  </si>
  <si>
    <t>20.02.004</t>
  </si>
  <si>
    <t>At-Taubah: 86</t>
  </si>
  <si>
    <t>M. Fatih Yusuf Rahman</t>
  </si>
  <si>
    <t>20.02.005</t>
  </si>
  <si>
    <t>Al-An'am: 27</t>
  </si>
  <si>
    <t>Dzaakir Hawaary Arbie</t>
  </si>
  <si>
    <t>20.02.006</t>
  </si>
  <si>
    <t>Al-An'am: 52</t>
  </si>
  <si>
    <t>Muhammad Firmansyah</t>
  </si>
  <si>
    <t>20.02.007</t>
  </si>
  <si>
    <t>At-Taubah: 36</t>
  </si>
  <si>
    <t>Syamil Muwahhiduddien</t>
  </si>
  <si>
    <t>20.02.013</t>
  </si>
  <si>
    <t>Al-A'raf: 155</t>
  </si>
  <si>
    <t>Royan Abdullah Asyari</t>
  </si>
  <si>
    <t>20.02.017</t>
  </si>
  <si>
    <t>Al-Maidah: 2</t>
  </si>
  <si>
    <t>Nur Azizah</t>
  </si>
  <si>
    <t>20.02.001</t>
  </si>
  <si>
    <t>Siti Khodijah</t>
  </si>
  <si>
    <t>20.02.002</t>
  </si>
  <si>
    <t>Jahrisa Juana</t>
  </si>
  <si>
    <t>20.02.008</t>
  </si>
  <si>
    <t>Nurlayli Ubadah</t>
  </si>
  <si>
    <t>20.02.009</t>
  </si>
  <si>
    <t>Nadyne Fathiya Chairinda</t>
  </si>
  <si>
    <t>20.02.010</t>
  </si>
  <si>
    <t>Salwa</t>
  </si>
  <si>
    <t>20.02.011</t>
  </si>
  <si>
    <t>Muthia Shofia</t>
  </si>
  <si>
    <t>20.02.012</t>
  </si>
  <si>
    <t>Nada Sahla Syahidah</t>
  </si>
  <si>
    <t>20.02.014</t>
  </si>
  <si>
    <t>Nada Sabila Syahidah</t>
  </si>
  <si>
    <t>20.02.015</t>
  </si>
  <si>
    <t>Inas Afifah</t>
  </si>
  <si>
    <t>20.02.016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</si>
</sst>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7" formatCode="_ * #,##0.00_ ;_ * \-#,##0.00_ ;_ * &quot;-&quot;??_ ;_ @_ "/>
  </numFmts>
  <fonts count="24">
    <font>
      <sz val="11"/>
      <color theme="1"/>
      <name val="Calibri"/>
      <charset val="134"/>
      <scheme val="minor"/>
    </font>
    <font>
      <b/>
      <sz val="28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name val="Calibri"/>
      <charset val="134"/>
    </font>
    <font>
      <u/>
      <sz val="11"/>
      <color rgb="FF0000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u/>
      <sz val="11"/>
      <color indexed="8"/>
      <name val="Calibri"/>
      <charset val="134"/>
    </font>
  </fonts>
  <fills count="33">
    <fill>
      <patternFill patternType="none"/>
    </fill>
    <fill>
      <patternFill patternType="gray125"/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1" fillId="3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20" fillId="0" borderId="14" applyNumberFormat="0" applyFill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12" fillId="6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0" fillId="16" borderId="13" applyNumberFormat="0" applyFont="0" applyAlignment="0" applyProtection="0">
      <alignment vertical="center"/>
    </xf>
    <xf numFmtId="0" fontId="13" fillId="7" borderId="10" applyNumberForma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9" fillId="6" borderId="10" applyNumberFormat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5" fillId="0" borderId="7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5" fillId="8" borderId="12" applyNumberFormat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center"/>
    </xf>
  </cellStyleXfs>
  <cellXfs count="33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left" vertical="center" wrapText="1"/>
    </xf>
    <xf numFmtId="0" fontId="3" fillId="0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3" fillId="0" borderId="1" xfId="0" applyNumberFormat="1" applyFont="1" applyFill="1" applyBorder="1" applyAlignment="1"/>
    <xf numFmtId="0" fontId="3" fillId="0" borderId="1" xfId="0" applyNumberFormat="1" applyFont="1" applyFill="1" applyBorder="1" applyAlignment="1">
      <alignment horizontal="center"/>
    </xf>
    <xf numFmtId="0" fontId="3" fillId="0" borderId="1" xfId="0" applyNumberFormat="1" applyFont="1" applyFill="1" applyBorder="1" applyAlignment="1">
      <alignment horizontal="left" vertical="center"/>
    </xf>
    <xf numFmtId="0" fontId="2" fillId="0" borderId="4" xfId="0" applyFont="1" applyBorder="1" applyAlignment="1">
      <alignment horizontal="right" vertical="center"/>
    </xf>
    <xf numFmtId="0" fontId="2" fillId="0" borderId="5" xfId="0" applyFont="1" applyBorder="1" applyAlignment="1">
      <alignment horizontal="right" vertical="center"/>
    </xf>
    <xf numFmtId="0" fontId="2" fillId="0" borderId="1" xfId="0" applyFont="1" applyBorder="1" applyAlignment="1">
      <alignment horizontal="center"/>
    </xf>
    <xf numFmtId="0" fontId="0" fillId="0" borderId="1" xfId="47" applyNumberFormat="1" applyFont="1" applyFill="1" applyBorder="1" applyAlignment="1">
      <alignment horizontal="center" vertical="center"/>
    </xf>
    <xf numFmtId="9" fontId="0" fillId="0" borderId="1" xfId="47" applyFont="1" applyBorder="1" applyAlignment="1">
      <alignment horizontal="center" vertical="center"/>
    </xf>
    <xf numFmtId="0" fontId="0" fillId="0" borderId="1" xfId="47" applyNumberFormat="1" applyFont="1" applyFill="1" applyBorder="1" applyAlignment="1">
      <alignment horizontal="center"/>
    </xf>
    <xf numFmtId="9" fontId="0" fillId="0" borderId="1" xfId="47" applyFont="1" applyBorder="1" applyAlignment="1">
      <alignment horizontal="center"/>
    </xf>
    <xf numFmtId="0" fontId="2" fillId="0" borderId="6" xfId="0" applyFont="1" applyBorder="1" applyAlignment="1">
      <alignment horizontal="right" vertical="center"/>
    </xf>
    <xf numFmtId="9" fontId="2" fillId="0" borderId="1" xfId="47" applyFont="1" applyBorder="1" applyAlignment="1">
      <alignment horizontal="center"/>
    </xf>
    <xf numFmtId="0" fontId="0" fillId="0" borderId="0" xfId="0" applyAlignment="1"/>
    <xf numFmtId="0" fontId="0" fillId="0" borderId="0" xfId="0" applyFont="1" applyFill="1" applyBorder="1" applyAlignment="1">
      <alignment horizontal="left"/>
    </xf>
    <xf numFmtId="0" fontId="0" fillId="0" borderId="0" xfId="0" applyAlignment="1">
      <alignment vertical="center"/>
    </xf>
    <xf numFmtId="0" fontId="2" fillId="0" borderId="0" xfId="0" applyFont="1" applyAlignment="1"/>
    <xf numFmtId="0" fontId="2" fillId="0" borderId="0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9" fontId="0" fillId="0" borderId="1" xfId="47" applyFont="1" applyFill="1" applyBorder="1" applyAlignment="1">
      <alignment horizont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5</xdr:col>
      <xdr:colOff>335105</xdr:colOff>
      <xdr:row>18</xdr:row>
      <xdr:rowOff>168851</xdr:rowOff>
    </xdr:from>
    <xdr:ext cx="904875" cy="952500"/>
    <xdr:pic>
      <xdr:nvPicPr>
        <xdr:cNvPr id="2" name="Picture 2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 rot="-297914">
          <a:off x="8892540" y="4987925"/>
          <a:ext cx="904875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536863</xdr:colOff>
      <xdr:row>0</xdr:row>
      <xdr:rowOff>0</xdr:rowOff>
    </xdr:from>
    <xdr:to>
      <xdr:col>3</xdr:col>
      <xdr:colOff>1344506</xdr:colOff>
      <xdr:row>0</xdr:row>
      <xdr:rowOff>847725</xdr:rowOff>
    </xdr:to>
    <xdr:pic>
      <xdr:nvPicPr>
        <xdr:cNvPr id="4" name="Picture 3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70855" y="0"/>
          <a:ext cx="807720" cy="8477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5</xdr:col>
      <xdr:colOff>257174</xdr:colOff>
      <xdr:row>15</xdr:row>
      <xdr:rowOff>160192</xdr:rowOff>
    </xdr:from>
    <xdr:ext cx="904875" cy="952500"/>
    <xdr:pic>
      <xdr:nvPicPr>
        <xdr:cNvPr id="3" name="Picture 2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 rot="-297914">
          <a:off x="8420735" y="4503420"/>
          <a:ext cx="904875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597474</xdr:colOff>
      <xdr:row>0</xdr:row>
      <xdr:rowOff>0</xdr:rowOff>
    </xdr:from>
    <xdr:to>
      <xdr:col>3</xdr:col>
      <xdr:colOff>1405117</xdr:colOff>
      <xdr:row>0</xdr:row>
      <xdr:rowOff>847725</xdr:rowOff>
    </xdr:to>
    <xdr:pic>
      <xdr:nvPicPr>
        <xdr:cNvPr id="4" name="Picture 3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35930" y="0"/>
          <a:ext cx="807720" cy="8477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5</xdr:col>
      <xdr:colOff>222538</xdr:colOff>
      <xdr:row>15</xdr:row>
      <xdr:rowOff>168851</xdr:rowOff>
    </xdr:from>
    <xdr:ext cx="904875" cy="952500"/>
    <xdr:pic>
      <xdr:nvPicPr>
        <xdr:cNvPr id="3" name="Picture 2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 rot="-297914">
          <a:off x="8004175" y="4492625"/>
          <a:ext cx="904875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2</xdr:col>
      <xdr:colOff>1107440</xdr:colOff>
      <xdr:row>0</xdr:row>
      <xdr:rowOff>635</xdr:rowOff>
    </xdr:from>
    <xdr:to>
      <xdr:col>3</xdr:col>
      <xdr:colOff>568325</xdr:colOff>
      <xdr:row>0</xdr:row>
      <xdr:rowOff>848360</xdr:rowOff>
    </xdr:to>
    <xdr:pic>
      <xdr:nvPicPr>
        <xdr:cNvPr id="2" name="Picture 1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70500" y="635"/>
          <a:ext cx="807720" cy="84772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5</xdr:col>
      <xdr:colOff>257174</xdr:colOff>
      <xdr:row>18</xdr:row>
      <xdr:rowOff>142874</xdr:rowOff>
    </xdr:from>
    <xdr:ext cx="904875" cy="952500"/>
    <xdr:pic>
      <xdr:nvPicPr>
        <xdr:cNvPr id="2" name="Picture 2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 rot="-297914">
          <a:off x="8229600" y="4971415"/>
          <a:ext cx="904875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233795</xdr:colOff>
      <xdr:row>0</xdr:row>
      <xdr:rowOff>0</xdr:rowOff>
    </xdr:from>
    <xdr:to>
      <xdr:col>3</xdr:col>
      <xdr:colOff>1041438</xdr:colOff>
      <xdr:row>0</xdr:row>
      <xdr:rowOff>847725</xdr:rowOff>
    </xdr:to>
    <xdr:pic>
      <xdr:nvPicPr>
        <xdr:cNvPr id="3" name="Picture 2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5905" y="0"/>
          <a:ext cx="807720" cy="8477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I24"/>
  <sheetViews>
    <sheetView zoomScale="90" zoomScaleNormal="90" workbookViewId="0">
      <selection activeCell="F14" sqref="F14"/>
    </sheetView>
  </sheetViews>
  <sheetFormatPr defaultColWidth="9" defaultRowHeight="15.75"/>
  <cols>
    <col min="1" max="1" width="27.4266666666667" customWidth="1"/>
    <col min="2" max="2" width="14.14" customWidth="1"/>
    <col min="3" max="3" width="11.2866666666667" customWidth="1"/>
    <col min="4" max="4" width="24.8533333333333" customWidth="1"/>
    <col min="5" max="5" width="12.14" customWidth="1"/>
    <col min="6" max="6" width="11.8533333333333" customWidth="1"/>
    <col min="7" max="7" width="14.8533333333333" customWidth="1"/>
    <col min="8" max="8" width="15.7133333333333" customWidth="1"/>
  </cols>
  <sheetData>
    <row r="1" ht="111.75" customHeight="1" spans="1:8">
      <c r="A1" s="1" t="s">
        <v>0</v>
      </c>
      <c r="B1" s="1"/>
      <c r="C1" s="1"/>
      <c r="D1" s="1"/>
      <c r="E1" s="1"/>
      <c r="F1" s="1"/>
      <c r="G1" s="1"/>
      <c r="H1" s="1"/>
    </row>
    <row r="2" spans="1:8">
      <c r="A2" s="2" t="s">
        <v>1</v>
      </c>
      <c r="B2" s="2"/>
      <c r="C2" s="2"/>
      <c r="D2" s="2"/>
      <c r="E2" s="2"/>
      <c r="F2" s="2"/>
      <c r="G2" s="2"/>
      <c r="H2" s="2"/>
    </row>
    <row r="3" ht="16.5" customHeight="1" spans="1:7">
      <c r="A3" s="3"/>
      <c r="B3" s="3"/>
      <c r="C3" s="3"/>
      <c r="D3" s="3"/>
      <c r="E3" s="3"/>
      <c r="F3" s="3"/>
      <c r="G3" s="3"/>
    </row>
    <row r="4" ht="15" customHeight="1" spans="1:8">
      <c r="A4" s="4" t="s">
        <v>2</v>
      </c>
      <c r="B4" s="5" t="s">
        <v>3</v>
      </c>
      <c r="C4" s="4" t="s">
        <v>4</v>
      </c>
      <c r="D4" s="4"/>
      <c r="E4" s="18" t="s">
        <v>5</v>
      </c>
      <c r="F4" s="18"/>
      <c r="G4" s="4" t="s">
        <v>6</v>
      </c>
      <c r="H4" s="5" t="s">
        <v>7</v>
      </c>
    </row>
    <row r="5" spans="1:8">
      <c r="A5" s="4"/>
      <c r="B5" s="6"/>
      <c r="C5" s="4" t="s">
        <v>8</v>
      </c>
      <c r="D5" s="4" t="s">
        <v>9</v>
      </c>
      <c r="E5" s="18" t="s">
        <v>10</v>
      </c>
      <c r="F5" s="18" t="s">
        <v>11</v>
      </c>
      <c r="G5" s="4"/>
      <c r="H5" s="6"/>
    </row>
    <row r="6" spans="1:8">
      <c r="A6" s="7" t="s">
        <v>12</v>
      </c>
      <c r="B6" s="8" t="s">
        <v>13</v>
      </c>
      <c r="C6" s="11">
        <v>30</v>
      </c>
      <c r="D6" s="11" t="s">
        <v>14</v>
      </c>
      <c r="E6" s="11">
        <v>8</v>
      </c>
      <c r="F6" s="21">
        <v>591</v>
      </c>
      <c r="G6" s="22">
        <f>3/20</f>
        <v>0.15</v>
      </c>
      <c r="H6" s="11" t="str">
        <f t="shared" ref="H6:H15" si="0">IF(G6&gt;=1,"Tercapai","Belum Tercapai")</f>
        <v>Belum Tercapai</v>
      </c>
    </row>
    <row r="7" spans="1:9">
      <c r="A7" s="13" t="s">
        <v>15</v>
      </c>
      <c r="B7" s="14" t="s">
        <v>16</v>
      </c>
      <c r="C7" s="11">
        <v>3</v>
      </c>
      <c r="D7" s="12" t="s">
        <v>17</v>
      </c>
      <c r="E7" s="11">
        <v>42</v>
      </c>
      <c r="F7" s="21">
        <v>42</v>
      </c>
      <c r="G7" s="22">
        <f t="shared" ref="G6:G7" si="1">(F7-E7+20)/20</f>
        <v>1</v>
      </c>
      <c r="H7" s="11" t="str">
        <f t="shared" si="0"/>
        <v>Tercapai</v>
      </c>
      <c r="I7" s="29"/>
    </row>
    <row r="8" spans="1:8">
      <c r="A8" s="7" t="s">
        <v>18</v>
      </c>
      <c r="B8" s="8" t="s">
        <v>19</v>
      </c>
      <c r="C8" s="11">
        <v>3</v>
      </c>
      <c r="D8" s="12" t="s">
        <v>20</v>
      </c>
      <c r="E8" s="11">
        <v>60</v>
      </c>
      <c r="F8" s="21">
        <v>58</v>
      </c>
      <c r="G8" s="22">
        <f t="shared" ref="G7:G10" si="2">(F8-E8+20)/20</f>
        <v>0.9</v>
      </c>
      <c r="H8" s="11" t="str">
        <f t="shared" si="0"/>
        <v>Belum Tercapai</v>
      </c>
    </row>
    <row r="9" spans="1:8">
      <c r="A9" s="13" t="s">
        <v>21</v>
      </c>
      <c r="B9" s="14" t="s">
        <v>22</v>
      </c>
      <c r="C9" s="11">
        <v>1</v>
      </c>
      <c r="D9" s="12" t="s">
        <v>23</v>
      </c>
      <c r="E9" s="11">
        <v>22</v>
      </c>
      <c r="F9" s="21">
        <v>9</v>
      </c>
      <c r="G9" s="22">
        <f t="shared" si="2"/>
        <v>0.35</v>
      </c>
      <c r="H9" s="11" t="str">
        <f t="shared" si="0"/>
        <v>Belum Tercapai</v>
      </c>
    </row>
    <row r="10" spans="1:8">
      <c r="A10" s="13" t="s">
        <v>24</v>
      </c>
      <c r="B10" s="14" t="s">
        <v>25</v>
      </c>
      <c r="C10" s="11">
        <v>1</v>
      </c>
      <c r="D10" s="12" t="s">
        <v>26</v>
      </c>
      <c r="E10" s="11">
        <v>27</v>
      </c>
      <c r="F10" s="21">
        <v>17</v>
      </c>
      <c r="G10" s="22">
        <f t="shared" ref="G10:G12" si="3">(F10-E10+20)/20</f>
        <v>0.5</v>
      </c>
      <c r="H10" s="11" t="str">
        <f t="shared" si="0"/>
        <v>Belum Tercapai</v>
      </c>
    </row>
    <row r="11" spans="1:8">
      <c r="A11" s="13" t="s">
        <v>27</v>
      </c>
      <c r="B11" s="14" t="s">
        <v>28</v>
      </c>
      <c r="C11" s="11">
        <v>1</v>
      </c>
      <c r="D11" s="12" t="s">
        <v>29</v>
      </c>
      <c r="E11" s="11">
        <v>15</v>
      </c>
      <c r="F11" s="21">
        <v>2</v>
      </c>
      <c r="G11" s="22">
        <f t="shared" si="3"/>
        <v>0.35</v>
      </c>
      <c r="H11" s="11" t="str">
        <f t="shared" si="0"/>
        <v>Belum Tercapai</v>
      </c>
    </row>
    <row r="12" spans="1:8">
      <c r="A12" s="13" t="s">
        <v>30</v>
      </c>
      <c r="B12" s="14" t="s">
        <v>31</v>
      </c>
      <c r="C12" s="11">
        <v>30</v>
      </c>
      <c r="D12" s="12" t="s">
        <v>32</v>
      </c>
      <c r="E12" s="11">
        <v>11</v>
      </c>
      <c r="F12" s="21">
        <v>583</v>
      </c>
      <c r="G12" s="22">
        <f>8/20</f>
        <v>0.4</v>
      </c>
      <c r="H12" s="11" t="str">
        <f t="shared" si="0"/>
        <v>Belum Tercapai</v>
      </c>
    </row>
    <row r="13" spans="1:8">
      <c r="A13" s="7" t="s">
        <v>33</v>
      </c>
      <c r="B13" s="8" t="s">
        <v>34</v>
      </c>
      <c r="C13" s="11">
        <v>5</v>
      </c>
      <c r="D13" s="12" t="s">
        <v>35</v>
      </c>
      <c r="E13" s="11">
        <v>99</v>
      </c>
      <c r="F13" s="21">
        <v>98</v>
      </c>
      <c r="G13" s="22">
        <f t="shared" ref="G13:G15" si="4">(F13-E13+20)/20</f>
        <v>0.95</v>
      </c>
      <c r="H13" s="11" t="str">
        <f t="shared" si="0"/>
        <v>Belum Tercapai</v>
      </c>
    </row>
    <row r="14" spans="1:8">
      <c r="A14" s="13" t="s">
        <v>36</v>
      </c>
      <c r="B14" s="14" t="s">
        <v>37</v>
      </c>
      <c r="C14" s="11">
        <v>6</v>
      </c>
      <c r="D14" s="12" t="s">
        <v>38</v>
      </c>
      <c r="E14" s="11">
        <v>107</v>
      </c>
      <c r="F14" s="21">
        <v>110</v>
      </c>
      <c r="G14" s="22">
        <f t="shared" si="4"/>
        <v>1.15</v>
      </c>
      <c r="H14" s="11" t="str">
        <f t="shared" si="0"/>
        <v>Tercapai</v>
      </c>
    </row>
    <row r="15" spans="1:8">
      <c r="A15" s="13" t="s">
        <v>39</v>
      </c>
      <c r="B15" s="14" t="s">
        <v>40</v>
      </c>
      <c r="C15" s="11">
        <v>2</v>
      </c>
      <c r="D15" s="12" t="s">
        <v>41</v>
      </c>
      <c r="E15" s="11">
        <v>35</v>
      </c>
      <c r="F15" s="21">
        <v>28</v>
      </c>
      <c r="G15" s="22">
        <f t="shared" si="4"/>
        <v>0.65</v>
      </c>
      <c r="H15" s="11" t="str">
        <f t="shared" si="0"/>
        <v>Belum Tercapai</v>
      </c>
    </row>
    <row r="16" spans="1:8">
      <c r="A16" s="16" t="s">
        <v>42</v>
      </c>
      <c r="B16" s="17"/>
      <c r="C16" s="17"/>
      <c r="D16" s="17"/>
      <c r="E16" s="17"/>
      <c r="F16" s="23"/>
      <c r="G16" s="18">
        <f>COUNTIF(H6:H15,"Tercapai")</f>
        <v>2</v>
      </c>
      <c r="H16" s="24">
        <f>G16/ROWS(H6:H15)</f>
        <v>0.2</v>
      </c>
    </row>
    <row r="18" spans="1:1">
      <c r="A18" s="3"/>
    </row>
    <row r="19" spans="6:9">
      <c r="F19" s="25"/>
      <c r="G19" s="26" t="s">
        <v>43</v>
      </c>
      <c r="H19" s="27"/>
      <c r="I19" s="27"/>
    </row>
    <row r="20" spans="6:9">
      <c r="F20" s="25"/>
      <c r="G20" s="25"/>
      <c r="H20" s="27"/>
      <c r="I20" s="27"/>
    </row>
    <row r="21" spans="6:9">
      <c r="F21" s="25"/>
      <c r="G21" s="28" t="s">
        <v>44</v>
      </c>
      <c r="H21" s="27"/>
      <c r="I21" s="27"/>
    </row>
    <row r="22" spans="6:9">
      <c r="F22" s="25"/>
      <c r="G22" s="25"/>
      <c r="H22" s="27"/>
      <c r="I22" s="27"/>
    </row>
    <row r="23" spans="6:9">
      <c r="F23" s="25"/>
      <c r="G23" s="25"/>
      <c r="H23" s="27"/>
      <c r="I23" s="27"/>
    </row>
    <row r="24" spans="6:9">
      <c r="F24" s="25"/>
      <c r="G24" s="25" t="s">
        <v>45</v>
      </c>
      <c r="H24" s="27"/>
      <c r="I24" s="27"/>
    </row>
  </sheetData>
  <mergeCells count="9">
    <mergeCell ref="A1:H1"/>
    <mergeCell ref="A2:H2"/>
    <mergeCell ref="C4:D4"/>
    <mergeCell ref="E4:F4"/>
    <mergeCell ref="A16:F16"/>
    <mergeCell ref="A4:A5"/>
    <mergeCell ref="B4:B5"/>
    <mergeCell ref="G4:G5"/>
    <mergeCell ref="H4:H5"/>
  </mergeCells>
  <conditionalFormatting sqref="G13">
    <cfRule type="cellIs" dxfId="0" priority="4" operator="lessThan">
      <formula>1</formula>
    </cfRule>
  </conditionalFormatting>
  <conditionalFormatting sqref="H13">
    <cfRule type="cellIs" dxfId="0" priority="3" operator="equal">
      <formula>"Belum Tercapai"</formula>
    </cfRule>
  </conditionalFormatting>
  <conditionalFormatting sqref="G6:G12">
    <cfRule type="cellIs" dxfId="0" priority="6" operator="lessThan">
      <formula>1</formula>
    </cfRule>
  </conditionalFormatting>
  <conditionalFormatting sqref="G14:G15">
    <cfRule type="cellIs" dxfId="0" priority="2" operator="lessThan">
      <formula>1</formula>
    </cfRule>
  </conditionalFormatting>
  <conditionalFormatting sqref="H6:H12">
    <cfRule type="cellIs" dxfId="0" priority="5" operator="equal">
      <formula>"Belum Tercapai"</formula>
    </cfRule>
  </conditionalFormatting>
  <conditionalFormatting sqref="H14:H15">
    <cfRule type="cellIs" dxfId="0" priority="1" operator="equal">
      <formula>"Belum Tercapai"</formula>
    </cfRule>
  </conditionalFormatting>
  <pageMargins left="0.7" right="0.7" top="0.75" bottom="0.75" header="0.3" footer="0.3"/>
  <pageSetup paperSize="9" scale="99" orientation="landscape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I21"/>
  <sheetViews>
    <sheetView zoomScale="90" zoomScaleNormal="90" workbookViewId="0">
      <selection activeCell="F9" sqref="F9"/>
    </sheetView>
  </sheetViews>
  <sheetFormatPr defaultColWidth="9" defaultRowHeight="15.75"/>
  <cols>
    <col min="1" max="1" width="28.4266666666667" customWidth="1"/>
    <col min="2" max="2" width="13.5733333333333" customWidth="1"/>
    <col min="3" max="3" width="9.85333333333333" customWidth="1"/>
    <col min="4" max="4" width="22.2866666666667" customWidth="1"/>
    <col min="5" max="5" width="11.5733333333333" customWidth="1"/>
    <col min="6" max="6" width="10.8533333333333" customWidth="1"/>
    <col min="7" max="7" width="14.7133333333333" customWidth="1"/>
    <col min="8" max="8" width="22" customWidth="1"/>
  </cols>
  <sheetData>
    <row r="1" ht="110.25" customHeight="1" spans="1:8">
      <c r="A1" s="1" t="s">
        <v>0</v>
      </c>
      <c r="B1" s="1"/>
      <c r="C1" s="1"/>
      <c r="D1" s="1"/>
      <c r="E1" s="1"/>
      <c r="F1" s="1"/>
      <c r="G1" s="1"/>
      <c r="H1" s="1"/>
    </row>
    <row r="2" spans="1:8">
      <c r="A2" s="2" t="str">
        <f>SUBSTITUTE('1 putra'!A2:H2,"Putra","Putri")</f>
        <v>September 2021 - Marhalah 1 Putri</v>
      </c>
      <c r="B2" s="2"/>
      <c r="C2" s="2"/>
      <c r="D2" s="2"/>
      <c r="E2" s="2"/>
      <c r="F2" s="2"/>
      <c r="G2" s="2"/>
      <c r="H2" s="2"/>
    </row>
    <row r="3" ht="27.75" customHeight="1" spans="1:7">
      <c r="A3" s="3"/>
      <c r="B3" s="3"/>
      <c r="C3" s="3"/>
      <c r="D3" s="3"/>
      <c r="E3" s="3"/>
      <c r="F3" s="3"/>
      <c r="G3" s="3"/>
    </row>
    <row r="4" ht="15" customHeight="1" spans="1:8">
      <c r="A4" s="4" t="s">
        <v>2</v>
      </c>
      <c r="B4" s="5" t="s">
        <v>3</v>
      </c>
      <c r="C4" s="4" t="s">
        <v>4</v>
      </c>
      <c r="D4" s="4"/>
      <c r="E4" s="18" t="s">
        <v>5</v>
      </c>
      <c r="F4" s="18"/>
      <c r="G4" s="4" t="s">
        <v>6</v>
      </c>
      <c r="H4" s="5" t="s">
        <v>7</v>
      </c>
    </row>
    <row r="5" spans="1:8">
      <c r="A5" s="4"/>
      <c r="B5" s="6"/>
      <c r="C5" s="4" t="s">
        <v>8</v>
      </c>
      <c r="D5" s="4" t="s">
        <v>9</v>
      </c>
      <c r="E5" s="18" t="s">
        <v>10</v>
      </c>
      <c r="F5" s="18" t="s">
        <v>11</v>
      </c>
      <c r="G5" s="4"/>
      <c r="H5" s="6"/>
    </row>
    <row r="6" spans="1:8">
      <c r="A6" s="7" t="s">
        <v>46</v>
      </c>
      <c r="B6" s="8" t="s">
        <v>47</v>
      </c>
      <c r="C6" s="11"/>
      <c r="D6" s="12"/>
      <c r="E6" s="11"/>
      <c r="F6" s="21">
        <v>13</v>
      </c>
      <c r="G6" s="22">
        <f t="shared" ref="G6:G7" si="0">(F6-E6+20)/20</f>
        <v>1.65</v>
      </c>
      <c r="H6" s="11" t="str">
        <f t="shared" ref="H6:H12" si="1">IF(G6&gt;=1,"Tercapai","Belum Tercapai")</f>
        <v>Tercapai</v>
      </c>
    </row>
    <row r="7" spans="1:9">
      <c r="A7" s="13" t="s">
        <v>48</v>
      </c>
      <c r="B7" s="14" t="s">
        <v>49</v>
      </c>
      <c r="C7" s="11"/>
      <c r="D7" s="12"/>
      <c r="E7" s="11"/>
      <c r="F7" s="21">
        <v>54</v>
      </c>
      <c r="G7" s="22">
        <f t="shared" si="0"/>
        <v>3.7</v>
      </c>
      <c r="H7" s="11" t="str">
        <f t="shared" si="1"/>
        <v>Tercapai</v>
      </c>
      <c r="I7" s="29"/>
    </row>
    <row r="8" spans="1:9">
      <c r="A8" s="7" t="s">
        <v>50</v>
      </c>
      <c r="B8" s="8" t="s">
        <v>51</v>
      </c>
      <c r="C8" s="11"/>
      <c r="D8" s="12"/>
      <c r="E8" s="11"/>
      <c r="F8" s="21">
        <v>25</v>
      </c>
      <c r="G8" s="22">
        <f t="shared" ref="G7:G12" si="2">(F8-E8+20)/20</f>
        <v>2.25</v>
      </c>
      <c r="H8" s="11" t="str">
        <f t="shared" si="1"/>
        <v>Tercapai</v>
      </c>
      <c r="I8" s="29"/>
    </row>
    <row r="9" spans="1:8">
      <c r="A9" s="15" t="s">
        <v>52</v>
      </c>
      <c r="B9" s="8" t="s">
        <v>53</v>
      </c>
      <c r="C9" s="11"/>
      <c r="D9" s="12"/>
      <c r="E9" s="11"/>
      <c r="F9" s="21">
        <v>64</v>
      </c>
      <c r="G9" s="22">
        <f t="shared" si="2"/>
        <v>4.2</v>
      </c>
      <c r="H9" s="11" t="str">
        <f t="shared" si="1"/>
        <v>Tercapai</v>
      </c>
    </row>
    <row r="10" spans="1:8">
      <c r="A10" s="13" t="s">
        <v>54</v>
      </c>
      <c r="B10" s="14" t="s">
        <v>55</v>
      </c>
      <c r="C10" s="11"/>
      <c r="D10" s="12"/>
      <c r="E10" s="11"/>
      <c r="F10" s="21">
        <v>39</v>
      </c>
      <c r="G10" s="22">
        <f t="shared" ref="G10:G11" si="3">(F10-E10+20)/20</f>
        <v>2.95</v>
      </c>
      <c r="H10" s="11" t="str">
        <f t="shared" si="1"/>
        <v>Tercapai</v>
      </c>
    </row>
    <row r="11" spans="1:8">
      <c r="A11" s="13" t="s">
        <v>56</v>
      </c>
      <c r="B11" s="14" t="s">
        <v>57</v>
      </c>
      <c r="C11" s="30"/>
      <c r="D11" s="31"/>
      <c r="E11" s="30"/>
      <c r="F11" s="21">
        <v>13</v>
      </c>
      <c r="G11" s="32">
        <f t="shared" si="3"/>
        <v>1.65</v>
      </c>
      <c r="H11" s="30" t="str">
        <f t="shared" si="1"/>
        <v>Tercapai</v>
      </c>
    </row>
    <row r="12" spans="1:8">
      <c r="A12" s="13" t="s">
        <v>58</v>
      </c>
      <c r="B12" s="14" t="s">
        <v>59</v>
      </c>
      <c r="C12" s="11"/>
      <c r="D12" s="12"/>
      <c r="E12" s="11"/>
      <c r="F12" s="21">
        <v>69</v>
      </c>
      <c r="G12" s="22">
        <f t="shared" si="2"/>
        <v>4.45</v>
      </c>
      <c r="H12" s="11" t="str">
        <f t="shared" si="1"/>
        <v>Tercapai</v>
      </c>
    </row>
    <row r="13" spans="1:8">
      <c r="A13" s="16" t="s">
        <v>42</v>
      </c>
      <c r="B13" s="17"/>
      <c r="C13" s="17"/>
      <c r="D13" s="17"/>
      <c r="E13" s="17"/>
      <c r="F13" s="23"/>
      <c r="G13" s="18">
        <f>COUNTIF(H6:H12,"Tercapai")</f>
        <v>7</v>
      </c>
      <c r="H13" s="24">
        <f>G13/ROWS(H6:H12)</f>
        <v>1</v>
      </c>
    </row>
    <row r="16" spans="6:8">
      <c r="F16" s="25"/>
      <c r="G16" s="26" t="str">
        <f>'1 putra'!G19</f>
        <v>Samarinda, 30 September 2021</v>
      </c>
      <c r="H16" s="27"/>
    </row>
    <row r="17" spans="6:8">
      <c r="F17" s="25"/>
      <c r="G17" s="25"/>
      <c r="H17" s="27"/>
    </row>
    <row r="18" spans="6:8">
      <c r="F18" s="25"/>
      <c r="G18" s="28" t="s">
        <v>44</v>
      </c>
      <c r="H18" s="27"/>
    </row>
    <row r="19" spans="6:8">
      <c r="F19" s="25"/>
      <c r="G19" s="25"/>
      <c r="H19" s="27"/>
    </row>
    <row r="20" spans="6:8">
      <c r="F20" s="25"/>
      <c r="G20" s="25"/>
      <c r="H20" s="27"/>
    </row>
    <row r="21" spans="6:8">
      <c r="F21" s="25"/>
      <c r="G21" s="25" t="s">
        <v>45</v>
      </c>
      <c r="H21" s="27"/>
    </row>
  </sheetData>
  <mergeCells count="10">
    <mergeCell ref="A1:H1"/>
    <mergeCell ref="A2:H2"/>
    <mergeCell ref="C4:D4"/>
    <mergeCell ref="E4:F4"/>
    <mergeCell ref="A13:F13"/>
    <mergeCell ref="A4:A5"/>
    <mergeCell ref="B4:B5"/>
    <mergeCell ref="G4:G5"/>
    <mergeCell ref="H4:H5"/>
    <mergeCell ref="I7:I8"/>
  </mergeCells>
  <conditionalFormatting sqref="G6:G12">
    <cfRule type="cellIs" dxfId="0" priority="2" operator="lessThan">
      <formula>1</formula>
    </cfRule>
  </conditionalFormatting>
  <conditionalFormatting sqref="H6:H12">
    <cfRule type="cellIs" dxfId="0" priority="1" operator="equal">
      <formula>"Belum Tercapai"</formula>
    </cfRule>
  </conditionalFormatting>
  <pageMargins left="0.7" right="0.7" top="0.75" bottom="0.75" header="0.3" footer="0.3"/>
  <pageSetup paperSize="9" scale="99" orientation="landscape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I21"/>
  <sheetViews>
    <sheetView zoomScale="86" zoomScaleNormal="86" workbookViewId="0">
      <selection activeCell="F8" sqref="F8"/>
    </sheetView>
  </sheetViews>
  <sheetFormatPr defaultColWidth="9" defaultRowHeight="15.75"/>
  <cols>
    <col min="1" max="1" width="30.8533333333333" customWidth="1"/>
    <col min="2" max="2" width="12.8533333333333" customWidth="1"/>
    <col min="3" max="3" width="14.14" customWidth="1"/>
    <col min="4" max="4" width="14.8533333333333" customWidth="1"/>
    <col min="5" max="5" width="9" customWidth="1"/>
    <col min="6" max="6" width="10.4266666666667" customWidth="1"/>
    <col min="7" max="7" width="14.2866666666667" customWidth="1"/>
    <col min="8" max="8" width="20.14" customWidth="1"/>
  </cols>
  <sheetData>
    <row r="1" ht="111.75" customHeight="1" spans="1:8">
      <c r="A1" s="1" t="s">
        <v>0</v>
      </c>
      <c r="B1" s="1"/>
      <c r="C1" s="1"/>
      <c r="D1" s="1"/>
      <c r="E1" s="1"/>
      <c r="F1" s="1"/>
      <c r="G1" s="1"/>
      <c r="H1" s="1"/>
    </row>
    <row r="2" spans="1:8">
      <c r="A2" s="2" t="str">
        <f>SUBSTITUTE('1 putra'!A2:H2,"1 Putra","2 Putra")</f>
        <v>September 2021 - Marhalah 2 Putra</v>
      </c>
      <c r="B2" s="2"/>
      <c r="C2" s="2"/>
      <c r="D2" s="2"/>
      <c r="E2" s="2"/>
      <c r="F2" s="2"/>
      <c r="G2" s="2"/>
      <c r="H2" s="2"/>
    </row>
    <row r="3" ht="24.75" customHeight="1" spans="1:7">
      <c r="A3" s="3"/>
      <c r="B3" s="3"/>
      <c r="C3" s="3"/>
      <c r="D3" s="3"/>
      <c r="E3" s="3"/>
      <c r="F3" s="3"/>
      <c r="G3" s="3"/>
    </row>
    <row r="4" ht="15" customHeight="1" spans="1:8">
      <c r="A4" s="4" t="s">
        <v>2</v>
      </c>
      <c r="B4" s="5" t="s">
        <v>3</v>
      </c>
      <c r="C4" s="4" t="s">
        <v>4</v>
      </c>
      <c r="D4" s="4"/>
      <c r="E4" s="18" t="s">
        <v>5</v>
      </c>
      <c r="F4" s="18"/>
      <c r="G4" s="4" t="s">
        <v>6</v>
      </c>
      <c r="H4" s="5" t="s">
        <v>7</v>
      </c>
    </row>
    <row r="5" spans="1:8">
      <c r="A5" s="4"/>
      <c r="B5" s="6"/>
      <c r="C5" s="4" t="s">
        <v>8</v>
      </c>
      <c r="D5" s="4" t="s">
        <v>9</v>
      </c>
      <c r="E5" s="18" t="s">
        <v>10</v>
      </c>
      <c r="F5" s="18" t="s">
        <v>11</v>
      </c>
      <c r="G5" s="4"/>
      <c r="H5" s="6"/>
    </row>
    <row r="6" spans="1:8">
      <c r="A6" s="15" t="s">
        <v>60</v>
      </c>
      <c r="B6" s="8" t="s">
        <v>61</v>
      </c>
      <c r="C6" s="9">
        <v>7</v>
      </c>
      <c r="D6" s="10" t="s">
        <v>62</v>
      </c>
      <c r="E6" s="9">
        <v>142</v>
      </c>
      <c r="F6" s="19">
        <v>135</v>
      </c>
      <c r="G6" s="20">
        <f t="shared" ref="G6:G12" si="0">(F6-E6+20)/20</f>
        <v>0.65</v>
      </c>
      <c r="H6" s="9" t="str">
        <f t="shared" ref="H6:H12" si="1">IF(G6&gt;=1,"Tercapai","Belum Tercapai")</f>
        <v>Belum Tercapai</v>
      </c>
    </row>
    <row r="7" spans="1:8">
      <c r="A7" s="7" t="s">
        <v>63</v>
      </c>
      <c r="B7" s="8" t="s">
        <v>64</v>
      </c>
      <c r="C7" s="11">
        <v>10</v>
      </c>
      <c r="D7" s="12" t="s">
        <v>65</v>
      </c>
      <c r="E7" s="11">
        <v>214</v>
      </c>
      <c r="F7" s="21">
        <v>200</v>
      </c>
      <c r="G7" s="22">
        <f t="shared" si="0"/>
        <v>0.3</v>
      </c>
      <c r="H7" s="11" t="str">
        <f t="shared" si="1"/>
        <v>Belum Tercapai</v>
      </c>
    </row>
    <row r="8" spans="1:9">
      <c r="A8" s="13" t="s">
        <v>66</v>
      </c>
      <c r="B8" s="14" t="s">
        <v>67</v>
      </c>
      <c r="C8" s="11">
        <v>7</v>
      </c>
      <c r="D8" s="12" t="s">
        <v>68</v>
      </c>
      <c r="E8" s="11">
        <v>136</v>
      </c>
      <c r="F8" s="21">
        <v>132</v>
      </c>
      <c r="G8" s="22">
        <f t="shared" si="0"/>
        <v>0.8</v>
      </c>
      <c r="H8" s="11" t="str">
        <f t="shared" si="1"/>
        <v>Belum Tercapai</v>
      </c>
      <c r="I8" s="29"/>
    </row>
    <row r="9" spans="1:9">
      <c r="A9" s="7" t="s">
        <v>69</v>
      </c>
      <c r="B9" s="8" t="s">
        <v>70</v>
      </c>
      <c r="C9" s="9">
        <v>7</v>
      </c>
      <c r="D9" s="10" t="s">
        <v>71</v>
      </c>
      <c r="E9" s="11">
        <v>141</v>
      </c>
      <c r="F9" s="21">
        <v>133</v>
      </c>
      <c r="G9" s="22">
        <f t="shared" si="0"/>
        <v>0.6</v>
      </c>
      <c r="H9" s="11" t="str">
        <f t="shared" si="1"/>
        <v>Belum Tercapai</v>
      </c>
      <c r="I9" s="29"/>
    </row>
    <row r="10" spans="1:8">
      <c r="A10" s="7" t="s">
        <v>72</v>
      </c>
      <c r="B10" s="8" t="s">
        <v>73</v>
      </c>
      <c r="C10" s="11">
        <v>10</v>
      </c>
      <c r="D10" s="12" t="s">
        <v>74</v>
      </c>
      <c r="E10" s="11">
        <v>195</v>
      </c>
      <c r="F10" s="21">
        <v>193</v>
      </c>
      <c r="G10" s="22">
        <f t="shared" si="0"/>
        <v>0.9</v>
      </c>
      <c r="H10" s="11" t="str">
        <f t="shared" si="1"/>
        <v>Belum Tercapai</v>
      </c>
    </row>
    <row r="11" spans="1:8">
      <c r="A11" s="13" t="s">
        <v>75</v>
      </c>
      <c r="B11" s="14" t="s">
        <v>76</v>
      </c>
      <c r="C11" s="11">
        <v>9</v>
      </c>
      <c r="D11" s="12" t="s">
        <v>77</v>
      </c>
      <c r="E11" s="11">
        <v>182</v>
      </c>
      <c r="F11" s="21">
        <v>169</v>
      </c>
      <c r="G11" s="22">
        <f t="shared" si="0"/>
        <v>0.35</v>
      </c>
      <c r="H11" s="11" t="str">
        <f t="shared" si="1"/>
        <v>Belum Tercapai</v>
      </c>
    </row>
    <row r="12" spans="1:8">
      <c r="A12" s="13" t="s">
        <v>78</v>
      </c>
      <c r="B12" s="14" t="s">
        <v>79</v>
      </c>
      <c r="C12" s="11">
        <v>6</v>
      </c>
      <c r="D12" s="12" t="s">
        <v>80</v>
      </c>
      <c r="E12" s="11">
        <v>101</v>
      </c>
      <c r="F12" s="21">
        <v>106</v>
      </c>
      <c r="G12" s="22">
        <f t="shared" si="0"/>
        <v>1.25</v>
      </c>
      <c r="H12" s="11" t="str">
        <f t="shared" si="1"/>
        <v>Tercapai</v>
      </c>
    </row>
    <row r="13" spans="1:8">
      <c r="A13" s="16" t="s">
        <v>42</v>
      </c>
      <c r="B13" s="17"/>
      <c r="C13" s="17"/>
      <c r="D13" s="17"/>
      <c r="E13" s="17"/>
      <c r="F13" s="23"/>
      <c r="G13" s="18">
        <f>COUNTIF(H6:H12,"Tercapai")</f>
        <v>1</v>
      </c>
      <c r="H13" s="24">
        <f>G13/ROWS(H6:H12)</f>
        <v>0.142857142857143</v>
      </c>
    </row>
    <row r="15" spans="1:1">
      <c r="A15" s="3"/>
    </row>
    <row r="16" spans="1:8">
      <c r="A16" s="3"/>
      <c r="F16" s="25"/>
      <c r="G16" s="26" t="str">
        <f>'1 putra'!G19</f>
        <v>Samarinda, 30 September 2021</v>
      </c>
      <c r="H16" s="27"/>
    </row>
    <row r="17" spans="6:8">
      <c r="F17" s="25"/>
      <c r="G17" s="25"/>
      <c r="H17" s="27"/>
    </row>
    <row r="18" spans="6:8">
      <c r="F18" s="25"/>
      <c r="G18" s="28" t="s">
        <v>44</v>
      </c>
      <c r="H18" s="27"/>
    </row>
    <row r="19" spans="6:8">
      <c r="F19" s="25"/>
      <c r="G19" s="25"/>
      <c r="H19" s="27"/>
    </row>
    <row r="20" spans="6:8">
      <c r="F20" s="25"/>
      <c r="G20" s="25"/>
      <c r="H20" s="27"/>
    </row>
    <row r="21" spans="6:8">
      <c r="F21" s="25"/>
      <c r="G21" s="25" t="s">
        <v>45</v>
      </c>
      <c r="H21" s="27"/>
    </row>
  </sheetData>
  <mergeCells count="10">
    <mergeCell ref="A1:H1"/>
    <mergeCell ref="A2:H2"/>
    <mergeCell ref="C4:D4"/>
    <mergeCell ref="E4:F4"/>
    <mergeCell ref="A13:F13"/>
    <mergeCell ref="A4:A5"/>
    <mergeCell ref="B4:B5"/>
    <mergeCell ref="G4:G5"/>
    <mergeCell ref="H4:H5"/>
    <mergeCell ref="I8:I9"/>
  </mergeCells>
  <conditionalFormatting sqref="G6:G12">
    <cfRule type="cellIs" dxfId="0" priority="6" operator="lessThan">
      <formula>1</formula>
    </cfRule>
  </conditionalFormatting>
  <conditionalFormatting sqref="H6:H12">
    <cfRule type="cellIs" dxfId="0" priority="5" operator="equal">
      <formula>"Belum Tercapai"</formula>
    </cfRule>
  </conditionalFormatting>
  <pageMargins left="0.7" right="0.7" top="0.75" bottom="0.75" header="0.3" footer="0.3"/>
  <pageSetup paperSize="9" orientation="landscape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I24"/>
  <sheetViews>
    <sheetView tabSelected="1" workbookViewId="0">
      <selection activeCell="F9" sqref="F9"/>
    </sheetView>
  </sheetViews>
  <sheetFormatPr defaultColWidth="9" defaultRowHeight="15.75"/>
  <cols>
    <col min="1" max="1" width="28" customWidth="1"/>
    <col min="2" max="2" width="13.8533333333333" customWidth="1"/>
    <col min="3" max="3" width="11.7133333333333" customWidth="1"/>
    <col min="4" max="4" width="18.4266666666667" customWidth="1"/>
    <col min="5" max="5" width="11.7133333333333" customWidth="1"/>
    <col min="6" max="6" width="11.2866666666667" customWidth="1"/>
    <col min="7" max="7" width="13" customWidth="1"/>
    <col min="8" max="8" width="18.5733333333333" customWidth="1"/>
  </cols>
  <sheetData>
    <row r="1" ht="109.5" customHeight="1" spans="1:8">
      <c r="A1" s="1" t="s">
        <v>0</v>
      </c>
      <c r="B1" s="1"/>
      <c r="C1" s="1"/>
      <c r="D1" s="1"/>
      <c r="E1" s="1"/>
      <c r="F1" s="1"/>
      <c r="G1" s="1"/>
      <c r="H1" s="1"/>
    </row>
    <row r="2" spans="1:8">
      <c r="A2" s="2" t="str">
        <f>SUBSTITUTE('1 putra'!A2:H2,"1 Putra","2 Putri")</f>
        <v>September 2021 - Marhalah 2 Putri</v>
      </c>
      <c r="B2" s="2"/>
      <c r="C2" s="2"/>
      <c r="D2" s="2"/>
      <c r="E2" s="2"/>
      <c r="F2" s="2"/>
      <c r="G2" s="2"/>
      <c r="H2" s="2"/>
    </row>
    <row r="3" ht="19.5" customHeight="1" spans="1:7">
      <c r="A3" s="3"/>
      <c r="B3" s="3"/>
      <c r="C3" s="3"/>
      <c r="D3" s="3"/>
      <c r="E3" s="3"/>
      <c r="F3" s="3"/>
      <c r="G3" s="3"/>
    </row>
    <row r="4" ht="15" customHeight="1" spans="1:8">
      <c r="A4" s="4" t="s">
        <v>2</v>
      </c>
      <c r="B4" s="5" t="s">
        <v>3</v>
      </c>
      <c r="C4" s="4" t="s">
        <v>4</v>
      </c>
      <c r="D4" s="4"/>
      <c r="E4" s="18" t="s">
        <v>5</v>
      </c>
      <c r="F4" s="18"/>
      <c r="G4" s="4" t="s">
        <v>6</v>
      </c>
      <c r="H4" s="5" t="s">
        <v>7</v>
      </c>
    </row>
    <row r="5" spans="1:8">
      <c r="A5" s="4"/>
      <c r="B5" s="6"/>
      <c r="C5" s="4" t="s">
        <v>8</v>
      </c>
      <c r="D5" s="4" t="s">
        <v>9</v>
      </c>
      <c r="E5" s="18" t="s">
        <v>10</v>
      </c>
      <c r="F5" s="18" t="s">
        <v>11</v>
      </c>
      <c r="G5" s="4"/>
      <c r="H5" s="6"/>
    </row>
    <row r="6" spans="1:8">
      <c r="A6" s="7" t="s">
        <v>81</v>
      </c>
      <c r="B6" s="8" t="s">
        <v>82</v>
      </c>
      <c r="C6" s="9"/>
      <c r="D6" s="10"/>
      <c r="E6" s="9"/>
      <c r="F6" s="19">
        <v>79</v>
      </c>
      <c r="G6" s="20">
        <f>(F6-E6+20)/20</f>
        <v>4.95</v>
      </c>
      <c r="H6" s="9" t="str">
        <f t="shared" ref="H6:H15" si="0">IF(G6&gt;=1,"Tercapai","Belum Tercapai")</f>
        <v>Tercapai</v>
      </c>
    </row>
    <row r="7" spans="1:8">
      <c r="A7" s="7" t="s">
        <v>83</v>
      </c>
      <c r="B7" s="8" t="s">
        <v>84</v>
      </c>
      <c r="C7" s="11"/>
      <c r="D7" s="12"/>
      <c r="E7" s="11"/>
      <c r="F7" s="21">
        <v>107</v>
      </c>
      <c r="G7" s="22">
        <f t="shared" ref="G7:G15" si="1">(F7-E7+20)/20</f>
        <v>6.35</v>
      </c>
      <c r="H7" s="11" t="str">
        <f t="shared" si="0"/>
        <v>Tercapai</v>
      </c>
    </row>
    <row r="8" spans="1:9">
      <c r="A8" s="13" t="s">
        <v>85</v>
      </c>
      <c r="B8" s="14" t="s">
        <v>86</v>
      </c>
      <c r="C8" s="11"/>
      <c r="D8" s="12"/>
      <c r="E8" s="11"/>
      <c r="F8" s="21">
        <v>197</v>
      </c>
      <c r="G8" s="22">
        <f t="shared" si="1"/>
        <v>10.85</v>
      </c>
      <c r="H8" s="11" t="str">
        <f t="shared" si="0"/>
        <v>Tercapai</v>
      </c>
      <c r="I8" s="29"/>
    </row>
    <row r="9" spans="1:9">
      <c r="A9" s="7" t="s">
        <v>87</v>
      </c>
      <c r="B9" s="8" t="s">
        <v>88</v>
      </c>
      <c r="C9" s="11"/>
      <c r="D9" s="12"/>
      <c r="E9" s="11"/>
      <c r="F9" s="21">
        <v>181</v>
      </c>
      <c r="G9" s="22">
        <f t="shared" si="1"/>
        <v>10.05</v>
      </c>
      <c r="H9" s="11" t="str">
        <f t="shared" si="0"/>
        <v>Tercapai</v>
      </c>
      <c r="I9" s="29"/>
    </row>
    <row r="10" spans="1:8">
      <c r="A10" s="15" t="s">
        <v>89</v>
      </c>
      <c r="B10" s="8" t="s">
        <v>90</v>
      </c>
      <c r="C10" s="11"/>
      <c r="D10" s="12"/>
      <c r="E10" s="11"/>
      <c r="F10" s="21">
        <v>94</v>
      </c>
      <c r="G10" s="22">
        <f t="shared" si="1"/>
        <v>5.7</v>
      </c>
      <c r="H10" s="11" t="str">
        <f t="shared" si="0"/>
        <v>Tercapai</v>
      </c>
    </row>
    <row r="11" spans="1:8">
      <c r="A11" s="13" t="s">
        <v>91</v>
      </c>
      <c r="B11" s="14" t="s">
        <v>92</v>
      </c>
      <c r="C11" s="11"/>
      <c r="D11" s="12"/>
      <c r="E11" s="11"/>
      <c r="F11" s="21">
        <v>111</v>
      </c>
      <c r="G11" s="22">
        <f t="shared" si="1"/>
        <v>6.55</v>
      </c>
      <c r="H11" s="11" t="str">
        <f t="shared" si="0"/>
        <v>Tercapai</v>
      </c>
    </row>
    <row r="12" spans="1:8">
      <c r="A12" s="13" t="s">
        <v>93</v>
      </c>
      <c r="B12" s="14" t="s">
        <v>94</v>
      </c>
      <c r="C12" s="11"/>
      <c r="D12" s="12"/>
      <c r="E12" s="11"/>
      <c r="F12" s="21">
        <v>247</v>
      </c>
      <c r="G12" s="22">
        <f t="shared" si="1"/>
        <v>13.35</v>
      </c>
      <c r="H12" s="11" t="str">
        <f t="shared" si="0"/>
        <v>Tercapai</v>
      </c>
    </row>
    <row r="13" spans="1:8">
      <c r="A13" s="13" t="s">
        <v>95</v>
      </c>
      <c r="B13" s="14" t="s">
        <v>96</v>
      </c>
      <c r="C13" s="11"/>
      <c r="D13" s="12"/>
      <c r="E13" s="11"/>
      <c r="F13" s="21">
        <v>239</v>
      </c>
      <c r="G13" s="22">
        <f t="shared" si="1"/>
        <v>12.95</v>
      </c>
      <c r="H13" s="11" t="str">
        <f t="shared" si="0"/>
        <v>Tercapai</v>
      </c>
    </row>
    <row r="14" spans="1:8">
      <c r="A14" s="13" t="s">
        <v>97</v>
      </c>
      <c r="B14" s="14" t="s">
        <v>98</v>
      </c>
      <c r="C14" s="11"/>
      <c r="D14" s="12"/>
      <c r="E14" s="11"/>
      <c r="F14" s="21">
        <v>117</v>
      </c>
      <c r="G14" s="22">
        <f t="shared" si="1"/>
        <v>6.85</v>
      </c>
      <c r="H14" s="11" t="str">
        <f t="shared" si="0"/>
        <v>Tercapai</v>
      </c>
    </row>
    <row r="15" spans="1:8">
      <c r="A15" s="13" t="s">
        <v>99</v>
      </c>
      <c r="B15" s="14" t="s">
        <v>100</v>
      </c>
      <c r="C15" s="11"/>
      <c r="D15" s="12"/>
      <c r="E15" s="11"/>
      <c r="F15" s="21">
        <v>53</v>
      </c>
      <c r="G15" s="22">
        <f t="shared" si="1"/>
        <v>3.65</v>
      </c>
      <c r="H15" s="11" t="str">
        <f t="shared" si="0"/>
        <v>Tercapai</v>
      </c>
    </row>
    <row r="16" spans="1:8">
      <c r="A16" s="16" t="s">
        <v>42</v>
      </c>
      <c r="B16" s="17"/>
      <c r="C16" s="17"/>
      <c r="D16" s="17"/>
      <c r="E16" s="17"/>
      <c r="F16" s="23"/>
      <c r="G16" s="18">
        <f>COUNTIF(H6:H15,"Tercapai")</f>
        <v>10</v>
      </c>
      <c r="H16" s="24">
        <f>G16/ROWS(H6:H15)</f>
        <v>1</v>
      </c>
    </row>
    <row r="18" spans="1:1">
      <c r="A18" s="3"/>
    </row>
    <row r="19" spans="1:8">
      <c r="A19" s="3"/>
      <c r="F19" s="25"/>
      <c r="G19" s="26" t="str">
        <f>'1 putra'!G19</f>
        <v>Samarinda, 30 September 2021</v>
      </c>
      <c r="H19" s="27"/>
    </row>
    <row r="20" spans="6:8">
      <c r="F20" s="25"/>
      <c r="G20" s="25"/>
      <c r="H20" s="27"/>
    </row>
    <row r="21" spans="6:8">
      <c r="F21" s="25"/>
      <c r="G21" s="28" t="s">
        <v>44</v>
      </c>
      <c r="H21" s="27"/>
    </row>
    <row r="22" spans="6:8">
      <c r="F22" s="25"/>
      <c r="G22" s="25"/>
      <c r="H22" s="27"/>
    </row>
    <row r="23" spans="6:8">
      <c r="F23" s="25"/>
      <c r="G23" s="25"/>
      <c r="H23" s="27"/>
    </row>
    <row r="24" spans="6:8">
      <c r="F24" s="25"/>
      <c r="G24" s="25" t="s">
        <v>45</v>
      </c>
      <c r="H24" s="27"/>
    </row>
  </sheetData>
  <mergeCells count="10">
    <mergeCell ref="A1:H1"/>
    <mergeCell ref="A2:H2"/>
    <mergeCell ref="C4:D4"/>
    <mergeCell ref="E4:F4"/>
    <mergeCell ref="A16:F16"/>
    <mergeCell ref="A4:A5"/>
    <mergeCell ref="B4:B5"/>
    <mergeCell ref="G4:G5"/>
    <mergeCell ref="H4:H5"/>
    <mergeCell ref="I8:I9"/>
  </mergeCells>
  <conditionalFormatting sqref="G6:G15">
    <cfRule type="cellIs" dxfId="0" priority="2" operator="lessThan">
      <formula>1</formula>
    </cfRule>
  </conditionalFormatting>
  <conditionalFormatting sqref="H6:H15">
    <cfRule type="cellIs" dxfId="0" priority="1" operator="equal">
      <formula>"Belum Tercapai"</formula>
    </cfRule>
  </conditionalFormatting>
  <pageMargins left="0.7" right="0.7" top="0.75" bottom="0.75" header="0.3" footer="0.3"/>
  <pageSetup paperSize="9" orientation="landscape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1 putra</vt:lpstr>
      <vt:lpstr>1 putri</vt:lpstr>
      <vt:lpstr>2 putra</vt:lpstr>
      <vt:lpstr>2 putri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MABAIZ</dc:creator>
  <cp:lastModifiedBy>zen</cp:lastModifiedBy>
  <dcterms:created xsi:type="dcterms:W3CDTF">2021-07-10T22:07:00Z</dcterms:created>
  <cp:lastPrinted>2021-09-01T01:28:00Z</cp:lastPrinted>
  <dcterms:modified xsi:type="dcterms:W3CDTF">2021-09-30T19:24:05Z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1033-11.1.0.10702</vt:lpwstr>
  </property>
  <property fmtid="{D5CDD505-2E9C-101B-9397-08002B2CF9AE}" pid="3" name="KSOReadingLayout">
    <vt:bool>false</vt:bool>
  </property>
</Properties>
</file>