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putri'!$A$1:$H$21</definedName>
    <definedName name="_xlnm.Print_Area" localSheetId="2">'2 putra'!$A$1:$H$21</definedName>
    <definedName name="_xlnm.Print_Area" localSheetId="3">'2 putri'!$A$1:$H$24</definedName>
  </definedNames>
  <calcPr calcId="144525"/>
</workbook>
</file>

<file path=xl/sharedStrings.xml><?xml version="1.0" encoding="utf-8"?>
<sst xmlns="http://schemas.openxmlformats.org/spreadsheetml/2006/main" count="177" uniqueCount="122">
  <si>
    <t>DATA PENCAPAIAN TAHFIDZ</t>
  </si>
  <si>
    <t>September 2021 - Marhalah 1 Putra</t>
  </si>
  <si>
    <t>Nama</t>
  </si>
  <si>
    <t>NIS</t>
  </si>
  <si>
    <t>Pencapaian</t>
  </si>
  <si>
    <t>Target</t>
  </si>
  <si>
    <t>Persentase</t>
  </si>
  <si>
    <t>Keterangan</t>
  </si>
  <si>
    <t>Murajaah</t>
  </si>
  <si>
    <t>Juz</t>
  </si>
  <si>
    <t>Surat</t>
  </si>
  <si>
    <t>Rencana</t>
  </si>
  <si>
    <t>Diperoleh</t>
  </si>
  <si>
    <t>Dari</t>
  </si>
  <si>
    <t>Ke</t>
  </si>
  <si>
    <t>Tambahan</t>
  </si>
  <si>
    <t>Arviandow</t>
  </si>
  <si>
    <t>21.02.019</t>
  </si>
  <si>
    <t>At-Thariq</t>
  </si>
  <si>
    <t>Ayaturrahman Shinra</t>
  </si>
  <si>
    <t>21.02.020</t>
  </si>
  <si>
    <t>Al-Baqarah: 256</t>
  </si>
  <si>
    <t>Khalid Ghazy</t>
  </si>
  <si>
    <t>21.02.022</t>
  </si>
  <si>
    <t>Ali Imran: 61</t>
  </si>
  <si>
    <t>Muhammad Radja</t>
  </si>
  <si>
    <t>21.02.023</t>
  </si>
  <si>
    <t>Al-Baqarah: 61</t>
  </si>
  <si>
    <t>Muhammad Rasya</t>
  </si>
  <si>
    <t>21.02.024</t>
  </si>
  <si>
    <t>Al-Baqarah: 105</t>
  </si>
  <si>
    <t>Muhammad Rayhan</t>
  </si>
  <si>
    <t>21.02.025</t>
  </si>
  <si>
    <t>Al-Baqarah: 5</t>
  </si>
  <si>
    <t>Fa'iq</t>
  </si>
  <si>
    <t>21.02.038</t>
  </si>
  <si>
    <t>An-Naziat</t>
  </si>
  <si>
    <t>Hazwan Hafidzudin</t>
  </si>
  <si>
    <t>21.02.021</t>
  </si>
  <si>
    <t>An-Nisa: 113</t>
  </si>
  <si>
    <t>Rihal Muharrikul Haq</t>
  </si>
  <si>
    <t>21.02.027</t>
  </si>
  <si>
    <t>Al-Maidah: 13</t>
  </si>
  <si>
    <t>Zahy Awwab</t>
  </si>
  <si>
    <t>21.02.028</t>
  </si>
  <si>
    <t>Al-Baqarah: 186</t>
  </si>
  <si>
    <t>Yang mencapai target</t>
  </si>
  <si>
    <t>Samarinda, 30 September 2021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</si>
  <si>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</si>
  <si>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</si>
  <si>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</si>
  <si>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</si>
  <si>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Al-Baqarah: 88</t>
  </si>
  <si>
    <t>Mila Najiyah</t>
  </si>
  <si>
    <t>21.02.031</t>
  </si>
  <si>
    <t>Ali Imran: 37</t>
  </si>
  <si>
    <t>Najwa Hani Fillah</t>
  </si>
  <si>
    <t>21.02.032</t>
  </si>
  <si>
    <t>Al-Baqarah: 169</t>
  </si>
  <si>
    <t>Nayla Izzatul Hasanah</t>
  </si>
  <si>
    <t>21.02.033</t>
  </si>
  <si>
    <t>Ali Imran: 115</t>
  </si>
  <si>
    <t>Nida Khalwatus S</t>
  </si>
  <si>
    <t>21.02.034</t>
  </si>
  <si>
    <t>Al-Baqarah: 245</t>
  </si>
  <si>
    <t>Riska Fitriana Putri</t>
  </si>
  <si>
    <t>21.02.035</t>
  </si>
  <si>
    <t>Safarus Aufa Rifdah</t>
  </si>
  <si>
    <t>21.02.036</t>
  </si>
  <si>
    <t>Ali Imran: 153</t>
  </si>
  <si>
    <t>Ja'far Asshodiq Habibullah F</t>
  </si>
  <si>
    <t>20.02.003</t>
  </si>
  <si>
    <t>Al-An'am: 68</t>
  </si>
  <si>
    <t>Abdurrahman Al-Zuhdi</t>
  </si>
  <si>
    <t>20.02.004</t>
  </si>
  <si>
    <t>At-Taubah: 86</t>
  </si>
  <si>
    <t>M. Fatih Yusuf Rahman</t>
  </si>
  <si>
    <t>20.02.005</t>
  </si>
  <si>
    <t>Al-An'am: 27</t>
  </si>
  <si>
    <t>Dzaakir Hawaary Arbie</t>
  </si>
  <si>
    <t>20.02.006</t>
  </si>
  <si>
    <t>Al-An'am: 52</t>
  </si>
  <si>
    <t>Muhammad Firmansyah</t>
  </si>
  <si>
    <t>20.02.007</t>
  </si>
  <si>
    <t>At-Taubah: 36</t>
  </si>
  <si>
    <t>Syamil Muwahhiduddien</t>
  </si>
  <si>
    <t>20.02.013</t>
  </si>
  <si>
    <t>Al-A'raf: 155</t>
  </si>
  <si>
    <t>Royan Abdullah Asyari</t>
  </si>
  <si>
    <t>20.02.017</t>
  </si>
  <si>
    <t>Al-Maidah: 2</t>
  </si>
  <si>
    <t>Nur Azizah</t>
  </si>
  <si>
    <t>20.02.001</t>
  </si>
  <si>
    <t>An-Nisa: 14</t>
  </si>
  <si>
    <t>Siti Khodijah</t>
  </si>
  <si>
    <t>20.02.002</t>
  </si>
  <si>
    <t>Al-Maidah: 5</t>
  </si>
  <si>
    <t>Jahrisa Juana</t>
  </si>
  <si>
    <t>20.02.008</t>
  </si>
  <si>
    <t>At-Taubah: 68</t>
  </si>
  <si>
    <t>Nurlayli Ubadah</t>
  </si>
  <si>
    <t>20.02.009</t>
  </si>
  <si>
    <t>Al-Anfal: 40</t>
  </si>
  <si>
    <t>Nadyne Fathiya Chairinda</t>
  </si>
  <si>
    <t>20.02.010</t>
  </si>
  <si>
    <t>An-Nisa: 101</t>
  </si>
  <si>
    <t>Salwa</t>
  </si>
  <si>
    <t>20.02.011</t>
  </si>
  <si>
    <t>Al-Maidah: 23</t>
  </si>
  <si>
    <t>Muthia Shofia</t>
  </si>
  <si>
    <t>20.02.012</t>
  </si>
  <si>
    <t>Yusuf: 103</t>
  </si>
  <si>
    <t>Nada Sahla Syahidah</t>
  </si>
  <si>
    <t>20.02.014</t>
  </si>
  <si>
    <t>Yusuf: 37</t>
  </si>
  <si>
    <t>6-7</t>
  </si>
  <si>
    <t>Nada Sabila Syahidah</t>
  </si>
  <si>
    <t>20.02.015</t>
  </si>
  <si>
    <t>Al-Maidah: 57</t>
  </si>
  <si>
    <t>Inas Afifah</t>
  </si>
  <si>
    <t>20.02.016</t>
  </si>
  <si>
    <t>Ali Imran: 29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</si>
</sst>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9" fillId="11" borderId="1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2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9" fontId="2" fillId="0" borderId="3" xfId="47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0" fontId="0" fillId="0" borderId="1" xfId="0" applyBorder="1"/>
    <xf numFmtId="0" fontId="0" fillId="0" borderId="1" xfId="0" applyFont="1" applyBorder="1" applyAlignment="1">
      <alignment vertical="center" wrapText="1"/>
    </xf>
    <xf numFmtId="0" fontId="0" fillId="0" borderId="0" xfId="0" applyBorder="1"/>
    <xf numFmtId="9" fontId="0" fillId="0" borderId="1" xfId="47" applyFont="1" applyBorder="1" applyAlignment="1">
      <alignment horizontal="center" vertical="center"/>
    </xf>
    <xf numFmtId="9" fontId="0" fillId="0" borderId="1" xfId="47" applyFont="1" applyBorder="1" applyAlignment="1">
      <alignment horizontal="center"/>
    </xf>
    <xf numFmtId="9" fontId="2" fillId="0" borderId="1" xfId="47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7180580" y="484505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374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15</xdr:row>
      <xdr:rowOff>160192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787515" y="43891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7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447155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818116</xdr:colOff>
      <xdr:row>0</xdr:row>
      <xdr:rowOff>0</xdr:rowOff>
    </xdr:from>
    <xdr:to>
      <xdr:col>3</xdr:col>
      <xdr:colOff>684335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7820" y="0"/>
          <a:ext cx="943610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635115" y="4828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460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4"/>
  <sheetViews>
    <sheetView tabSelected="1" zoomScale="90" zoomScaleNormal="90" workbookViewId="0">
      <selection activeCell="J9" sqref="J9"/>
    </sheetView>
  </sheetViews>
  <sheetFormatPr defaultColWidth="9" defaultRowHeight="15"/>
  <cols>
    <col min="1" max="1" width="27.425" customWidth="1"/>
    <col min="2" max="2" width="14.1416666666667" customWidth="1"/>
    <col min="3" max="3" width="11.2833333333333" customWidth="1"/>
    <col min="4" max="4" width="24.85" customWidth="1"/>
    <col min="5" max="5" width="12.1416666666667" customWidth="1"/>
    <col min="6" max="6" width="11.85" customWidth="1"/>
    <col min="7" max="7" width="14.85" customWidth="1"/>
    <col min="8" max="8" width="15.7166666666667" customWidth="1"/>
    <col min="9" max="9" width="4.5" customWidth="1"/>
    <col min="10" max="10" width="3.375" customWidth="1"/>
    <col min="11" max="11" width="9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37" t="s">
        <v>8</v>
      </c>
      <c r="J4" s="37"/>
      <c r="K4" s="37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37" t="s">
        <v>13</v>
      </c>
      <c r="J5" s="37" t="s">
        <v>14</v>
      </c>
      <c r="K5" s="37" t="s">
        <v>15</v>
      </c>
    </row>
    <row r="6" spans="1:11">
      <c r="A6" s="7" t="s">
        <v>16</v>
      </c>
      <c r="B6" s="8" t="s">
        <v>17</v>
      </c>
      <c r="C6" s="11">
        <v>30</v>
      </c>
      <c r="D6" s="11" t="s">
        <v>18</v>
      </c>
      <c r="E6" s="11">
        <v>8</v>
      </c>
      <c r="F6" s="22">
        <v>591</v>
      </c>
      <c r="G6" s="35">
        <f>3/20</f>
        <v>0.15</v>
      </c>
      <c r="H6" s="11" t="str">
        <f t="shared" ref="H6:H15" si="0">IF(G6&gt;=1,"Tercapai","Belum Tercapai")</f>
        <v>Belum Tercapai</v>
      </c>
      <c r="I6" s="38">
        <v>30</v>
      </c>
      <c r="J6" s="38"/>
      <c r="K6" s="38"/>
    </row>
    <row r="7" spans="1:11">
      <c r="A7" s="13" t="s">
        <v>19</v>
      </c>
      <c r="B7" s="14" t="s">
        <v>20</v>
      </c>
      <c r="C7" s="11">
        <v>3</v>
      </c>
      <c r="D7" s="12" t="s">
        <v>21</v>
      </c>
      <c r="E7" s="11">
        <v>42</v>
      </c>
      <c r="F7" s="22">
        <v>42</v>
      </c>
      <c r="G7" s="35">
        <f t="shared" ref="G7" si="1">(F7-E7+20)/20</f>
        <v>1</v>
      </c>
      <c r="H7" s="11" t="str">
        <f t="shared" si="0"/>
        <v>Tercapai</v>
      </c>
      <c r="I7" s="41">
        <v>30</v>
      </c>
      <c r="J7" s="38">
        <v>2</v>
      </c>
      <c r="K7" s="38"/>
    </row>
    <row r="8" spans="1:11">
      <c r="A8" s="7" t="s">
        <v>22</v>
      </c>
      <c r="B8" s="8" t="s">
        <v>23</v>
      </c>
      <c r="C8" s="11">
        <v>3</v>
      </c>
      <c r="D8" s="12" t="s">
        <v>24</v>
      </c>
      <c r="E8" s="11">
        <v>60</v>
      </c>
      <c r="F8" s="22">
        <v>58</v>
      </c>
      <c r="G8" s="35">
        <f t="shared" ref="G8:G9" si="2">(F8-E8+20)/20</f>
        <v>0.9</v>
      </c>
      <c r="H8" s="11" t="str">
        <f t="shared" si="0"/>
        <v>Belum Tercapai</v>
      </c>
      <c r="I8" s="38">
        <v>30</v>
      </c>
      <c r="J8" s="38">
        <v>2</v>
      </c>
      <c r="K8" s="38"/>
    </row>
    <row r="9" spans="1:11">
      <c r="A9" s="13" t="s">
        <v>25</v>
      </c>
      <c r="B9" s="14" t="s">
        <v>26</v>
      </c>
      <c r="C9" s="11">
        <v>1</v>
      </c>
      <c r="D9" s="12" t="s">
        <v>27</v>
      </c>
      <c r="E9" s="11">
        <v>22</v>
      </c>
      <c r="F9" s="22">
        <v>9</v>
      </c>
      <c r="G9" s="35">
        <f t="shared" si="2"/>
        <v>0.35</v>
      </c>
      <c r="H9" s="11" t="str">
        <f t="shared" si="0"/>
        <v>Belum Tercapai</v>
      </c>
      <c r="I9" s="38">
        <v>30</v>
      </c>
      <c r="J9" s="38">
        <v>1</v>
      </c>
      <c r="K9" s="38"/>
    </row>
    <row r="10" spans="1:11">
      <c r="A10" s="13" t="s">
        <v>28</v>
      </c>
      <c r="B10" s="14" t="s">
        <v>29</v>
      </c>
      <c r="C10" s="11">
        <v>1</v>
      </c>
      <c r="D10" s="12" t="s">
        <v>30</v>
      </c>
      <c r="E10" s="11">
        <v>27</v>
      </c>
      <c r="F10" s="22">
        <v>17</v>
      </c>
      <c r="G10" s="35">
        <f t="shared" ref="G10:G11" si="3">(F10-E10+20)/20</f>
        <v>0.5</v>
      </c>
      <c r="H10" s="11" t="str">
        <f t="shared" si="0"/>
        <v>Belum Tercapai</v>
      </c>
      <c r="I10" s="38">
        <v>30</v>
      </c>
      <c r="J10" s="38">
        <v>1</v>
      </c>
      <c r="K10" s="38"/>
    </row>
    <row r="11" spans="1:11">
      <c r="A11" s="13" t="s">
        <v>31</v>
      </c>
      <c r="B11" s="14" t="s">
        <v>32</v>
      </c>
      <c r="C11" s="11">
        <v>1</v>
      </c>
      <c r="D11" s="12" t="s">
        <v>33</v>
      </c>
      <c r="E11" s="11">
        <v>15</v>
      </c>
      <c r="F11" s="22">
        <v>2</v>
      </c>
      <c r="G11" s="35">
        <f t="shared" si="3"/>
        <v>0.35</v>
      </c>
      <c r="H11" s="11" t="str">
        <f t="shared" si="0"/>
        <v>Belum Tercapai</v>
      </c>
      <c r="I11" s="38">
        <v>30</v>
      </c>
      <c r="J11" s="38"/>
      <c r="K11" s="38"/>
    </row>
    <row r="12" spans="1:11">
      <c r="A12" s="13" t="s">
        <v>34</v>
      </c>
      <c r="B12" s="14" t="s">
        <v>35</v>
      </c>
      <c r="C12" s="11">
        <v>30</v>
      </c>
      <c r="D12" s="12" t="s">
        <v>36</v>
      </c>
      <c r="E12" s="11">
        <v>11</v>
      </c>
      <c r="F12" s="22">
        <v>583</v>
      </c>
      <c r="G12" s="35">
        <f>8/20</f>
        <v>0.4</v>
      </c>
      <c r="H12" s="11" t="str">
        <f t="shared" si="0"/>
        <v>Belum Tercapai</v>
      </c>
      <c r="I12" s="38">
        <v>30</v>
      </c>
      <c r="J12" s="38"/>
      <c r="K12" s="38"/>
    </row>
    <row r="13" spans="1:11">
      <c r="A13" s="7" t="s">
        <v>37</v>
      </c>
      <c r="B13" s="8" t="s">
        <v>38</v>
      </c>
      <c r="C13" s="11">
        <v>5</v>
      </c>
      <c r="D13" s="12" t="s">
        <v>39</v>
      </c>
      <c r="E13" s="11">
        <v>99</v>
      </c>
      <c r="F13" s="22">
        <v>98</v>
      </c>
      <c r="G13" s="35">
        <f t="shared" ref="G13:G15" si="4">(F13-E13+20)/20</f>
        <v>0.95</v>
      </c>
      <c r="H13" s="11" t="str">
        <f t="shared" si="0"/>
        <v>Belum Tercapai</v>
      </c>
      <c r="I13" s="38">
        <v>30</v>
      </c>
      <c r="J13" s="38">
        <v>4</v>
      </c>
      <c r="K13" s="38"/>
    </row>
    <row r="14" spans="1:11">
      <c r="A14" s="13" t="s">
        <v>40</v>
      </c>
      <c r="B14" s="14" t="s">
        <v>41</v>
      </c>
      <c r="C14" s="11">
        <v>6</v>
      </c>
      <c r="D14" s="12" t="s">
        <v>42</v>
      </c>
      <c r="E14" s="11">
        <v>107</v>
      </c>
      <c r="F14" s="22">
        <v>110</v>
      </c>
      <c r="G14" s="35">
        <f t="shared" si="4"/>
        <v>1.15</v>
      </c>
      <c r="H14" s="11" t="str">
        <f t="shared" si="0"/>
        <v>Tercapai</v>
      </c>
      <c r="I14" s="38">
        <v>1</v>
      </c>
      <c r="J14" s="38">
        <v>5</v>
      </c>
      <c r="K14" s="38"/>
    </row>
    <row r="15" spans="1:11">
      <c r="A15" s="13" t="s">
        <v>43</v>
      </c>
      <c r="B15" s="14" t="s">
        <v>44</v>
      </c>
      <c r="C15" s="11">
        <v>2</v>
      </c>
      <c r="D15" s="12" t="s">
        <v>45</v>
      </c>
      <c r="E15" s="11">
        <v>35</v>
      </c>
      <c r="F15" s="22">
        <v>28</v>
      </c>
      <c r="G15" s="35">
        <f t="shared" si="4"/>
        <v>0.65</v>
      </c>
      <c r="H15" s="11" t="str">
        <f t="shared" si="0"/>
        <v>Belum Tercapai</v>
      </c>
      <c r="I15" s="38">
        <v>1</v>
      </c>
      <c r="J15" s="38">
        <v>2</v>
      </c>
      <c r="K15" s="38"/>
    </row>
    <row r="16" spans="1:8">
      <c r="A16" s="16" t="s">
        <v>46</v>
      </c>
      <c r="B16" s="17"/>
      <c r="C16" s="17"/>
      <c r="D16" s="17"/>
      <c r="E16" s="17"/>
      <c r="F16" s="25"/>
      <c r="G16" s="18">
        <f>COUNTIF(H6:H15,"Tercapai")</f>
        <v>2</v>
      </c>
      <c r="H16" s="36">
        <f>G16/ROWS(H6:H15)</f>
        <v>0.2</v>
      </c>
    </row>
    <row r="18" spans="1:1">
      <c r="A18" s="3"/>
    </row>
    <row r="19" spans="6:9">
      <c r="F19" s="27"/>
      <c r="G19" s="28" t="s">
        <v>47</v>
      </c>
      <c r="H19" s="29"/>
      <c r="I19" s="29"/>
    </row>
    <row r="20" spans="6:9">
      <c r="F20" s="27"/>
      <c r="G20" s="27"/>
      <c r="H20" s="29"/>
      <c r="I20" s="29"/>
    </row>
    <row r="21" spans="6:9">
      <c r="F21" s="27"/>
      <c r="G21" s="30" t="s">
        <v>48</v>
      </c>
      <c r="H21" s="29"/>
      <c r="I21" s="29"/>
    </row>
    <row r="22" spans="6:9">
      <c r="F22" s="27"/>
      <c r="G22" s="27"/>
      <c r="H22" s="29"/>
      <c r="I22" s="29"/>
    </row>
    <row r="23" spans="6:9">
      <c r="F23" s="27"/>
      <c r="G23" s="27"/>
      <c r="H23" s="29"/>
      <c r="I23" s="29"/>
    </row>
    <row r="24" spans="6:9">
      <c r="F24" s="27"/>
      <c r="G24" s="27" t="s">
        <v>49</v>
      </c>
      <c r="H24" s="29"/>
      <c r="I24" s="29"/>
    </row>
  </sheetData>
  <mergeCells count="10">
    <mergeCell ref="A1:H1"/>
    <mergeCell ref="A2:H2"/>
    <mergeCell ref="C4:D4"/>
    <mergeCell ref="E4:F4"/>
    <mergeCell ref="I4:K4"/>
    <mergeCell ref="A16:F16"/>
    <mergeCell ref="A4:A5"/>
    <mergeCell ref="B4:B5"/>
    <mergeCell ref="G4:G5"/>
    <mergeCell ref="H4:H5"/>
  </mergeCells>
  <conditionalFormatting sqref="G13">
    <cfRule type="cellIs" dxfId="0" priority="4" operator="lessThan">
      <formula>1</formula>
    </cfRule>
  </conditionalFormatting>
  <conditionalFormatting sqref="H13">
    <cfRule type="cellIs" dxfId="0" priority="3" operator="equal">
      <formula>"Belum Tercapai"</formula>
    </cfRule>
  </conditionalFormatting>
  <conditionalFormatting sqref="G6:G12">
    <cfRule type="cellIs" dxfId="0" priority="6" operator="lessThan">
      <formula>1</formula>
    </cfRule>
  </conditionalFormatting>
  <conditionalFormatting sqref="G14:G15">
    <cfRule type="cellIs" dxfId="0" priority="2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conditionalFormatting sqref="H14:H15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1"/>
  <sheetViews>
    <sheetView zoomScale="90" zoomScaleNormal="90" topLeftCell="A2" workbookViewId="0">
      <selection activeCell="I11" sqref="I11"/>
    </sheetView>
  </sheetViews>
  <sheetFormatPr defaultColWidth="9" defaultRowHeight="15"/>
  <cols>
    <col min="1" max="1" width="28.425" customWidth="1"/>
    <col min="2" max="2" width="13.575" customWidth="1"/>
    <col min="3" max="3" width="9.85" customWidth="1"/>
    <col min="4" max="4" width="22.2833333333333" customWidth="1"/>
    <col min="5" max="5" width="11.575" customWidth="1"/>
    <col min="6" max="6" width="10.85" customWidth="1"/>
    <col min="7" max="7" width="14.7166666666667" customWidth="1"/>
    <col min="8" max="8" width="22" customWidth="1"/>
    <col min="9" max="9" width="4.5" customWidth="1"/>
    <col min="10" max="10" width="3.375" customWidth="1"/>
    <col min="11" max="11" width="9.375" customWidth="1"/>
  </cols>
  <sheetData>
    <row r="1" ht="110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putra'!A2:H2,"Putra","Putri")</f>
        <v>September 2021 - Marhalah 1 Putri</v>
      </c>
      <c r="B2" s="2"/>
      <c r="C2" s="2"/>
      <c r="D2" s="2"/>
      <c r="E2" s="2"/>
      <c r="F2" s="2"/>
      <c r="G2" s="2"/>
      <c r="H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18" t="s">
        <v>15</v>
      </c>
    </row>
    <row r="6" spans="1:11">
      <c r="A6" s="7" t="s">
        <v>50</v>
      </c>
      <c r="B6" s="8" t="s">
        <v>51</v>
      </c>
      <c r="C6" s="11">
        <v>1</v>
      </c>
      <c r="D6" s="12" t="s">
        <v>52</v>
      </c>
      <c r="E6" s="11">
        <v>18</v>
      </c>
      <c r="F6" s="22">
        <v>13</v>
      </c>
      <c r="G6" s="23">
        <f t="shared" ref="G6:G7" si="0">(F6-E6+20)/20</f>
        <v>0.75</v>
      </c>
      <c r="H6" s="24" t="str">
        <f t="shared" ref="H6:H12" si="1">IF(G6&gt;=1,"Tercapai","Belum Tercapai")</f>
        <v>Belum Tercapai</v>
      </c>
      <c r="I6" s="31"/>
      <c r="J6" s="31"/>
      <c r="K6" s="31"/>
    </row>
    <row r="7" spans="1:11">
      <c r="A7" s="13" t="s">
        <v>53</v>
      </c>
      <c r="B7" s="14" t="s">
        <v>54</v>
      </c>
      <c r="C7" s="11">
        <v>3</v>
      </c>
      <c r="D7" s="12" t="s">
        <v>55</v>
      </c>
      <c r="E7" s="11">
        <v>51</v>
      </c>
      <c r="F7" s="22">
        <v>54</v>
      </c>
      <c r="G7" s="23">
        <f t="shared" si="0"/>
        <v>1.15</v>
      </c>
      <c r="H7" s="24" t="str">
        <f t="shared" si="1"/>
        <v>Tercapai</v>
      </c>
      <c r="I7" s="32">
        <v>2</v>
      </c>
      <c r="J7" s="31">
        <v>3</v>
      </c>
      <c r="K7" s="31"/>
    </row>
    <row r="8" spans="1:11">
      <c r="A8" s="7" t="s">
        <v>56</v>
      </c>
      <c r="B8" s="8" t="s">
        <v>57</v>
      </c>
      <c r="C8" s="11">
        <v>2</v>
      </c>
      <c r="D8" s="12" t="s">
        <v>58</v>
      </c>
      <c r="E8" s="11">
        <v>27</v>
      </c>
      <c r="F8" s="22">
        <v>25</v>
      </c>
      <c r="G8" s="23">
        <f t="shared" ref="G8:G12" si="2">(F8-E8+20)/20</f>
        <v>0.9</v>
      </c>
      <c r="H8" s="24" t="str">
        <f t="shared" si="1"/>
        <v>Belum Tercapai</v>
      </c>
      <c r="I8" s="32">
        <v>30</v>
      </c>
      <c r="J8" s="31">
        <v>1</v>
      </c>
      <c r="K8" s="31"/>
    </row>
    <row r="9" spans="1:11">
      <c r="A9" s="15" t="s">
        <v>59</v>
      </c>
      <c r="B9" s="8" t="s">
        <v>60</v>
      </c>
      <c r="C9" s="11">
        <v>4</v>
      </c>
      <c r="D9" s="12" t="s">
        <v>61</v>
      </c>
      <c r="E9" s="11">
        <v>68</v>
      </c>
      <c r="F9" s="22">
        <v>64</v>
      </c>
      <c r="G9" s="23">
        <f t="shared" si="2"/>
        <v>0.8</v>
      </c>
      <c r="H9" s="24" t="str">
        <f t="shared" si="1"/>
        <v>Belum Tercapai</v>
      </c>
      <c r="I9" s="31">
        <v>1</v>
      </c>
      <c r="J9" s="31">
        <v>2</v>
      </c>
      <c r="K9" s="31"/>
    </row>
    <row r="10" spans="1:11">
      <c r="A10" s="13" t="s">
        <v>62</v>
      </c>
      <c r="B10" s="14" t="s">
        <v>63</v>
      </c>
      <c r="C10" s="11">
        <v>2</v>
      </c>
      <c r="D10" s="12" t="s">
        <v>64</v>
      </c>
      <c r="E10" s="11">
        <v>53</v>
      </c>
      <c r="F10" s="22">
        <v>39</v>
      </c>
      <c r="G10" s="23">
        <f t="shared" ref="G10:G11" si="3">(F10-E10+20)/20</f>
        <v>0.3</v>
      </c>
      <c r="H10" s="24" t="str">
        <f t="shared" si="1"/>
        <v>Belum Tercapai</v>
      </c>
      <c r="I10" s="31"/>
      <c r="J10" s="31"/>
      <c r="K10" s="31"/>
    </row>
    <row r="11" spans="1:11">
      <c r="A11" s="13" t="s">
        <v>65</v>
      </c>
      <c r="B11" s="14" t="s">
        <v>66</v>
      </c>
      <c r="C11" s="24">
        <v>1</v>
      </c>
      <c r="D11" s="40" t="s">
        <v>52</v>
      </c>
      <c r="E11" s="24">
        <v>20</v>
      </c>
      <c r="F11" s="22">
        <v>13</v>
      </c>
      <c r="G11" s="23">
        <f t="shared" si="3"/>
        <v>0.65</v>
      </c>
      <c r="H11" s="24" t="str">
        <f t="shared" si="1"/>
        <v>Belum Tercapai</v>
      </c>
      <c r="I11" s="31"/>
      <c r="J11" s="31"/>
      <c r="K11" s="31"/>
    </row>
    <row r="12" spans="1:11">
      <c r="A12" s="13" t="s">
        <v>67</v>
      </c>
      <c r="B12" s="14" t="s">
        <v>68</v>
      </c>
      <c r="C12" s="11">
        <v>4</v>
      </c>
      <c r="D12" s="12" t="s">
        <v>69</v>
      </c>
      <c r="E12" s="11">
        <v>64</v>
      </c>
      <c r="F12" s="22">
        <v>69</v>
      </c>
      <c r="G12" s="23">
        <f t="shared" si="2"/>
        <v>1.25</v>
      </c>
      <c r="H12" s="24" t="str">
        <f t="shared" si="1"/>
        <v>Tercapai</v>
      </c>
      <c r="I12" s="31"/>
      <c r="J12" s="31"/>
      <c r="K12" s="31"/>
    </row>
    <row r="13" spans="1:8">
      <c r="A13" s="16" t="s">
        <v>46</v>
      </c>
      <c r="B13" s="17"/>
      <c r="C13" s="17"/>
      <c r="D13" s="17"/>
      <c r="E13" s="17"/>
      <c r="F13" s="25"/>
      <c r="G13" s="18">
        <f>COUNTIF(H6:H12,"Tercapai")</f>
        <v>2</v>
      </c>
      <c r="H13" s="36">
        <f>G13/ROWS(H6:H12)</f>
        <v>0.285714285714286</v>
      </c>
    </row>
    <row r="16" spans="6:8">
      <c r="F16" s="27"/>
      <c r="G16" s="28" t="str">
        <f>'1 putra'!G19</f>
        <v>Samarinda, 30 September 2021</v>
      </c>
      <c r="H16" s="29"/>
    </row>
    <row r="17" spans="6:8">
      <c r="F17" s="27"/>
      <c r="G17" s="27"/>
      <c r="H17" s="29"/>
    </row>
    <row r="18" spans="6:8">
      <c r="F18" s="27"/>
      <c r="G18" s="30" t="s">
        <v>48</v>
      </c>
      <c r="H18" s="29"/>
    </row>
    <row r="19" spans="6:8">
      <c r="F19" s="27"/>
      <c r="G19" s="27"/>
      <c r="H19" s="29"/>
    </row>
    <row r="20" spans="6:8">
      <c r="F20" s="27"/>
      <c r="G20" s="27"/>
      <c r="H20" s="29"/>
    </row>
    <row r="21" spans="6:8">
      <c r="F21" s="27"/>
      <c r="G21" s="27" t="s">
        <v>49</v>
      </c>
      <c r="H21" s="29"/>
    </row>
  </sheetData>
  <mergeCells count="10">
    <mergeCell ref="A1:H1"/>
    <mergeCell ref="A2:H2"/>
    <mergeCell ref="C4:D4"/>
    <mergeCell ref="E4:F4"/>
    <mergeCell ref="I4:K4"/>
    <mergeCell ref="A13:F13"/>
    <mergeCell ref="A4:A5"/>
    <mergeCell ref="B4:B5"/>
    <mergeCell ref="G4:G5"/>
    <mergeCell ref="H4:H5"/>
  </mergeCells>
  <conditionalFormatting sqref="G6:G12">
    <cfRule type="cellIs" dxfId="0" priority="2" operator="lessThan">
      <formula>1</formula>
    </cfRule>
  </conditionalFormatting>
  <conditionalFormatting sqref="H6:H12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1"/>
  <sheetViews>
    <sheetView zoomScale="86" zoomScaleNormal="86" workbookViewId="0">
      <selection activeCell="I5" sqref="I5"/>
    </sheetView>
  </sheetViews>
  <sheetFormatPr defaultColWidth="9" defaultRowHeight="15"/>
  <cols>
    <col min="1" max="1" width="30.85" customWidth="1"/>
    <col min="2" max="2" width="12.85" customWidth="1"/>
    <col min="3" max="3" width="14.1416666666667" customWidth="1"/>
    <col min="4" max="4" width="14.85" customWidth="1"/>
    <col min="5" max="5" width="9" customWidth="1"/>
    <col min="6" max="6" width="10.425" customWidth="1"/>
    <col min="7" max="7" width="14.2833333333333" customWidth="1"/>
    <col min="8" max="8" width="20.1416666666667" customWidth="1"/>
    <col min="9" max="9" width="4.5" customWidth="1"/>
    <col min="10" max="10" width="3.375" customWidth="1"/>
    <col min="11" max="11" width="9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Putra")</f>
        <v>September 2021 - Marhalah 2 Putra</v>
      </c>
      <c r="B2" s="2"/>
      <c r="C2" s="2"/>
      <c r="D2" s="2"/>
      <c r="E2" s="2"/>
      <c r="F2" s="2"/>
      <c r="G2" s="2"/>
      <c r="H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37" t="s">
        <v>8</v>
      </c>
      <c r="J4" s="37"/>
      <c r="K4" s="37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37" t="s">
        <v>13</v>
      </c>
      <c r="J5" s="37" t="s">
        <v>14</v>
      </c>
      <c r="K5" s="37" t="s">
        <v>15</v>
      </c>
    </row>
    <row r="6" spans="1:11">
      <c r="A6" s="15" t="s">
        <v>70</v>
      </c>
      <c r="B6" s="8" t="s">
        <v>71</v>
      </c>
      <c r="C6" s="9">
        <v>7</v>
      </c>
      <c r="D6" s="10" t="s">
        <v>72</v>
      </c>
      <c r="E6" s="9">
        <v>142</v>
      </c>
      <c r="F6" s="19">
        <v>135</v>
      </c>
      <c r="G6" s="34">
        <f t="shared" ref="G6:G12" si="0">(F6-E6+20)/20</f>
        <v>0.65</v>
      </c>
      <c r="H6" s="9" t="str">
        <f t="shared" ref="H6:H12" si="1">IF(G6&gt;=1,"Tercapai","Belum Tercapai")</f>
        <v>Belum Tercapai</v>
      </c>
      <c r="I6" s="38">
        <v>30</v>
      </c>
      <c r="J6" s="38">
        <v>4</v>
      </c>
      <c r="K6" s="38"/>
    </row>
    <row r="7" spans="1:11">
      <c r="A7" s="7" t="s">
        <v>73</v>
      </c>
      <c r="B7" s="8" t="s">
        <v>74</v>
      </c>
      <c r="C7" s="11">
        <v>10</v>
      </c>
      <c r="D7" s="12" t="s">
        <v>75</v>
      </c>
      <c r="E7" s="11">
        <v>214</v>
      </c>
      <c r="F7" s="22">
        <v>200</v>
      </c>
      <c r="G7" s="35">
        <f t="shared" si="0"/>
        <v>0.3</v>
      </c>
      <c r="H7" s="11" t="str">
        <f t="shared" si="1"/>
        <v>Belum Tercapai</v>
      </c>
      <c r="I7" s="38">
        <v>7</v>
      </c>
      <c r="J7" s="38">
        <v>10</v>
      </c>
      <c r="K7" s="38">
        <v>30</v>
      </c>
    </row>
    <row r="8" spans="1:11">
      <c r="A8" s="13" t="s">
        <v>76</v>
      </c>
      <c r="B8" s="14" t="s">
        <v>77</v>
      </c>
      <c r="C8" s="11">
        <v>7</v>
      </c>
      <c r="D8" s="12" t="s">
        <v>78</v>
      </c>
      <c r="E8" s="11">
        <v>136</v>
      </c>
      <c r="F8" s="22">
        <v>132</v>
      </c>
      <c r="G8" s="35">
        <f t="shared" si="0"/>
        <v>0.8</v>
      </c>
      <c r="H8" s="11" t="str">
        <f t="shared" si="1"/>
        <v>Belum Tercapai</v>
      </c>
      <c r="I8" s="39">
        <v>2</v>
      </c>
      <c r="J8" s="38">
        <v>3</v>
      </c>
      <c r="K8" s="38">
        <v>30</v>
      </c>
    </row>
    <row r="9" spans="1:11">
      <c r="A9" s="7" t="s">
        <v>79</v>
      </c>
      <c r="B9" s="8" t="s">
        <v>80</v>
      </c>
      <c r="C9" s="9">
        <v>7</v>
      </c>
      <c r="D9" s="10" t="s">
        <v>81</v>
      </c>
      <c r="E9" s="11">
        <v>141</v>
      </c>
      <c r="F9" s="22">
        <v>133</v>
      </c>
      <c r="G9" s="35">
        <f t="shared" si="0"/>
        <v>0.6</v>
      </c>
      <c r="H9" s="11" t="str">
        <f t="shared" si="1"/>
        <v>Belum Tercapai</v>
      </c>
      <c r="I9" s="39">
        <v>30</v>
      </c>
      <c r="J9" s="38">
        <v>4</v>
      </c>
      <c r="K9" s="38"/>
    </row>
    <row r="10" spans="1:11">
      <c r="A10" s="7" t="s">
        <v>82</v>
      </c>
      <c r="B10" s="8" t="s">
        <v>83</v>
      </c>
      <c r="C10" s="11">
        <v>10</v>
      </c>
      <c r="D10" s="12" t="s">
        <v>84</v>
      </c>
      <c r="E10" s="11">
        <v>195</v>
      </c>
      <c r="F10" s="22">
        <v>193</v>
      </c>
      <c r="G10" s="35">
        <f t="shared" si="0"/>
        <v>0.9</v>
      </c>
      <c r="H10" s="11" t="str">
        <f t="shared" si="1"/>
        <v>Belum Tercapai</v>
      </c>
      <c r="I10" s="38">
        <v>6</v>
      </c>
      <c r="J10" s="38">
        <v>9</v>
      </c>
      <c r="K10" s="38"/>
    </row>
    <row r="11" spans="1:11">
      <c r="A11" s="13" t="s">
        <v>85</v>
      </c>
      <c r="B11" s="14" t="s">
        <v>86</v>
      </c>
      <c r="C11" s="11">
        <v>9</v>
      </c>
      <c r="D11" s="12" t="s">
        <v>87</v>
      </c>
      <c r="E11" s="11">
        <v>182</v>
      </c>
      <c r="F11" s="22">
        <v>169</v>
      </c>
      <c r="G11" s="35">
        <f t="shared" si="0"/>
        <v>0.35</v>
      </c>
      <c r="H11" s="11" t="str">
        <f t="shared" si="1"/>
        <v>Belum Tercapai</v>
      </c>
      <c r="I11" s="38">
        <v>30</v>
      </c>
      <c r="J11" s="38">
        <v>2</v>
      </c>
      <c r="K11" s="38"/>
    </row>
    <row r="12" spans="1:11">
      <c r="A12" s="13" t="s">
        <v>88</v>
      </c>
      <c r="B12" s="14" t="s">
        <v>89</v>
      </c>
      <c r="C12" s="11">
        <v>6</v>
      </c>
      <c r="D12" s="12" t="s">
        <v>90</v>
      </c>
      <c r="E12" s="11">
        <v>101</v>
      </c>
      <c r="F12" s="22">
        <v>106</v>
      </c>
      <c r="G12" s="35">
        <f t="shared" si="0"/>
        <v>1.25</v>
      </c>
      <c r="H12" s="11" t="str">
        <f t="shared" si="1"/>
        <v>Tercapai</v>
      </c>
      <c r="I12" s="38">
        <v>1</v>
      </c>
      <c r="J12" s="38">
        <v>5</v>
      </c>
      <c r="K12" s="38"/>
    </row>
    <row r="13" spans="1:8">
      <c r="A13" s="16" t="s">
        <v>46</v>
      </c>
      <c r="B13" s="17"/>
      <c r="C13" s="17"/>
      <c r="D13" s="17"/>
      <c r="E13" s="17"/>
      <c r="F13" s="25"/>
      <c r="G13" s="18">
        <f>COUNTIF(H6:H12,"Tercapai")</f>
        <v>1</v>
      </c>
      <c r="H13" s="36">
        <f>G13/ROWS(H6:H12)</f>
        <v>0.142857142857143</v>
      </c>
    </row>
    <row r="15" spans="1:1">
      <c r="A15" s="3"/>
    </row>
    <row r="16" spans="1:8">
      <c r="A16" s="3"/>
      <c r="F16" s="27"/>
      <c r="G16" s="28" t="str">
        <f>'1 putra'!G19</f>
        <v>Samarinda, 30 September 2021</v>
      </c>
      <c r="H16" s="29"/>
    </row>
    <row r="17" spans="6:8">
      <c r="F17" s="27"/>
      <c r="G17" s="27"/>
      <c r="H17" s="29"/>
    </row>
    <row r="18" spans="6:8">
      <c r="F18" s="27"/>
      <c r="G18" s="30" t="s">
        <v>48</v>
      </c>
      <c r="H18" s="29"/>
    </row>
    <row r="19" spans="6:8">
      <c r="F19" s="27"/>
      <c r="G19" s="27"/>
      <c r="H19" s="29"/>
    </row>
    <row r="20" spans="6:8">
      <c r="F20" s="27"/>
      <c r="G20" s="27"/>
      <c r="H20" s="29"/>
    </row>
    <row r="21" spans="6:8">
      <c r="F21" s="27"/>
      <c r="G21" s="27" t="s">
        <v>49</v>
      </c>
      <c r="H21" s="29"/>
    </row>
  </sheetData>
  <mergeCells count="10">
    <mergeCell ref="A1:H1"/>
    <mergeCell ref="A2:H2"/>
    <mergeCell ref="C4:D4"/>
    <mergeCell ref="E4:F4"/>
    <mergeCell ref="I4:K4"/>
    <mergeCell ref="A13:F13"/>
    <mergeCell ref="A4:A5"/>
    <mergeCell ref="B4:B5"/>
    <mergeCell ref="G4:G5"/>
    <mergeCell ref="H4:H5"/>
  </mergeCells>
  <conditionalFormatting sqref="G6:G12">
    <cfRule type="cellIs" dxfId="0" priority="6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4"/>
  <sheetViews>
    <sheetView workbookViewId="0">
      <selection activeCell="J14" sqref="J14"/>
    </sheetView>
  </sheetViews>
  <sheetFormatPr defaultColWidth="9" defaultRowHeight="15"/>
  <cols>
    <col min="1" max="1" width="28" customWidth="1"/>
    <col min="2" max="2" width="13.85" customWidth="1"/>
    <col min="3" max="3" width="11.7166666666667" customWidth="1"/>
    <col min="4" max="4" width="18.425" customWidth="1"/>
    <col min="5" max="5" width="11.7166666666667" customWidth="1"/>
    <col min="6" max="6" width="11.2833333333333" customWidth="1"/>
    <col min="7" max="7" width="13" customWidth="1"/>
    <col min="8" max="8" width="18.575" customWidth="1"/>
    <col min="9" max="9" width="4.5" customWidth="1"/>
    <col min="10" max="10" width="3.375" customWidth="1"/>
    <col min="11" max="11" width="9.375" customWidth="1"/>
  </cols>
  <sheetData>
    <row r="1" ht="109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Putri")</f>
        <v>September 2021 - Marhalah 2 Putri</v>
      </c>
      <c r="B2" s="2"/>
      <c r="C2" s="2"/>
      <c r="D2" s="2"/>
      <c r="E2" s="2"/>
      <c r="F2" s="2"/>
      <c r="G2" s="2"/>
      <c r="H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18" t="s">
        <v>15</v>
      </c>
    </row>
    <row r="6" spans="1:11">
      <c r="A6" s="7" t="s">
        <v>91</v>
      </c>
      <c r="B6" s="8" t="s">
        <v>92</v>
      </c>
      <c r="C6" s="9">
        <v>4</v>
      </c>
      <c r="D6" s="10" t="s">
        <v>93</v>
      </c>
      <c r="E6" s="9">
        <v>92</v>
      </c>
      <c r="F6" s="19">
        <v>79</v>
      </c>
      <c r="G6" s="20">
        <f>(F6-E6+20)/20</f>
        <v>0.35</v>
      </c>
      <c r="H6" s="21" t="str">
        <f t="shared" ref="H6:H15" si="0">IF(G6&gt;=1,"Tercapai","Belum Tercapai")</f>
        <v>Belum Tercapai</v>
      </c>
      <c r="I6" s="31">
        <v>30</v>
      </c>
      <c r="J6" s="31">
        <v>3</v>
      </c>
      <c r="K6" s="31"/>
    </row>
    <row r="7" spans="1:11">
      <c r="A7" s="7" t="s">
        <v>94</v>
      </c>
      <c r="B7" s="8" t="s">
        <v>95</v>
      </c>
      <c r="C7" s="11">
        <v>6</v>
      </c>
      <c r="D7" s="12" t="s">
        <v>96</v>
      </c>
      <c r="E7" s="11">
        <v>112</v>
      </c>
      <c r="F7" s="22">
        <v>107</v>
      </c>
      <c r="G7" s="23">
        <f t="shared" ref="G7:G15" si="1">(F7-E7+20)/20</f>
        <v>0.75</v>
      </c>
      <c r="H7" s="24" t="str">
        <f t="shared" si="0"/>
        <v>Belum Tercapai</v>
      </c>
      <c r="I7" s="31">
        <v>1</v>
      </c>
      <c r="J7" s="31">
        <v>5</v>
      </c>
      <c r="K7" s="31"/>
    </row>
    <row r="8" spans="1:11">
      <c r="A8" s="13" t="s">
        <v>97</v>
      </c>
      <c r="B8" s="14" t="s">
        <v>98</v>
      </c>
      <c r="C8" s="11">
        <v>10</v>
      </c>
      <c r="D8" s="12" t="s">
        <v>99</v>
      </c>
      <c r="E8" s="11">
        <v>190</v>
      </c>
      <c r="F8" s="22">
        <v>197</v>
      </c>
      <c r="G8" s="23">
        <f t="shared" si="1"/>
        <v>1.35</v>
      </c>
      <c r="H8" s="24" t="str">
        <f t="shared" si="0"/>
        <v>Tercapai</v>
      </c>
      <c r="I8" s="32">
        <v>3</v>
      </c>
      <c r="J8" s="31">
        <v>7</v>
      </c>
      <c r="K8" s="31"/>
    </row>
    <row r="9" spans="1:11">
      <c r="A9" s="7" t="s">
        <v>100</v>
      </c>
      <c r="B9" s="8" t="s">
        <v>101</v>
      </c>
      <c r="C9" s="11">
        <v>9</v>
      </c>
      <c r="D9" s="12" t="s">
        <v>102</v>
      </c>
      <c r="E9" s="11">
        <v>179</v>
      </c>
      <c r="F9" s="22">
        <v>181</v>
      </c>
      <c r="G9" s="23">
        <f t="shared" si="1"/>
        <v>1.1</v>
      </c>
      <c r="H9" s="24" t="str">
        <f t="shared" si="0"/>
        <v>Tercapai</v>
      </c>
      <c r="I9" s="32">
        <v>3</v>
      </c>
      <c r="J9" s="31">
        <v>6</v>
      </c>
      <c r="K9" s="31">
        <v>8</v>
      </c>
    </row>
    <row r="10" spans="1:11">
      <c r="A10" s="15" t="s">
        <v>103</v>
      </c>
      <c r="B10" s="8" t="s">
        <v>104</v>
      </c>
      <c r="C10" s="11">
        <v>5</v>
      </c>
      <c r="D10" s="12" t="s">
        <v>105</v>
      </c>
      <c r="E10" s="11">
        <v>90</v>
      </c>
      <c r="F10" s="22">
        <v>94</v>
      </c>
      <c r="G10" s="23">
        <f t="shared" si="1"/>
        <v>1.2</v>
      </c>
      <c r="H10" s="24" t="str">
        <f t="shared" si="0"/>
        <v>Tercapai</v>
      </c>
      <c r="I10" s="31">
        <v>30</v>
      </c>
      <c r="J10" s="31">
        <v>3</v>
      </c>
      <c r="K10" s="31"/>
    </row>
    <row r="11" spans="1:11">
      <c r="A11" s="13" t="s">
        <v>106</v>
      </c>
      <c r="B11" s="14" t="s">
        <v>107</v>
      </c>
      <c r="C11" s="11">
        <v>6</v>
      </c>
      <c r="D11" s="12" t="s">
        <v>108</v>
      </c>
      <c r="E11" s="11">
        <v>114</v>
      </c>
      <c r="F11" s="22">
        <v>111</v>
      </c>
      <c r="G11" s="23">
        <f t="shared" si="1"/>
        <v>0.85</v>
      </c>
      <c r="H11" s="24" t="str">
        <f t="shared" si="0"/>
        <v>Belum Tercapai</v>
      </c>
      <c r="I11" s="31">
        <v>1</v>
      </c>
      <c r="J11" s="31">
        <v>5</v>
      </c>
      <c r="K11" s="31"/>
    </row>
    <row r="12" spans="1:11">
      <c r="A12" s="13" t="s">
        <v>109</v>
      </c>
      <c r="B12" s="14" t="s">
        <v>110</v>
      </c>
      <c r="C12" s="11">
        <v>13</v>
      </c>
      <c r="D12" s="12" t="s">
        <v>111</v>
      </c>
      <c r="E12" s="11">
        <v>237</v>
      </c>
      <c r="F12" s="22">
        <v>247</v>
      </c>
      <c r="G12" s="23">
        <f t="shared" si="1"/>
        <v>1.5</v>
      </c>
      <c r="H12" s="24" t="str">
        <f t="shared" si="0"/>
        <v>Tercapai</v>
      </c>
      <c r="I12" s="31">
        <v>7</v>
      </c>
      <c r="J12" s="31">
        <v>11</v>
      </c>
      <c r="K12" s="31"/>
    </row>
    <row r="13" spans="1:11">
      <c r="A13" s="13" t="s">
        <v>112</v>
      </c>
      <c r="B13" s="14" t="s">
        <v>113</v>
      </c>
      <c r="C13" s="11">
        <v>12</v>
      </c>
      <c r="D13" s="12" t="s">
        <v>114</v>
      </c>
      <c r="E13" s="11">
        <v>234</v>
      </c>
      <c r="F13" s="22">
        <v>239</v>
      </c>
      <c r="G13" s="23">
        <f t="shared" si="1"/>
        <v>1.25</v>
      </c>
      <c r="H13" s="24" t="str">
        <f t="shared" si="0"/>
        <v>Tercapai</v>
      </c>
      <c r="I13" s="31">
        <v>9</v>
      </c>
      <c r="J13" s="31">
        <v>11</v>
      </c>
      <c r="K13" s="42" t="s">
        <v>115</v>
      </c>
    </row>
    <row r="14" spans="1:11">
      <c r="A14" s="13" t="s">
        <v>116</v>
      </c>
      <c r="B14" s="14" t="s">
        <v>117</v>
      </c>
      <c r="C14" s="11">
        <v>6</v>
      </c>
      <c r="D14" s="12" t="s">
        <v>118</v>
      </c>
      <c r="E14" s="11">
        <v>114</v>
      </c>
      <c r="F14" s="22">
        <v>117</v>
      </c>
      <c r="G14" s="23">
        <f t="shared" si="1"/>
        <v>1.15</v>
      </c>
      <c r="H14" s="24" t="str">
        <f t="shared" si="0"/>
        <v>Tercapai</v>
      </c>
      <c r="I14" s="31">
        <v>1</v>
      </c>
      <c r="J14" s="31">
        <v>4</v>
      </c>
      <c r="K14" s="31"/>
    </row>
    <row r="15" spans="1:11">
      <c r="A15" s="13" t="s">
        <v>119</v>
      </c>
      <c r="B15" s="14" t="s">
        <v>120</v>
      </c>
      <c r="C15" s="11">
        <v>3</v>
      </c>
      <c r="D15" s="12" t="s">
        <v>121</v>
      </c>
      <c r="E15" s="11">
        <v>62</v>
      </c>
      <c r="F15" s="22">
        <v>53</v>
      </c>
      <c r="G15" s="23">
        <f t="shared" si="1"/>
        <v>0.55</v>
      </c>
      <c r="H15" s="24" t="str">
        <f t="shared" si="0"/>
        <v>Belum Tercapai</v>
      </c>
      <c r="I15" s="31">
        <v>1</v>
      </c>
      <c r="J15" s="31">
        <v>2</v>
      </c>
      <c r="K15" s="31"/>
    </row>
    <row r="16" spans="1:11">
      <c r="A16" s="16" t="s">
        <v>46</v>
      </c>
      <c r="B16" s="17"/>
      <c r="C16" s="17"/>
      <c r="D16" s="17"/>
      <c r="E16" s="17"/>
      <c r="F16" s="25"/>
      <c r="G16" s="18">
        <f>COUNTIF(H6:H15,"Tercapai")</f>
        <v>6</v>
      </c>
      <c r="H16" s="26">
        <f>G16/ROWS(H6:H15)</f>
        <v>0.6</v>
      </c>
      <c r="I16" s="33"/>
      <c r="J16" s="33"/>
      <c r="K16" s="33"/>
    </row>
    <row r="18" spans="1:1">
      <c r="A18" s="3"/>
    </row>
    <row r="19" spans="1:8">
      <c r="A19" s="3"/>
      <c r="F19" s="27"/>
      <c r="G19" s="28" t="str">
        <f>'1 putra'!G19</f>
        <v>Samarinda, 30 September 2021</v>
      </c>
      <c r="H19" s="29"/>
    </row>
    <row r="20" spans="6:8">
      <c r="F20" s="27"/>
      <c r="G20" s="27"/>
      <c r="H20" s="29"/>
    </row>
    <row r="21" spans="6:8">
      <c r="F21" s="27"/>
      <c r="G21" s="30" t="s">
        <v>48</v>
      </c>
      <c r="H21" s="29"/>
    </row>
    <row r="22" spans="6:8">
      <c r="F22" s="27"/>
      <c r="G22" s="27"/>
      <c r="H22" s="29"/>
    </row>
    <row r="23" spans="6:8">
      <c r="F23" s="27"/>
      <c r="G23" s="27"/>
      <c r="H23" s="29"/>
    </row>
    <row r="24" spans="6:8">
      <c r="F24" s="27"/>
      <c r="G24" s="27" t="s">
        <v>49</v>
      </c>
      <c r="H24" s="29"/>
    </row>
  </sheetData>
  <mergeCells count="10">
    <mergeCell ref="A1:H1"/>
    <mergeCell ref="A2:H2"/>
    <mergeCell ref="C4:D4"/>
    <mergeCell ref="E4:F4"/>
    <mergeCell ref="I4:K4"/>
    <mergeCell ref="A16:F16"/>
    <mergeCell ref="A4:A5"/>
    <mergeCell ref="B4:B5"/>
    <mergeCell ref="G4:G5"/>
    <mergeCell ref="H4:H5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2021-07-11T22:07:00Z</dcterms:created>
  <cp:lastPrinted>2021-10-01T11:48:00Z</cp:lastPrinted>
  <dcterms:modified xsi:type="dcterms:W3CDTF">2021-12-25T08:50:30Z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true</vt:bool>
  </property>
</Properties>
</file>