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hidePivotFieldList="1" defaultThemeVersion="124226"/>
  <mc:AlternateContent xmlns:mc="http://schemas.openxmlformats.org/markup-compatibility/2006">
    <mc:Choice Requires="x15">
      <x15ac:absPath xmlns:x15ac="http://schemas.microsoft.com/office/spreadsheetml/2010/11/ac" url="C:\Users\Zakar\Desktop\"/>
    </mc:Choice>
  </mc:AlternateContent>
  <xr:revisionPtr revIDLastSave="0" documentId="13_ncr:1_{96885915-4561-4FAF-9086-289F4F2C9BC4}" xr6:coauthVersionLast="47" xr6:coauthVersionMax="47" xr10:uidLastSave="{00000000-0000-0000-0000-000000000000}"/>
  <bookViews>
    <workbookView xWindow="-110" yWindow="-110" windowWidth="24220" windowHeight="15500" firstSheet="1" activeTab="1" xr2:uid="{00000000-000D-0000-FFFF-FFFF00000000}"/>
  </bookViews>
  <sheets>
    <sheet name="Intro" sheetId="7" r:id="rId1"/>
    <sheet name="Questions" sheetId="8" r:id="rId2"/>
    <sheet name="Employees and product info" sheetId="1" r:id="rId3"/>
    <sheet name="Commission Rate" sheetId="2" r:id="rId4"/>
    <sheet name="Sales information" sheetId="4" r:id="rId5"/>
    <sheet name="Payroll " sheetId="3" r:id="rId6"/>
    <sheet name="Cost and profit" sheetId="5" r:id="rId7"/>
    <sheet name="Product cost and profit" sheetId="6"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3" l="1" a="1"/>
  <c r="F3" i="3"/>
  <c r="F4" i="3" a="1"/>
  <c r="F4" i="3"/>
  <c r="F5" i="3" a="1"/>
  <c r="F5" i="3"/>
  <c r="G5" i="3" s="1"/>
  <c r="F6" i="3" a="1"/>
  <c r="F6" i="3"/>
  <c r="G6" i="3" s="1"/>
  <c r="H6" i="3" s="1"/>
  <c r="F2" i="3" a="1"/>
  <c r="F2" i="3" s="1"/>
  <c r="G2" i="3" s="1"/>
  <c r="H2" i="3" s="1"/>
  <c r="E2" i="3"/>
  <c r="E3" i="3"/>
  <c r="G4" i="3"/>
  <c r="G3" i="3"/>
  <c r="H3" i="3" s="1"/>
  <c r="E6" i="3"/>
  <c r="B3" i="6"/>
  <c r="C3" i="6"/>
  <c r="D3" i="6"/>
  <c r="B4" i="6"/>
  <c r="C4" i="6"/>
  <c r="D4" i="6"/>
  <c r="B5" i="6"/>
  <c r="C5" i="6"/>
  <c r="D5" i="6"/>
  <c r="B6" i="6"/>
  <c r="C6" i="6"/>
  <c r="D6" i="6"/>
  <c r="B7" i="6"/>
  <c r="C7" i="6"/>
  <c r="D7" i="6"/>
  <c r="C2" i="6"/>
  <c r="D2" i="6"/>
  <c r="B2" i="6"/>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3" i="4"/>
  <c r="H6" i="4"/>
  <c r="I6" i="4" s="1"/>
  <c r="H7" i="4"/>
  <c r="I7" i="4" s="1"/>
  <c r="H14" i="4"/>
  <c r="H22" i="4"/>
  <c r="H23" i="4"/>
  <c r="H30" i="4"/>
  <c r="I30" i="4" s="1"/>
  <c r="H39" i="4"/>
  <c r="H3" i="4"/>
  <c r="F4" i="4"/>
  <c r="H4" i="4" s="1"/>
  <c r="I4" i="4" s="1"/>
  <c r="F5" i="4"/>
  <c r="H5" i="4" s="1"/>
  <c r="I5" i="4" s="1"/>
  <c r="F6" i="4"/>
  <c r="F7" i="4"/>
  <c r="F8" i="4"/>
  <c r="H8" i="4" s="1"/>
  <c r="F9" i="4"/>
  <c r="H9" i="4" s="1"/>
  <c r="F10" i="4"/>
  <c r="H10" i="4" s="1"/>
  <c r="F11" i="4"/>
  <c r="H11" i="4" s="1"/>
  <c r="I11" i="4" s="1"/>
  <c r="F12" i="4"/>
  <c r="H12" i="4" s="1"/>
  <c r="F13" i="4"/>
  <c r="H13" i="4" s="1"/>
  <c r="F14" i="4"/>
  <c r="F15" i="4"/>
  <c r="H15" i="4" s="1"/>
  <c r="I15" i="4" s="1"/>
  <c r="F16" i="4"/>
  <c r="H16" i="4" s="1"/>
  <c r="F17" i="4"/>
  <c r="H17" i="4" s="1"/>
  <c r="F18" i="4"/>
  <c r="H18" i="4" s="1"/>
  <c r="F19" i="4"/>
  <c r="H19" i="4" s="1"/>
  <c r="I19" i="4" s="1"/>
  <c r="F20" i="4"/>
  <c r="H20" i="4" s="1"/>
  <c r="F21" i="4"/>
  <c r="H21" i="4" s="1"/>
  <c r="I21" i="4" s="1"/>
  <c r="F22" i="4"/>
  <c r="F23" i="4"/>
  <c r="F24" i="4"/>
  <c r="H24" i="4" s="1"/>
  <c r="F25" i="4"/>
  <c r="H25" i="4" s="1"/>
  <c r="F26" i="4"/>
  <c r="H26" i="4" s="1"/>
  <c r="F27" i="4"/>
  <c r="H27" i="4" s="1"/>
  <c r="I27" i="4" s="1"/>
  <c r="F28" i="4"/>
  <c r="H28" i="4" s="1"/>
  <c r="I28" i="4" s="1"/>
  <c r="F29" i="4"/>
  <c r="H29" i="4" s="1"/>
  <c r="I29" i="4" s="1"/>
  <c r="F30" i="4"/>
  <c r="F31" i="4"/>
  <c r="H31" i="4" s="1"/>
  <c r="F32" i="4"/>
  <c r="H32" i="4" s="1"/>
  <c r="F33" i="4"/>
  <c r="H33" i="4" s="1"/>
  <c r="F34" i="4"/>
  <c r="H34" i="4" s="1"/>
  <c r="F35" i="4"/>
  <c r="H35" i="4" s="1"/>
  <c r="I35" i="4" s="1"/>
  <c r="F36" i="4"/>
  <c r="H36" i="4" s="1"/>
  <c r="F37" i="4"/>
  <c r="H37" i="4" s="1"/>
  <c r="I37" i="4" s="1"/>
  <c r="F38" i="4"/>
  <c r="H38" i="4" s="1"/>
  <c r="I38" i="4" s="1"/>
  <c r="F39" i="4"/>
  <c r="F40" i="4"/>
  <c r="H40" i="4" s="1"/>
  <c r="F41" i="4"/>
  <c r="H41" i="4" s="1"/>
  <c r="F42" i="4"/>
  <c r="H42" i="4" s="1"/>
  <c r="F43" i="4"/>
  <c r="H43" i="4" s="1"/>
  <c r="I43" i="4" s="1"/>
  <c r="F44" i="4"/>
  <c r="H44" i="4" s="1"/>
  <c r="F45" i="4"/>
  <c r="H45" i="4" s="1"/>
  <c r="I45" i="4" s="1"/>
  <c r="F3" i="4"/>
  <c r="E4" i="4"/>
  <c r="G4" i="4" s="1"/>
  <c r="E5" i="4"/>
  <c r="E6" i="4"/>
  <c r="E7" i="4"/>
  <c r="E8" i="4"/>
  <c r="G8" i="4" s="1"/>
  <c r="E9" i="4"/>
  <c r="G9" i="4" s="1"/>
  <c r="E10" i="4"/>
  <c r="G10" i="4" s="1"/>
  <c r="E11" i="4"/>
  <c r="G11" i="4" s="1"/>
  <c r="E12" i="4"/>
  <c r="E13" i="4"/>
  <c r="G13" i="4" s="1"/>
  <c r="E14" i="4"/>
  <c r="G14" i="4" s="1"/>
  <c r="E15" i="4"/>
  <c r="G15" i="4" s="1"/>
  <c r="E16" i="4"/>
  <c r="G16" i="4" s="1"/>
  <c r="E17" i="4"/>
  <c r="G17" i="4" s="1"/>
  <c r="E18" i="4"/>
  <c r="G18" i="4" s="1"/>
  <c r="E19" i="4"/>
  <c r="G19" i="4" s="1"/>
  <c r="E20" i="4"/>
  <c r="G20" i="4" s="1"/>
  <c r="E21" i="4"/>
  <c r="E22" i="4"/>
  <c r="G22" i="4" s="1"/>
  <c r="E23" i="4"/>
  <c r="G23" i="4" s="1"/>
  <c r="E24" i="4"/>
  <c r="G24" i="4" s="1"/>
  <c r="E25" i="4"/>
  <c r="G25" i="4" s="1"/>
  <c r="E26" i="4"/>
  <c r="G26" i="4" s="1"/>
  <c r="E27" i="4"/>
  <c r="G27" i="4" s="1"/>
  <c r="E28" i="4"/>
  <c r="E29" i="4"/>
  <c r="G29" i="4" s="1"/>
  <c r="E30" i="4"/>
  <c r="G30" i="4" s="1"/>
  <c r="E31" i="4"/>
  <c r="G31" i="4" s="1"/>
  <c r="E32" i="4"/>
  <c r="G32" i="4" s="1"/>
  <c r="E33" i="4"/>
  <c r="G33" i="4" s="1"/>
  <c r="E34" i="4"/>
  <c r="G34" i="4" s="1"/>
  <c r="E35" i="4"/>
  <c r="G35" i="4" s="1"/>
  <c r="E36" i="4"/>
  <c r="E37" i="4"/>
  <c r="E38" i="4"/>
  <c r="G38" i="4" s="1"/>
  <c r="E39" i="4"/>
  <c r="G39" i="4" s="1"/>
  <c r="E40" i="4"/>
  <c r="G40" i="4" s="1"/>
  <c r="E41" i="4"/>
  <c r="G41" i="4" s="1"/>
  <c r="E42" i="4"/>
  <c r="G42" i="4" s="1"/>
  <c r="E43" i="4"/>
  <c r="G43" i="4" s="1"/>
  <c r="E44" i="4"/>
  <c r="G44" i="4" s="1"/>
  <c r="E45" i="4"/>
  <c r="G45" i="4" s="1"/>
  <c r="E3" i="4"/>
  <c r="G3" i="4" s="1"/>
  <c r="G5" i="4"/>
  <c r="G6" i="4"/>
  <c r="G7" i="4"/>
  <c r="G12" i="4"/>
  <c r="G21" i="4"/>
  <c r="G28" i="4"/>
  <c r="G36" i="4"/>
  <c r="G37" i="4"/>
  <c r="I44" i="4" l="1"/>
  <c r="I20" i="4"/>
  <c r="I42" i="4"/>
  <c r="I10" i="4"/>
  <c r="I41" i="4"/>
  <c r="I17" i="4"/>
  <c r="I9" i="4"/>
  <c r="I39" i="4"/>
  <c r="I40" i="4"/>
  <c r="I24" i="4"/>
  <c r="I16" i="4"/>
  <c r="I8" i="4"/>
  <c r="I34" i="4"/>
  <c r="I18" i="4"/>
  <c r="B10" i="5"/>
  <c r="I36" i="4"/>
  <c r="I12" i="4"/>
  <c r="I23" i="4"/>
  <c r="I26" i="4"/>
  <c r="I22" i="4"/>
  <c r="I33" i="4"/>
  <c r="I32" i="4"/>
  <c r="E4" i="3" s="1"/>
  <c r="I14" i="4"/>
  <c r="C10" i="5"/>
  <c r="I25" i="4"/>
  <c r="I31" i="4"/>
  <c r="I13" i="4"/>
  <c r="E5" i="3" s="1"/>
  <c r="H5" i="3" s="1"/>
  <c r="H47" i="4"/>
  <c r="G46" i="4"/>
  <c r="B9" i="5"/>
  <c r="D9" i="5" s="1"/>
  <c r="H46" i="4"/>
  <c r="G47" i="4"/>
  <c r="C9" i="5"/>
  <c r="I3" i="4"/>
  <c r="H4" i="3" l="1"/>
  <c r="D10" i="5"/>
  <c r="D2" i="5" s="1"/>
  <c r="B2" i="5"/>
  <c r="C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<sst xmlns="http://schemas.openxmlformats.org/spreadsheetml/2006/main" count="211" uniqueCount="93">
  <si>
    <t>Employee ID</t>
  </si>
  <si>
    <t>Salary</t>
  </si>
  <si>
    <t>Sales Amount</t>
  </si>
  <si>
    <t>EID_1</t>
  </si>
  <si>
    <t>EID_2</t>
  </si>
  <si>
    <t>EID_3</t>
  </si>
  <si>
    <t>EID_4</t>
  </si>
  <si>
    <t>EID_5</t>
  </si>
  <si>
    <t>Employee First Name</t>
  </si>
  <si>
    <t>Employee Last Name</t>
  </si>
  <si>
    <t>Robert</t>
  </si>
  <si>
    <t>Rosetta</t>
  </si>
  <si>
    <t>Angelo</t>
  </si>
  <si>
    <t>Dewayne</t>
  </si>
  <si>
    <t>Hans</t>
  </si>
  <si>
    <t>Noyen</t>
  </si>
  <si>
    <t>Castillo</t>
  </si>
  <si>
    <t>van Versendaal</t>
  </si>
  <si>
    <t>Mosley</t>
  </si>
  <si>
    <t>Peck</t>
  </si>
  <si>
    <t>Commission in %</t>
  </si>
  <si>
    <t>Total Salary After Bonus</t>
  </si>
  <si>
    <t>item</t>
  </si>
  <si>
    <t>Pencil</t>
  </si>
  <si>
    <t>Binder</t>
  </si>
  <si>
    <t>Pen</t>
  </si>
  <si>
    <t>unit cost</t>
  </si>
  <si>
    <t>unit price</t>
  </si>
  <si>
    <t>Total cost</t>
  </si>
  <si>
    <t>Item</t>
  </si>
  <si>
    <t>unit_cost</t>
  </si>
  <si>
    <t>Product info</t>
  </si>
  <si>
    <t>Sale Amount</t>
  </si>
  <si>
    <t>Grand Total</t>
  </si>
  <si>
    <t xml:space="preserve">Total cost </t>
  </si>
  <si>
    <t>Total Revenue</t>
  </si>
  <si>
    <t>Total Profit</t>
  </si>
  <si>
    <t>Profit per Product</t>
  </si>
  <si>
    <t>Phone_number</t>
  </si>
  <si>
    <t>345-67859-234</t>
  </si>
  <si>
    <t>456-78564-345</t>
  </si>
  <si>
    <t>234-98123-742</t>
  </si>
  <si>
    <t>546-87560-674</t>
  </si>
  <si>
    <t>345-23456-975</t>
  </si>
  <si>
    <t>Intro</t>
  </si>
  <si>
    <t>This worksheet that provides a cover page and this basic documentation</t>
  </si>
  <si>
    <t>Payroll</t>
  </si>
  <si>
    <t>This spreadsheet is designed as a demonstration tool to process a small portion of the business tasks that are performed on a monthly basis at a fictional company called Jenkins Kolins stationary
The spreadsheet is made up of 7 worksheets.  Each of which is described below.</t>
  </si>
  <si>
    <t>Employees and product info</t>
  </si>
  <si>
    <t xml:space="preserve">The Employees and product info contains information about the employees(sales-rep) and product sold at the jk stationary such as employees id, name, phone number, while product information such as product name, cost and price </t>
  </si>
  <si>
    <t>sales information</t>
  </si>
  <si>
    <t>commission rate</t>
  </si>
  <si>
    <t>The commision rate worksheet contains information about the commision given to each employee every month based on the sales made by the employees</t>
  </si>
  <si>
    <t>The payroll sheets contains information about the employess salary and the commission collected by indidvidual employee at the end of each month</t>
  </si>
  <si>
    <t>cost and profit</t>
  </si>
  <si>
    <t>a simple table containing the total cost, revenue and profit genrated by the company at the end of the month</t>
  </si>
  <si>
    <t>product cost and profit</t>
  </si>
  <si>
    <t>a simple table containing the total cost, revenue and profit generated by individual product sold in the company to know which product brings in the highest profit</t>
  </si>
  <si>
    <t>OrderDate</t>
  </si>
  <si>
    <t>Sales information for the year 2021 and 2022</t>
  </si>
  <si>
    <t xml:space="preserve">Grand Total </t>
  </si>
  <si>
    <t xml:space="preserve">Average </t>
  </si>
  <si>
    <t>Years</t>
  </si>
  <si>
    <t>This worksheet contains information about the sales made by individual employee (sales-rep), the cost of each product and revenue generated from the product sold,order date and also information about the total cost and total revenue genreated from all the sales, the average revenue and the maximum sales made</t>
  </si>
  <si>
    <r>
      <t xml:space="preserve">Jenkins Kollins Stationary   </t>
    </r>
    <r>
      <rPr>
        <i/>
        <sz val="16"/>
        <color rgb="FF5FF34B"/>
        <rFont val="Calibri"/>
        <family val="2"/>
        <scheme val="minor"/>
      </rPr>
      <t xml:space="preserve">a fictional company  </t>
    </r>
    <r>
      <rPr>
        <b/>
        <sz val="24"/>
        <color theme="0"/>
        <rFont val="Calibri"/>
        <family val="2"/>
        <scheme val="minor"/>
      </rPr>
      <t xml:space="preserve">
</t>
    </r>
  </si>
  <si>
    <t>JK is a stationary stores that deals with the selling of different stationary product such pencil, pen and binders.</t>
  </si>
  <si>
    <t>Profit</t>
  </si>
  <si>
    <t>Commission Value</t>
  </si>
  <si>
    <t>unit_Price</t>
  </si>
  <si>
    <t>unit(Quantity sold)</t>
  </si>
  <si>
    <t>Order Year</t>
  </si>
  <si>
    <t>Question</t>
  </si>
  <si>
    <t>Exercise</t>
  </si>
  <si>
    <r>
      <t>Create a dropdown list for all the items sold in the column that allows the sales representative to select from the group of items sold. (</t>
    </r>
    <r>
      <rPr>
        <i/>
        <sz val="11"/>
        <color theme="1"/>
        <rFont val="Calibri"/>
        <family val="2"/>
        <scheme val="minor"/>
      </rPr>
      <t>Hint: Use Data Validation</t>
    </r>
    <r>
      <rPr>
        <sz val="11"/>
        <color theme="1"/>
        <rFont val="Calibri"/>
        <family val="2"/>
        <scheme val="minor"/>
      </rPr>
      <t>)</t>
    </r>
  </si>
  <si>
    <t>Create a total column with an automated formula in the unit cost and unit price columns that populate the unit cost and price when the item is selected.</t>
  </si>
  <si>
    <r>
      <t>Create dummy data to fill up all the item column and calculate the total cost, total revenue, and profit. (</t>
    </r>
    <r>
      <rPr>
        <i/>
        <sz val="11"/>
        <color theme="1"/>
        <rFont val="Calibri"/>
        <family val="2"/>
        <scheme val="minor"/>
      </rPr>
      <t>Hint: Total Cost = Unit * Unit Cost</t>
    </r>
    <r>
      <rPr>
        <sz val="11"/>
        <color theme="1"/>
        <rFont val="Calibri"/>
        <family val="2"/>
        <scheme val="minor"/>
      </rPr>
      <t>)</t>
    </r>
  </si>
  <si>
    <r>
      <t>Calculate the Grand Total of the Revenue and Cost, as well as the Average Grand Total. (</t>
    </r>
    <r>
      <rPr>
        <i/>
        <sz val="11"/>
        <color theme="1"/>
        <rFont val="Calibri"/>
        <family val="2"/>
        <scheme val="minor"/>
      </rPr>
      <t>Hint: Use the SUM() and AVERAGE() functions</t>
    </r>
    <r>
      <rPr>
        <sz val="11"/>
        <color theme="1"/>
        <rFont val="Calibri"/>
        <family val="2"/>
        <scheme val="minor"/>
      </rPr>
      <t>)</t>
    </r>
  </si>
  <si>
    <r>
      <t>Calculate the Total Sales amount for each employee in the Payroll sheet. (</t>
    </r>
    <r>
      <rPr>
        <i/>
        <sz val="11"/>
        <color theme="1"/>
        <rFont val="Calibri"/>
        <family val="2"/>
        <scheme val="minor"/>
      </rPr>
      <t>Hint: Use the VLOOKUP() function and approximation</t>
    </r>
    <r>
      <rPr>
        <sz val="11"/>
        <color theme="1"/>
        <rFont val="Calibri"/>
        <family val="2"/>
        <scheme val="minor"/>
      </rPr>
      <t>)</t>
    </r>
  </si>
  <si>
    <r>
      <t>Calculate the Total Commission value for each employee in the Payroll sheet using the commission rate. (</t>
    </r>
    <r>
      <rPr>
        <i/>
        <sz val="11"/>
        <color theme="1"/>
        <rFont val="Calibri"/>
        <family val="2"/>
        <scheme val="minor"/>
      </rPr>
      <t>Hint: Comission Value = Commision Rate * Salary</t>
    </r>
    <r>
      <rPr>
        <sz val="11"/>
        <color theme="1"/>
        <rFont val="Calibri"/>
        <family val="2"/>
        <scheme val="minor"/>
      </rPr>
      <t>)</t>
    </r>
  </si>
  <si>
    <r>
      <t>Calculate the Total Salary after the commission value. (</t>
    </r>
    <r>
      <rPr>
        <i/>
        <sz val="11"/>
        <color theme="1"/>
        <rFont val="Calibri"/>
        <family val="2"/>
        <scheme val="minor"/>
      </rPr>
      <t>Hint: Total Salary after Bonus = Salary + Commission Value</t>
    </r>
    <r>
      <rPr>
        <sz val="11"/>
        <color theme="1"/>
        <rFont val="Calibri"/>
        <family val="2"/>
        <scheme val="minor"/>
      </rPr>
      <t>)</t>
    </r>
  </si>
  <si>
    <r>
      <t>Calculate the Grand Total Cost and Total Profit for the years 2021 and 2022 in the Cost and Profit Sheet. (</t>
    </r>
    <r>
      <rPr>
        <i/>
        <sz val="11"/>
        <color theme="1"/>
        <rFont val="Calibri"/>
        <family val="2"/>
        <scheme val="minor"/>
      </rPr>
      <t>Hint: Use the SUMIF() and SUMIFS() functons</t>
    </r>
    <r>
      <rPr>
        <sz val="11"/>
        <color theme="1"/>
        <rFont val="Calibri"/>
        <family val="2"/>
        <scheme val="minor"/>
      </rPr>
      <t>)</t>
    </r>
  </si>
  <si>
    <r>
      <t>Calculate the Total Profit and Cost for Each Product in the Product Cost and Profit Sheet using the Sales Information. (</t>
    </r>
    <r>
      <rPr>
        <i/>
        <sz val="11"/>
        <color theme="1"/>
        <rFont val="Calibri"/>
        <family val="2"/>
        <scheme val="minor"/>
      </rPr>
      <t>Hint: Use the SUMIF() function</t>
    </r>
    <r>
      <rPr>
        <sz val="11"/>
        <color theme="1"/>
        <rFont val="Calibri"/>
        <family val="2"/>
        <scheme val="minor"/>
      </rPr>
      <t>)</t>
    </r>
  </si>
  <si>
    <t>Answer (via absolute cell reference)</t>
  </si>
  <si>
    <t>Sales information'!$C$3:$C$45</t>
  </si>
  <si>
    <t>Sales information'!$E$3:$G$45</t>
  </si>
  <si>
    <t>Sales information'!$C$3:$C$45,'Sales information'!$G$3:$I$45</t>
  </si>
  <si>
    <t>Sales information'!$G$46:$H$47</t>
  </si>
  <si>
    <t>Commission Rate</t>
  </si>
  <si>
    <t>Payroll '!$G$2:$G$6</t>
  </si>
  <si>
    <t>Payroll '!$E$2:$E$6</t>
  </si>
  <si>
    <t>Payroll '!$H$2:$H$6</t>
  </si>
  <si>
    <t>Cost and profit'!$B$2:$D$2,'Cost and profit'!$B$9:$D$10</t>
  </si>
  <si>
    <t>Product cost and profit'!$B$2:$D$7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</si>
</sst>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d/yy;@"/>
  </numFmts>
  <fonts count="24" x14ac:knownFonts="1">
    <font>
      <sz val="11"/>
      <color theme="1"/>
      <name val="Calibri"/>
      <family val="2"/>
      <scheme val="minor"/>
    </font>
    <font>
      <sz val="11"/>
      <color theme="1"/>
      <name val="Calibri"/>
      <family val="2"/>
      <scheme val="minor"/>
    </font>
    <font>
      <sz val="8"/>
      <name val="Calibri"/>
      <family val="2"/>
      <scheme val="minor"/>
    </font>
    <font>
      <sz val="11"/>
      <color theme="0"/>
      <name val="Calibri"/>
      <family val="2"/>
      <scheme val="minor"/>
    </font>
    <font>
      <b/>
      <sz val="24"/>
      <color theme="0"/>
      <name val="Calibri"/>
      <family val="2"/>
      <scheme val="minor"/>
    </font>
    <font>
      <i/>
      <sz val="16"/>
      <color rgb="FF5FF34B"/>
      <name val="Calibri"/>
      <family val="2"/>
      <scheme val="minor"/>
    </font>
    <font>
      <b/>
      <i/>
      <sz val="14"/>
      <color theme="0"/>
      <name val="Calibri"/>
      <family val="2"/>
      <scheme val="minor"/>
    </font>
    <font>
      <i/>
      <sz val="11"/>
      <color rgb="FF33CC33"/>
      <name val="Calibri"/>
      <family val="2"/>
      <scheme val="minor"/>
    </font>
    <font>
      <sz val="12"/>
      <color rgb="FF5FF34B"/>
      <name val="Calibri"/>
      <family val="2"/>
      <scheme val="minor"/>
    </font>
    <font>
      <sz val="11"/>
      <color rgb="FF5FF34B"/>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b/>
      <sz val="14"/>
      <color theme="0"/>
      <name val="Calibri"/>
      <family val="2"/>
      <scheme val="minor"/>
    </font>
    <font>
      <b/>
      <sz val="9"/>
      <color theme="0"/>
      <name val="Calibri"/>
      <family val="2"/>
      <scheme val="minor"/>
    </font>
    <font>
      <sz val="11"/>
      <name val="Calibri"/>
      <family val="2"/>
      <scheme val="minor"/>
    </font>
    <font>
      <b/>
      <sz val="14"/>
      <color rgb="FFFF0000"/>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14"/>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2" tint="-0.89999084444715716"/>
        <bgColor indexed="64"/>
      </patternFill>
    </fill>
    <fill>
      <patternFill patternType="solid">
        <fgColor theme="1"/>
        <bgColor indexed="64"/>
      </patternFill>
    </fill>
    <fill>
      <patternFill patternType="solid">
        <fgColor rgb="FFFFFF00"/>
        <bgColor indexed="64"/>
      </patternFill>
    </fill>
    <fill>
      <patternFill patternType="solid">
        <fgColor rgb="FF00B050"/>
        <bgColor indexed="64"/>
      </patternFill>
    </fill>
    <fill>
      <patternFill patternType="solid">
        <fgColor theme="3" tint="0.59999389629810485"/>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339933"/>
      </left>
      <right/>
      <top style="medium">
        <color rgb="FF339933"/>
      </top>
      <bottom style="medium">
        <color rgb="FF339933"/>
      </bottom>
      <diagonal/>
    </border>
    <border>
      <left/>
      <right/>
      <top style="medium">
        <color rgb="FF339933"/>
      </top>
      <bottom style="medium">
        <color rgb="FF339933"/>
      </bottom>
      <diagonal/>
    </border>
    <border>
      <left/>
      <right style="medium">
        <color rgb="FF339933"/>
      </right>
      <top style="medium">
        <color rgb="FF339933"/>
      </top>
      <bottom style="medium">
        <color rgb="FF339933"/>
      </bottom>
      <diagonal/>
    </border>
    <border>
      <left/>
      <right/>
      <top style="medium">
        <color theme="1" tint="0.34998626667073579"/>
      </top>
      <bottom style="medium">
        <color theme="1" tint="0.34998626667073579"/>
      </bottom>
      <diagonal/>
    </border>
    <border>
      <left/>
      <right/>
      <top/>
      <bottom style="medium">
        <color rgb="FF339933"/>
      </bottom>
      <diagonal/>
    </border>
    <border>
      <left/>
      <right/>
      <top/>
      <bottom style="thin">
        <color auto="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68">
    <xf numFmtId="0" fontId="0" fillId="0" borderId="0" xfId="0"/>
    <xf numFmtId="0" fontId="0" fillId="0" borderId="1" xfId="0" applyBorder="1"/>
    <xf numFmtId="44" fontId="0" fillId="0" borderId="1" xfId="1" applyFont="1" applyBorder="1"/>
    <xf numFmtId="0" fontId="0" fillId="0" borderId="1" xfId="2" applyNumberFormat="1" applyFont="1" applyBorder="1"/>
    <xf numFmtId="44" fontId="0" fillId="0" borderId="0" xfId="0" applyNumberFormat="1"/>
    <xf numFmtId="0" fontId="3" fillId="3" borderId="0" xfId="0" applyFont="1" applyFill="1" applyAlignment="1">
      <alignment vertical="top" wrapText="1"/>
    </xf>
    <xf numFmtId="0" fontId="0" fillId="4" borderId="0" xfId="0" applyFill="1"/>
    <xf numFmtId="0" fontId="3" fillId="3" borderId="5" xfId="0" applyFont="1" applyFill="1" applyBorder="1" applyAlignment="1">
      <alignment vertical="top"/>
    </xf>
    <xf numFmtId="0" fontId="8" fillId="3" borderId="5" xfId="0" applyFont="1" applyFill="1" applyBorder="1" applyAlignment="1">
      <alignment vertical="top"/>
    </xf>
    <xf numFmtId="0" fontId="9" fillId="3" borderId="5" xfId="0" applyFont="1" applyFill="1" applyBorder="1" applyAlignment="1">
      <alignment vertical="top"/>
    </xf>
    <xf numFmtId="0" fontId="3" fillId="3" borderId="5" xfId="0" applyFont="1" applyFill="1" applyBorder="1" applyAlignment="1">
      <alignment vertical="top" wrapText="1"/>
    </xf>
    <xf numFmtId="0" fontId="9" fillId="3" borderId="5" xfId="0" applyFont="1" applyFill="1" applyBorder="1" applyAlignment="1">
      <alignment vertical="top" wrapText="1"/>
    </xf>
    <xf numFmtId="0" fontId="3" fillId="3" borderId="5" xfId="0" applyFont="1" applyFill="1" applyBorder="1" applyAlignment="1">
      <alignment horizontal="left" vertical="top" wrapText="1"/>
    </xf>
    <xf numFmtId="0" fontId="3" fillId="3" borderId="0" xfId="0" applyFont="1" applyFill="1" applyAlignment="1">
      <alignment vertical="top"/>
    </xf>
    <xf numFmtId="0" fontId="9" fillId="3" borderId="0" xfId="0" applyFont="1" applyFill="1" applyAlignment="1">
      <alignment vertical="top"/>
    </xf>
    <xf numFmtId="0" fontId="3" fillId="3" borderId="0" xfId="0" applyFont="1" applyFill="1"/>
    <xf numFmtId="0" fontId="9" fillId="3" borderId="0" xfId="0" applyFont="1" applyFill="1"/>
    <xf numFmtId="0" fontId="3" fillId="4" borderId="0" xfId="0" applyFont="1" applyFill="1"/>
    <xf numFmtId="0" fontId="10" fillId="2" borderId="1" xfId="0" applyFont="1" applyFill="1" applyBorder="1" applyAlignment="1">
      <alignment horizontal="center"/>
    </xf>
    <xf numFmtId="0" fontId="10" fillId="2" borderId="1" xfId="0" applyFont="1" applyFill="1" applyBorder="1" applyAlignment="1">
      <alignment horizontal="center" vertical="center"/>
    </xf>
    <xf numFmtId="0" fontId="11" fillId="2" borderId="1" xfId="0" applyFont="1" applyFill="1" applyBorder="1" applyAlignment="1">
      <alignment horizontal="center"/>
    </xf>
    <xf numFmtId="0" fontId="10" fillId="2" borderId="1" xfId="0" applyFont="1" applyFill="1" applyBorder="1"/>
    <xf numFmtId="44" fontId="10" fillId="2" borderId="1" xfId="1" applyFont="1" applyFill="1" applyBorder="1"/>
    <xf numFmtId="0" fontId="12" fillId="0" borderId="0" xfId="0" applyFont="1"/>
    <xf numFmtId="0" fontId="11" fillId="2" borderId="0" xfId="0" applyFont="1" applyFill="1"/>
    <xf numFmtId="0" fontId="13" fillId="0" borderId="0" xfId="0" applyFont="1"/>
    <xf numFmtId="44" fontId="13" fillId="0" borderId="0" xfId="0" applyNumberFormat="1" applyFont="1"/>
    <xf numFmtId="0" fontId="13" fillId="0" borderId="1" xfId="0" applyFont="1" applyBorder="1"/>
    <xf numFmtId="44" fontId="13" fillId="0" borderId="1" xfId="1" applyFont="1" applyBorder="1"/>
    <xf numFmtId="44" fontId="13" fillId="0" borderId="1" xfId="1" applyFont="1" applyBorder="1" applyAlignment="1">
      <alignment horizontal="center"/>
    </xf>
    <xf numFmtId="0" fontId="13" fillId="0" borderId="1" xfId="0" applyFont="1" applyBorder="1" applyAlignment="1">
      <alignment horizontal="right"/>
    </xf>
    <xf numFmtId="0" fontId="16" fillId="0" borderId="0" xfId="0" applyFont="1" applyAlignment="1">
      <alignment vertical="center"/>
    </xf>
    <xf numFmtId="0" fontId="11" fillId="0" borderId="0" xfId="0" applyFont="1"/>
    <xf numFmtId="44" fontId="13" fillId="0" borderId="1" xfId="1" applyFont="1" applyBorder="1" applyAlignment="1">
      <alignment horizontal="left"/>
    </xf>
    <xf numFmtId="44" fontId="13" fillId="0" borderId="1" xfId="1" applyFont="1" applyBorder="1" applyAlignment="1">
      <alignment horizontal="right"/>
    </xf>
    <xf numFmtId="164" fontId="18" fillId="0" borderId="0" xfId="0" applyNumberFormat="1" applyFont="1" applyAlignment="1">
      <alignment vertical="center"/>
    </xf>
    <xf numFmtId="0" fontId="18" fillId="0" borderId="1" xfId="0" applyFont="1" applyBorder="1"/>
    <xf numFmtId="44" fontId="18" fillId="0" borderId="1" xfId="1" applyFont="1" applyBorder="1"/>
    <xf numFmtId="0" fontId="18" fillId="0" borderId="1" xfId="1" applyNumberFormat="1" applyFont="1" applyBorder="1"/>
    <xf numFmtId="44" fontId="18" fillId="0" borderId="1" xfId="0" applyNumberFormat="1" applyFont="1" applyBorder="1"/>
    <xf numFmtId="0" fontId="19" fillId="0" borderId="0" xfId="0" applyFont="1" applyAlignment="1">
      <alignment vertical="center"/>
    </xf>
    <xf numFmtId="0" fontId="18" fillId="0" borderId="0" xfId="0" applyFont="1"/>
    <xf numFmtId="0" fontId="20" fillId="0" borderId="0" xfId="0" applyFont="1"/>
    <xf numFmtId="44" fontId="10" fillId="5" borderId="0" xfId="0" applyNumberFormat="1" applyFont="1" applyFill="1"/>
    <xf numFmtId="44" fontId="10" fillId="6" borderId="0" xfId="0" applyNumberFormat="1" applyFont="1" applyFill="1"/>
    <xf numFmtId="44" fontId="21" fillId="5" borderId="0" xfId="0" applyNumberFormat="1" applyFont="1" applyFill="1"/>
    <xf numFmtId="0" fontId="13" fillId="7" borderId="0" xfId="0" applyFont="1" applyFill="1"/>
    <xf numFmtId="44" fontId="13" fillId="7" borderId="0" xfId="1" applyFont="1" applyFill="1"/>
    <xf numFmtId="0" fontId="10" fillId="0" borderId="0" xfId="0" applyFont="1"/>
    <xf numFmtId="0" fontId="4" fillId="3" borderId="0" xfId="0" applyFont="1" applyFill="1" applyAlignment="1">
      <alignment wrapText="1"/>
    </xf>
    <xf numFmtId="0" fontId="4" fillId="3" borderId="0" xfId="0" applyFont="1" applyFill="1"/>
    <xf numFmtId="0" fontId="6" fillId="3" borderId="6" xfId="0" applyFont="1" applyFill="1" applyBorder="1" applyAlignment="1">
      <alignment vertical="top" wrapText="1"/>
    </xf>
    <xf numFmtId="0" fontId="7" fillId="3" borderId="2" xfId="0" applyFont="1" applyFill="1" applyBorder="1" applyAlignment="1">
      <alignment vertical="top"/>
    </xf>
    <xf numFmtId="0" fontId="7" fillId="3" borderId="3" xfId="0" applyFont="1" applyFill="1" applyBorder="1" applyAlignment="1">
      <alignment vertical="top"/>
    </xf>
    <xf numFmtId="0" fontId="7" fillId="3" borderId="4" xfId="0" applyFont="1" applyFill="1" applyBorder="1" applyAlignment="1">
      <alignment vertical="top"/>
    </xf>
    <xf numFmtId="0" fontId="3" fillId="3" borderId="0" xfId="0" applyFont="1" applyFill="1" applyAlignment="1">
      <alignment vertical="top" wrapText="1"/>
    </xf>
    <xf numFmtId="0" fontId="14" fillId="3" borderId="0" xfId="0" applyFont="1" applyFill="1" applyAlignment="1">
      <alignment wrapText="1"/>
    </xf>
    <xf numFmtId="0" fontId="15" fillId="3" borderId="0" xfId="0" applyFont="1" applyFill="1" applyAlignment="1">
      <alignment wrapText="1"/>
    </xf>
    <xf numFmtId="0" fontId="17" fillId="0" borderId="7" xfId="0" applyFont="1" applyBorder="1" applyAlignment="1">
      <alignment horizontal="center" vertical="center"/>
    </xf>
    <xf numFmtId="44" fontId="18" fillId="0" borderId="0" xfId="1" applyFont="1" applyFill="1" applyBorder="1"/>
    <xf numFmtId="44" fontId="13" fillId="8" borderId="0" xfId="1" applyFont="1" applyFill="1"/>
    <xf numFmtId="0" fontId="22" fillId="0" borderId="0" xfId="0" applyFont="1" applyAlignment="1">
      <alignment horizontal="center" vertical="center"/>
    </xf>
    <xf numFmtId="1" fontId="0" fillId="0" borderId="0" xfId="0" applyNumberFormat="1" applyAlignment="1">
      <alignment horizontal="center" vertical="center"/>
    </xf>
    <xf numFmtId="49" fontId="0" fillId="0" borderId="0" xfId="0" applyNumberFormat="1" applyAlignment="1">
      <alignment vertical="center"/>
    </xf>
    <xf numFmtId="49" fontId="0" fillId="0" borderId="0" xfId="0" quotePrefix="1" applyNumberFormat="1" applyAlignment="1">
      <alignment horizontal="center" vertical="center"/>
    </xf>
    <xf numFmtId="44" fontId="13" fillId="0" borderId="1" xfId="1" applyNumberFormat="1" applyFont="1" applyBorder="1"/>
    <xf numFmtId="44" fontId="13" fillId="0" borderId="1" xfId="2" applyNumberFormat="1" applyFont="1" applyBorder="1"/>
    <xf numFmtId="9" fontId="13" fillId="0" borderId="1" xfId="2" applyFont="1" applyBorder="1"/>
  </cellXfs>
  <cellStyles count="3">
    <cellStyle name="Currency" xfId="1" builtinId="4"/>
    <cellStyle name="Normal" xfId="0" builtinId="0"/>
    <cellStyle name="Percent" xfId="2" builtinId="5"/>
  </cellStyles>
  <dxfs count="4">
    <dxf>
      <numFmt numFmtId="30" formatCode="@"/>
      <alignment horizontal="center" vertical="center" textRotation="0" wrapText="0" indent="0" justifyLastLine="0" shrinkToFit="0" readingOrder="0"/>
    </dxf>
    <dxf>
      <numFmt numFmtId="30" formatCode="@"/>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JK Stationary cost - revenue graph</a:t>
            </a:r>
          </a:p>
        </c:rich>
      </c:tx>
      <c:layout>
        <c:manualLayout>
          <c:xMode val="edge"/>
          <c:yMode val="edge"/>
          <c:x val="0.33107290977940734"/>
          <c:y val="2.43295235939798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80795816553463"/>
          <c:y val="0.12878472222222223"/>
          <c:w val="0.83599780943412605"/>
          <c:h val="0.77266184268402927"/>
        </c:manualLayout>
      </c:layout>
      <c:barChart>
        <c:barDir val="col"/>
        <c:grouping val="clustered"/>
        <c:varyColors val="0"/>
        <c:ser>
          <c:idx val="0"/>
          <c:order val="0"/>
          <c:tx>
            <c:strRef>
              <c:f>'Cost and profit'!$A$9</c:f>
              <c:strCache>
                <c:ptCount val="1"/>
                <c:pt idx="0">
                  <c:v>2021</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'Cost and profit'!$B$8:$D$8</c:f>
              <c:strCache>
                <c:ptCount val="3"/>
                <c:pt idx="0">
                  <c:v>Total cost</c:v>
                </c:pt>
                <c:pt idx="1">
                  <c:v>Total Revenue</c:v>
                </c:pt>
                <c:pt idx="2">
                  <c:v>Total Profit</c:v>
                </c:pt>
              </c:strCache>
            </c:strRef>
          </c:cat>
          <c:val>
            <c:numRef>
              <c:f>'Cost and profit'!$B$9:$D$9</c:f>
              <c:numCache>
                <c:formatCode>_("$"* #,##0.00_);_("$"* \(#,##0.00\);_("$"* "-"??_);_(@_)</c:formatCode>
                <c:ptCount val="3"/>
                <c:pt idx="0">
                  <c:v>86480</c:v>
                </c:pt>
                <c:pt idx="1">
                  <c:v>129720</c:v>
                </c:pt>
                <c:pt idx="2">
                  <c:v>216200</c:v>
                </c:pt>
              </c:numCache>
            </c:numRef>
          </c:val>
          <c:extLst>
            <c:ext xmlns:c16="http://schemas.microsoft.com/office/drawing/2014/chart" uri="{C3380CC4-5D6E-409C-BE32-E72D297353CC}">
              <c16:uniqueId val="{00000000-3905-4C07-9E67-76C7E2FEC5BD}"/>
            </c:ext>
          </c:extLst>
        </c:ser>
        <c:ser>
          <c:idx val="1"/>
          <c:order val="1"/>
          <c:tx>
            <c:strRef>
              <c:f>'Cost and profit'!$A$10</c:f>
              <c:strCache>
                <c:ptCount val="1"/>
                <c:pt idx="0">
                  <c:v>2022</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'Cost and profit'!$B$8:$D$8</c:f>
              <c:strCache>
                <c:ptCount val="3"/>
                <c:pt idx="0">
                  <c:v>Total cost</c:v>
                </c:pt>
                <c:pt idx="1">
                  <c:v>Total Revenue</c:v>
                </c:pt>
                <c:pt idx="2">
                  <c:v>Total Profit</c:v>
                </c:pt>
              </c:strCache>
            </c:strRef>
          </c:cat>
          <c:val>
            <c:numRef>
              <c:f>'Cost and profit'!$B$10:$D$10</c:f>
              <c:numCache>
                <c:formatCode>_("$"* #,##0.00_);_("$"* \(#,##0.00\);_("$"* "-"??_);_(@_)</c:formatCode>
                <c:ptCount val="3"/>
                <c:pt idx="0">
                  <c:v>106960</c:v>
                </c:pt>
                <c:pt idx="1">
                  <c:v>160440</c:v>
                </c:pt>
                <c:pt idx="2">
                  <c:v>267400</c:v>
                </c:pt>
              </c:numCache>
            </c:numRef>
          </c:val>
          <c:extLst>
            <c:ext xmlns:c16="http://schemas.microsoft.com/office/drawing/2014/chart" uri="{C3380CC4-5D6E-409C-BE32-E72D297353CC}">
              <c16:uniqueId val="{00000001-3905-4C07-9E67-76C7E2FEC5BD}"/>
            </c:ext>
          </c:extLst>
        </c:ser>
        <c:dLbls>
          <c:dLblPos val="outEnd"/>
          <c:showLegendKey val="0"/>
          <c:showVal val="1"/>
          <c:showCatName val="0"/>
          <c:showSerName val="0"/>
          <c:showPercent val="0"/>
          <c:showBubbleSize val="0"/>
        </c:dLbls>
        <c:gapWidth val="100"/>
        <c:overlap val="-24"/>
        <c:axId val="641108832"/>
        <c:axId val="641093440"/>
      </c:barChart>
      <c:catAx>
        <c:axId val="6411088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093440"/>
        <c:crosses val="autoZero"/>
        <c:auto val="1"/>
        <c:lblAlgn val="ctr"/>
        <c:lblOffset val="100"/>
        <c:noMultiLvlLbl val="0"/>
      </c:catAx>
      <c:valAx>
        <c:axId val="641093440"/>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08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485775</xdr:colOff>
      <xdr:row>23</xdr:row>
      <xdr:rowOff>133350</xdr:rowOff>
    </xdr:from>
    <xdr:to>
      <xdr:col>19</xdr:col>
      <xdr:colOff>47625</xdr:colOff>
      <xdr:row>51</xdr:row>
      <xdr:rowOff>38100</xdr:rowOff>
    </xdr:to>
    <xdr:graphicFrame macro="">
      <xdr:nvGraphicFramePr>
        <xdr:cNvPr id="4" name="Chart 3">
          <a:extLst>
            <a:ext uri="{FF2B5EF4-FFF2-40B4-BE49-F238E27FC236}">
              <a16:creationId xmlns:a16="http://schemas.microsoft.com/office/drawing/2014/main" id="{B2527EDC-7E14-F664-FEB4-1353F90E43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27434F-498D-4E93-AB81-70F1F4BCFD15}" name="Table1" displayName="Table1" ref="A1:C10" totalsRowShown="0" headerRowDxfId="2">
  <autoFilter ref="A1:C10" xr:uid="{C127434F-498D-4E93-AB81-70F1F4BCFD15}"/>
  <tableColumns count="3">
    <tableColumn id="1" xr3:uid="{8B778AFD-71C0-464F-972D-03ECCEDDF252}" name="Exercise" dataDxfId="3"/>
    <tableColumn id="2" xr3:uid="{4C511936-3A1F-4391-BC84-8E9701D0B118}" name="Question" dataDxfId="1"/>
    <tableColumn id="3" xr3:uid="{FA8FD634-A337-4006-BA54-DEBA91902520}" name="Answer (via absolute cell reference)"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E082D-51EF-4427-B9D1-352B1ED95A71}">
  <dimension ref="D3:F26"/>
  <sheetViews>
    <sheetView showGridLines="0" topLeftCell="A6" zoomScale="102" zoomScaleNormal="102" workbookViewId="0">
      <selection activeCell="B13" sqref="B13"/>
    </sheetView>
  </sheetViews>
  <sheetFormatPr defaultColWidth="9.08984375" defaultRowHeight="14.5" x14ac:dyDescent="0.35"/>
  <cols>
    <col min="1" max="1" width="2.6328125" style="6" customWidth="1"/>
    <col min="2" max="2" width="73.90625" style="6" customWidth="1"/>
    <col min="3" max="3" width="2.6328125" style="6" customWidth="1"/>
    <col min="4" max="4" width="4" style="6" customWidth="1"/>
    <col min="5" max="5" width="12.54296875" style="6" customWidth="1"/>
    <col min="6" max="6" width="77.54296875" style="6" customWidth="1"/>
    <col min="7" max="16384" width="9.08984375" style="6"/>
  </cols>
  <sheetData>
    <row r="3" spans="4:6" ht="31" x14ac:dyDescent="0.7">
      <c r="D3" s="49" t="s">
        <v>64</v>
      </c>
      <c r="E3" s="50"/>
      <c r="F3" s="50"/>
    </row>
    <row r="4" spans="4:6" ht="30.9" customHeight="1" x14ac:dyDescent="0.35">
      <c r="D4" s="56"/>
      <c r="E4" s="57"/>
      <c r="F4" s="57"/>
    </row>
    <row r="5" spans="4:6" ht="30.9" customHeight="1" x14ac:dyDescent="0.35">
      <c r="D5" s="57"/>
      <c r="E5" s="57"/>
      <c r="F5" s="57"/>
    </row>
    <row r="6" spans="4:6" ht="30.9" customHeight="1" x14ac:dyDescent="0.35">
      <c r="D6" s="57"/>
      <c r="E6" s="57"/>
      <c r="F6" s="57"/>
    </row>
    <row r="7" spans="4:6" ht="40.5" customHeight="1" thickBot="1" x14ac:dyDescent="0.4">
      <c r="D7" s="51" t="s">
        <v>65</v>
      </c>
      <c r="E7" s="51"/>
      <c r="F7" s="51"/>
    </row>
    <row r="8" spans="4:6" ht="22.5" customHeight="1" thickBot="1" x14ac:dyDescent="0.4">
      <c r="D8" s="52"/>
      <c r="E8" s="53"/>
      <c r="F8" s="54"/>
    </row>
    <row r="9" spans="4:6" ht="60.75" customHeight="1" thickBot="1" x14ac:dyDescent="0.4">
      <c r="D9" s="55" t="s">
        <v>47</v>
      </c>
      <c r="E9" s="55"/>
      <c r="F9" s="55"/>
    </row>
    <row r="10" spans="4:6" ht="16" thickBot="1" x14ac:dyDescent="0.4">
      <c r="D10" s="7">
        <v>1</v>
      </c>
      <c r="E10" s="8" t="s">
        <v>44</v>
      </c>
      <c r="F10" s="7" t="s">
        <v>45</v>
      </c>
    </row>
    <row r="11" spans="4:6" ht="44" thickBot="1" x14ac:dyDescent="0.4">
      <c r="D11" s="7">
        <v>2</v>
      </c>
      <c r="E11" s="11" t="s">
        <v>48</v>
      </c>
      <c r="F11" s="10" t="s">
        <v>49</v>
      </c>
    </row>
    <row r="12" spans="4:6" ht="58.5" thickBot="1" x14ac:dyDescent="0.4">
      <c r="D12" s="7">
        <v>3</v>
      </c>
      <c r="E12" s="11" t="s">
        <v>50</v>
      </c>
      <c r="F12" s="10" t="s">
        <v>63</v>
      </c>
    </row>
    <row r="13" spans="4:6" ht="29.5" thickBot="1" x14ac:dyDescent="0.4">
      <c r="D13" s="7">
        <v>4</v>
      </c>
      <c r="E13" s="11" t="s">
        <v>51</v>
      </c>
      <c r="F13" s="10" t="s">
        <v>52</v>
      </c>
    </row>
    <row r="14" spans="4:6" ht="29.5" thickBot="1" x14ac:dyDescent="0.4">
      <c r="D14" s="7">
        <v>5</v>
      </c>
      <c r="E14" s="9" t="s">
        <v>46</v>
      </c>
      <c r="F14" s="10" t="s">
        <v>53</v>
      </c>
    </row>
    <row r="15" spans="4:6" ht="29.5" thickBot="1" x14ac:dyDescent="0.4">
      <c r="D15" s="7">
        <v>6</v>
      </c>
      <c r="E15" s="11" t="s">
        <v>54</v>
      </c>
      <c r="F15" s="12" t="s">
        <v>55</v>
      </c>
    </row>
    <row r="16" spans="4:6" ht="29.5" thickBot="1" x14ac:dyDescent="0.4">
      <c r="D16" s="7">
        <v>7</v>
      </c>
      <c r="E16" s="11" t="s">
        <v>56</v>
      </c>
      <c r="F16" s="10" t="s">
        <v>57</v>
      </c>
    </row>
    <row r="17" spans="4:6" ht="15" thickBot="1" x14ac:dyDescent="0.4">
      <c r="D17" s="7"/>
      <c r="E17" s="9"/>
      <c r="F17" s="10"/>
    </row>
    <row r="18" spans="4:6" ht="15" thickBot="1" x14ac:dyDescent="0.4">
      <c r="D18" s="7"/>
      <c r="E18" s="9"/>
      <c r="F18" s="10"/>
    </row>
    <row r="19" spans="4:6" x14ac:dyDescent="0.35">
      <c r="D19" s="13"/>
      <c r="E19" s="14"/>
      <c r="F19" s="5"/>
    </row>
    <row r="20" spans="4:6" x14ac:dyDescent="0.35">
      <c r="D20" s="15"/>
      <c r="E20" s="16"/>
      <c r="F20" s="15"/>
    </row>
    <row r="21" spans="4:6" x14ac:dyDescent="0.35">
      <c r="D21" s="15"/>
      <c r="E21" s="15"/>
      <c r="F21" s="15"/>
    </row>
    <row r="22" spans="4:6" x14ac:dyDescent="0.35">
      <c r="D22" s="15"/>
      <c r="E22" s="15"/>
      <c r="F22" s="15"/>
    </row>
    <row r="23" spans="4:6" x14ac:dyDescent="0.35">
      <c r="D23" s="15"/>
      <c r="E23" s="15"/>
      <c r="F23" s="15"/>
    </row>
    <row r="24" spans="4:6" x14ac:dyDescent="0.35">
      <c r="D24" s="17"/>
    </row>
    <row r="25" spans="4:6" x14ac:dyDescent="0.35">
      <c r="D25" s="17"/>
    </row>
    <row r="26" spans="4:6" x14ac:dyDescent="0.35">
      <c r="D26" s="17"/>
    </row>
  </sheetData>
  <mergeCells count="5">
    <mergeCell ref="D3:F3"/>
    <mergeCell ref="D7:F7"/>
    <mergeCell ref="D8:F8"/>
    <mergeCell ref="D9:F9"/>
    <mergeCell ref="D4:F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7FBBA-CE45-4D6E-8123-1ADEE7975F43}">
  <dimension ref="A1:C10"/>
  <sheetViews>
    <sheetView showGridLines="0" tabSelected="1" zoomScale="160" zoomScaleNormal="160" workbookViewId="0">
      <selection activeCell="C11" sqref="C11"/>
    </sheetView>
  </sheetViews>
  <sheetFormatPr defaultRowHeight="14.5" x14ac:dyDescent="0.35"/>
  <cols>
    <col min="1" max="1" width="8.54296875" customWidth="1"/>
    <col min="2" max="2" width="136.08984375" bestFit="1" customWidth="1"/>
    <col min="3" max="3" width="53" bestFit="1" customWidth="1"/>
    <col min="17" max="17" width="22.90625" bestFit="1" customWidth="1"/>
  </cols>
  <sheetData>
    <row r="1" spans="1:3" x14ac:dyDescent="0.35">
      <c r="A1" s="61" t="s">
        <v>72</v>
      </c>
      <c r="B1" s="61" t="s">
        <v>71</v>
      </c>
      <c r="C1" s="61" t="s">
        <v>82</v>
      </c>
    </row>
    <row r="2" spans="1:3" x14ac:dyDescent="0.35">
      <c r="A2" s="62">
        <v>1</v>
      </c>
      <c r="B2" s="63" t="s">
        <v>73</v>
      </c>
      <c r="C2" s="64" t="s">
        <v>83</v>
      </c>
    </row>
    <row r="3" spans="1:3" x14ac:dyDescent="0.35">
      <c r="A3" s="62">
        <v>2</v>
      </c>
      <c r="B3" s="63" t="s">
        <v>74</v>
      </c>
      <c r="C3" s="64" t="s">
        <v>84</v>
      </c>
    </row>
    <row r="4" spans="1:3" x14ac:dyDescent="0.35">
      <c r="A4" s="62">
        <v>3</v>
      </c>
      <c r="B4" s="63" t="s">
        <v>75</v>
      </c>
      <c r="C4" s="64" t="s">
        <v>85</v>
      </c>
    </row>
    <row r="5" spans="1:3" x14ac:dyDescent="0.35">
      <c r="A5" s="62">
        <v>4</v>
      </c>
      <c r="B5" s="63" t="s">
        <v>76</v>
      </c>
      <c r="C5" s="64" t="s">
        <v>86</v>
      </c>
    </row>
    <row r="6" spans="1:3" x14ac:dyDescent="0.35">
      <c r="A6" s="62">
        <v>5</v>
      </c>
      <c r="B6" s="63" t="s">
        <v>77</v>
      </c>
      <c r="C6" s="64" t="s">
        <v>89</v>
      </c>
    </row>
    <row r="7" spans="1:3" x14ac:dyDescent="0.35">
      <c r="A7" s="62">
        <v>6</v>
      </c>
      <c r="B7" s="63" t="s">
        <v>78</v>
      </c>
      <c r="C7" s="64" t="s">
        <v>88</v>
      </c>
    </row>
    <row r="8" spans="1:3" x14ac:dyDescent="0.35">
      <c r="A8" s="62">
        <v>7</v>
      </c>
      <c r="B8" s="63" t="s">
        <v>79</v>
      </c>
      <c r="C8" s="64" t="s">
        <v>90</v>
      </c>
    </row>
    <row r="9" spans="1:3" x14ac:dyDescent="0.35">
      <c r="A9" s="62">
        <v>8</v>
      </c>
      <c r="B9" s="63" t="s">
        <v>80</v>
      </c>
      <c r="C9" s="64" t="s">
        <v>91</v>
      </c>
    </row>
    <row r="10" spans="1:3" x14ac:dyDescent="0.35">
      <c r="A10" s="62">
        <v>9</v>
      </c>
      <c r="B10" s="63" t="s">
        <v>81</v>
      </c>
      <c r="C10" s="64" t="s">
        <v>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opLeftCell="A30" workbookViewId="0">
      <selection activeCell="A38" sqref="A38"/>
    </sheetView>
  </sheetViews>
  <sheetFormatPr defaultRowHeight="14.5" x14ac:dyDescent="0.35"/>
  <cols>
    <col min="1" max="1" width="26.6328125" customWidth="1"/>
    <col min="2" max="2" width="28.36328125" customWidth="1"/>
    <col min="3" max="3" width="24.453125" customWidth="1"/>
    <col min="4" max="4" width="25.90625" customWidth="1"/>
    <col min="5" max="5" width="17.54296875" customWidth="1"/>
  </cols>
  <sheetData>
    <row r="1" spans="1:5" ht="54" customHeight="1" x14ac:dyDescent="0.45">
      <c r="A1" s="18" t="s">
        <v>0</v>
      </c>
      <c r="B1" s="18" t="s">
        <v>8</v>
      </c>
      <c r="C1" s="18" t="s">
        <v>9</v>
      </c>
      <c r="D1" s="18" t="s">
        <v>38</v>
      </c>
      <c r="E1" s="22"/>
    </row>
    <row r="2" spans="1:5" ht="18.5" x14ac:dyDescent="0.45">
      <c r="A2" s="27" t="s">
        <v>3</v>
      </c>
      <c r="B2" s="28" t="s">
        <v>10</v>
      </c>
      <c r="C2" s="28" t="s">
        <v>15</v>
      </c>
      <c r="D2" s="28" t="s">
        <v>39</v>
      </c>
      <c r="E2" s="3"/>
    </row>
    <row r="3" spans="1:5" ht="18.5" x14ac:dyDescent="0.45">
      <c r="A3" s="27" t="s">
        <v>4</v>
      </c>
      <c r="B3" s="28" t="s">
        <v>11</v>
      </c>
      <c r="C3" s="28" t="s">
        <v>16</v>
      </c>
      <c r="D3" s="28" t="s">
        <v>40</v>
      </c>
      <c r="E3" s="3"/>
    </row>
    <row r="4" spans="1:5" ht="18.5" x14ac:dyDescent="0.45">
      <c r="A4" s="27" t="s">
        <v>5</v>
      </c>
      <c r="B4" s="28" t="s">
        <v>12</v>
      </c>
      <c r="C4" s="28" t="s">
        <v>17</v>
      </c>
      <c r="D4" s="28" t="s">
        <v>41</v>
      </c>
      <c r="E4" s="3"/>
    </row>
    <row r="5" spans="1:5" ht="18.5" x14ac:dyDescent="0.45">
      <c r="A5" s="27" t="s">
        <v>6</v>
      </c>
      <c r="B5" s="28" t="s">
        <v>13</v>
      </c>
      <c r="C5" s="28" t="s">
        <v>18</v>
      </c>
      <c r="D5" s="28" t="s">
        <v>42</v>
      </c>
      <c r="E5" s="3"/>
    </row>
    <row r="6" spans="1:5" ht="18.5" x14ac:dyDescent="0.45">
      <c r="A6" s="27" t="s">
        <v>7</v>
      </c>
      <c r="B6" s="28" t="s">
        <v>14</v>
      </c>
      <c r="C6" s="28" t="s">
        <v>19</v>
      </c>
      <c r="D6" s="28" t="s">
        <v>43</v>
      </c>
      <c r="E6" s="3"/>
    </row>
    <row r="7" spans="1:5" x14ac:dyDescent="0.35">
      <c r="A7" s="1"/>
      <c r="B7" s="2"/>
      <c r="C7" s="2"/>
      <c r="D7" s="2"/>
      <c r="E7" s="3"/>
    </row>
    <row r="8" spans="1:5" x14ac:dyDescent="0.35">
      <c r="A8" s="1"/>
      <c r="B8" s="2"/>
      <c r="C8" s="2"/>
      <c r="D8" s="2"/>
      <c r="E8" s="3"/>
    </row>
    <row r="9" spans="1:5" x14ac:dyDescent="0.35">
      <c r="A9" s="1"/>
      <c r="B9" s="2"/>
      <c r="C9" s="2"/>
      <c r="D9" s="2"/>
      <c r="E9" s="3"/>
    </row>
    <row r="10" spans="1:5" x14ac:dyDescent="0.35">
      <c r="A10" s="1"/>
      <c r="B10" s="2"/>
      <c r="C10" s="2"/>
      <c r="D10" s="2"/>
      <c r="E10" s="3"/>
    </row>
    <row r="11" spans="1:5" x14ac:dyDescent="0.35">
      <c r="A11" s="1"/>
      <c r="B11" s="2"/>
      <c r="C11" s="2"/>
      <c r="D11" s="2"/>
      <c r="E11" s="3"/>
    </row>
    <row r="12" spans="1:5" x14ac:dyDescent="0.35">
      <c r="A12" s="1"/>
      <c r="B12" s="2"/>
      <c r="C12" s="2"/>
      <c r="D12" s="2"/>
      <c r="E12" s="3"/>
    </row>
    <row r="13" spans="1:5" x14ac:dyDescent="0.35">
      <c r="A13" s="1"/>
      <c r="B13" s="2"/>
      <c r="C13" s="2"/>
      <c r="D13" s="2"/>
      <c r="E13" s="3"/>
    </row>
    <row r="14" spans="1:5" x14ac:dyDescent="0.35">
      <c r="A14" s="1"/>
      <c r="B14" s="2"/>
      <c r="C14" s="2"/>
      <c r="D14" s="2"/>
      <c r="E14" s="3"/>
    </row>
    <row r="15" spans="1:5" x14ac:dyDescent="0.35">
      <c r="A15" s="1"/>
      <c r="B15" s="2"/>
      <c r="C15" s="2"/>
      <c r="D15" s="2"/>
      <c r="E15" s="3"/>
    </row>
    <row r="16" spans="1:5" x14ac:dyDescent="0.35">
      <c r="A16" s="1"/>
      <c r="B16" s="2"/>
      <c r="C16" s="2"/>
      <c r="D16" s="2"/>
      <c r="E16" s="3"/>
    </row>
    <row r="17" spans="1:5" x14ac:dyDescent="0.35">
      <c r="A17" s="1"/>
      <c r="B17" s="2"/>
      <c r="C17" s="2"/>
      <c r="D17" s="2"/>
      <c r="E17" s="3"/>
    </row>
    <row r="18" spans="1:5" x14ac:dyDescent="0.35">
      <c r="A18" s="1"/>
      <c r="B18" s="2"/>
      <c r="C18" s="2"/>
      <c r="D18" s="2"/>
      <c r="E18" s="3"/>
    </row>
    <row r="19" spans="1:5" x14ac:dyDescent="0.35">
      <c r="A19" s="1"/>
      <c r="B19" s="2"/>
      <c r="C19" s="2"/>
      <c r="D19" s="2"/>
      <c r="E19" s="3"/>
    </row>
    <row r="20" spans="1:5" x14ac:dyDescent="0.35">
      <c r="A20" s="1"/>
      <c r="B20" s="2"/>
      <c r="C20" s="2"/>
      <c r="D20" s="2"/>
      <c r="E20" s="3"/>
    </row>
    <row r="21" spans="1:5" x14ac:dyDescent="0.35">
      <c r="A21" s="1"/>
      <c r="B21" s="2"/>
      <c r="C21" s="2"/>
      <c r="D21" s="2"/>
      <c r="E21" s="3"/>
    </row>
    <row r="22" spans="1:5" x14ac:dyDescent="0.35">
      <c r="A22" s="1"/>
      <c r="B22" s="2"/>
      <c r="C22" s="2"/>
      <c r="D22" s="2"/>
      <c r="E22" s="3"/>
    </row>
    <row r="23" spans="1:5" x14ac:dyDescent="0.35">
      <c r="A23" s="1"/>
      <c r="B23" s="2"/>
      <c r="C23" s="2"/>
      <c r="D23" s="2"/>
      <c r="E23" s="3"/>
    </row>
    <row r="24" spans="1:5" x14ac:dyDescent="0.35">
      <c r="A24" s="1"/>
      <c r="B24" s="2"/>
      <c r="C24" s="2"/>
      <c r="D24" s="2"/>
      <c r="E24" s="3"/>
    </row>
    <row r="25" spans="1:5" x14ac:dyDescent="0.35">
      <c r="A25" s="1"/>
      <c r="B25" s="2"/>
      <c r="C25" s="2"/>
      <c r="D25" s="2"/>
      <c r="E25" s="3"/>
    </row>
    <row r="26" spans="1:5" x14ac:dyDescent="0.35">
      <c r="A26" s="1"/>
      <c r="B26" s="2"/>
      <c r="C26" s="2"/>
      <c r="D26" s="2"/>
      <c r="E26" s="3"/>
    </row>
    <row r="27" spans="1:5" x14ac:dyDescent="0.35">
      <c r="A27" s="1"/>
      <c r="B27" s="2"/>
      <c r="C27" s="2"/>
      <c r="D27" s="2"/>
      <c r="E27" s="3"/>
    </row>
    <row r="28" spans="1:5" x14ac:dyDescent="0.35">
      <c r="A28" s="1"/>
      <c r="B28" s="2"/>
      <c r="C28" s="2"/>
      <c r="D28" s="2"/>
      <c r="E28" s="3"/>
    </row>
    <row r="29" spans="1:5" x14ac:dyDescent="0.35">
      <c r="A29" s="1"/>
      <c r="B29" s="2"/>
      <c r="C29" s="2"/>
      <c r="D29" s="2"/>
      <c r="E29" s="3"/>
    </row>
    <row r="30" spans="1:5" x14ac:dyDescent="0.35">
      <c r="A30" s="1"/>
      <c r="B30" s="2"/>
      <c r="C30" s="2"/>
      <c r="D30" s="2"/>
      <c r="E30" s="3"/>
    </row>
    <row r="31" spans="1:5" x14ac:dyDescent="0.35">
      <c r="A31" s="1"/>
      <c r="B31" s="2"/>
      <c r="C31" s="2"/>
      <c r="D31" s="2"/>
      <c r="E31" s="3"/>
    </row>
    <row r="34" spans="1:3" ht="21" x14ac:dyDescent="0.5">
      <c r="A34" s="32" t="s">
        <v>31</v>
      </c>
      <c r="B34" s="32"/>
      <c r="C34" s="32"/>
    </row>
    <row r="35" spans="1:3" ht="21" x14ac:dyDescent="0.5">
      <c r="A35" s="20" t="s">
        <v>29</v>
      </c>
      <c r="B35" s="20" t="s">
        <v>30</v>
      </c>
      <c r="C35" s="20" t="s">
        <v>68</v>
      </c>
    </row>
    <row r="36" spans="1:3" ht="18.5" x14ac:dyDescent="0.45">
      <c r="A36" s="33" t="s">
        <v>25</v>
      </c>
      <c r="B36" s="34">
        <v>80</v>
      </c>
      <c r="C36" s="29">
        <v>120</v>
      </c>
    </row>
    <row r="37" spans="1:3" ht="18.5" x14ac:dyDescent="0.45">
      <c r="A37" s="28" t="s">
        <v>23</v>
      </c>
      <c r="B37" s="28">
        <v>75</v>
      </c>
      <c r="C37" s="28">
        <v>115</v>
      </c>
    </row>
    <row r="38" spans="1:3" ht="18.5" x14ac:dyDescent="0.45">
      <c r="A38" s="28" t="s">
        <v>24</v>
      </c>
      <c r="B38" s="28">
        <v>90</v>
      </c>
      <c r="C38" s="28">
        <v>150</v>
      </c>
    </row>
    <row r="39" spans="1:3" ht="18.5" x14ac:dyDescent="0.45">
      <c r="A39" s="28"/>
      <c r="B39" s="27"/>
      <c r="C39"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2" sqref="B2"/>
    </sheetView>
  </sheetViews>
  <sheetFormatPr defaultRowHeight="14.5" x14ac:dyDescent="0.35"/>
  <cols>
    <col min="1" max="1" width="21.90625" customWidth="1"/>
    <col min="2" max="2" width="30.08984375" customWidth="1"/>
  </cols>
  <sheetData>
    <row r="1" spans="1:2" ht="28.5" customHeight="1" x14ac:dyDescent="0.5">
      <c r="A1" s="20" t="s">
        <v>2</v>
      </c>
      <c r="B1" s="20" t="s">
        <v>20</v>
      </c>
    </row>
    <row r="2" spans="1:2" ht="27" customHeight="1" x14ac:dyDescent="0.45">
      <c r="A2" s="29">
        <v>0</v>
      </c>
      <c r="B2" s="30">
        <v>0</v>
      </c>
    </row>
    <row r="3" spans="1:2" ht="26.25" customHeight="1" x14ac:dyDescent="0.45">
      <c r="A3" s="28">
        <v>70000</v>
      </c>
      <c r="B3" s="27">
        <v>2</v>
      </c>
    </row>
    <row r="4" spans="1:2" ht="25.5" customHeight="1" x14ac:dyDescent="0.45">
      <c r="A4" s="28">
        <v>100000</v>
      </c>
      <c r="B4" s="27">
        <v>5</v>
      </c>
    </row>
    <row r="5" spans="1:2" ht="31.5" customHeight="1" x14ac:dyDescent="0.45">
      <c r="A5" s="28">
        <v>150000</v>
      </c>
      <c r="B5" s="27">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D0144-41A0-4284-9780-3F8804857144}">
  <dimension ref="A1:J47"/>
  <sheetViews>
    <sheetView topLeftCell="A24" workbookViewId="0">
      <selection activeCell="B52" sqref="B52"/>
    </sheetView>
  </sheetViews>
  <sheetFormatPr defaultRowHeight="14.5" x14ac:dyDescent="0.35"/>
  <cols>
    <col min="1" max="1" width="17.36328125" style="31" customWidth="1"/>
    <col min="2" max="2" width="16.36328125" customWidth="1"/>
    <col min="3" max="3" width="14" customWidth="1"/>
    <col min="4" max="4" width="24.54296875" customWidth="1"/>
    <col min="5" max="5" width="23.453125" customWidth="1"/>
    <col min="6" max="6" width="24.6328125" customWidth="1"/>
    <col min="7" max="7" width="20" customWidth="1"/>
    <col min="8" max="8" width="20.90625" customWidth="1"/>
    <col min="9" max="9" width="19" customWidth="1"/>
    <col min="10" max="10" width="12.54296875" bestFit="1" customWidth="1"/>
    <col min="14" max="14" width="21.90625" customWidth="1"/>
    <col min="15" max="15" width="30.08984375" customWidth="1"/>
  </cols>
  <sheetData>
    <row r="1" spans="1:10" s="31" customFormat="1" ht="29.25" customHeight="1" x14ac:dyDescent="0.35">
      <c r="A1" s="58" t="s">
        <v>59</v>
      </c>
      <c r="B1" s="58"/>
      <c r="C1" s="58"/>
      <c r="D1" s="58"/>
      <c r="E1" s="58"/>
      <c r="F1" s="58"/>
      <c r="G1" s="58"/>
      <c r="H1" s="58"/>
      <c r="I1" s="58"/>
    </row>
    <row r="2" spans="1:10" ht="46.5" customHeight="1" x14ac:dyDescent="0.35">
      <c r="A2" s="19" t="s">
        <v>58</v>
      </c>
      <c r="B2" s="19" t="s">
        <v>0</v>
      </c>
      <c r="C2" s="19" t="s">
        <v>22</v>
      </c>
      <c r="D2" s="19" t="s">
        <v>69</v>
      </c>
      <c r="E2" s="19" t="s">
        <v>26</v>
      </c>
      <c r="F2" s="19" t="s">
        <v>27</v>
      </c>
      <c r="G2" s="19" t="s">
        <v>28</v>
      </c>
      <c r="H2" s="19" t="s">
        <v>35</v>
      </c>
      <c r="I2" s="19" t="s">
        <v>66</v>
      </c>
      <c r="J2" s="19" t="s">
        <v>70</v>
      </c>
    </row>
    <row r="3" spans="1:10" ht="15.5" x14ac:dyDescent="0.35">
      <c r="A3" s="35">
        <v>44202</v>
      </c>
      <c r="B3" s="36" t="s">
        <v>3</v>
      </c>
      <c r="C3" s="37" t="s">
        <v>25</v>
      </c>
      <c r="D3" s="38">
        <v>34</v>
      </c>
      <c r="E3" s="37">
        <f>VLOOKUP(C3,'Employees and product info'!$A$36:$C$38,2)</f>
        <v>80</v>
      </c>
      <c r="F3" s="37">
        <f>VLOOKUP(C3,'Employees and product info'!$A$36:$C$38,3)</f>
        <v>120</v>
      </c>
      <c r="G3" s="37">
        <f>D3*E3</f>
        <v>2720</v>
      </c>
      <c r="H3" s="39">
        <f>D3*F3</f>
        <v>4080</v>
      </c>
      <c r="I3" s="37">
        <f>H3-G3</f>
        <v>1360</v>
      </c>
      <c r="J3">
        <f>+YEAR(A3)</f>
        <v>2021</v>
      </c>
    </row>
    <row r="4" spans="1:10" ht="15.5" x14ac:dyDescent="0.35">
      <c r="A4" s="35">
        <v>44219</v>
      </c>
      <c r="B4" s="36" t="s">
        <v>4</v>
      </c>
      <c r="C4" s="37" t="s">
        <v>25</v>
      </c>
      <c r="D4" s="38">
        <v>37</v>
      </c>
      <c r="E4" s="37">
        <f>VLOOKUP(C4,'Employees and product info'!$A$36:$C$38,2)</f>
        <v>80</v>
      </c>
      <c r="F4" s="37">
        <f>VLOOKUP(C4,'Employees and product info'!$A$36:$C$38,3)</f>
        <v>120</v>
      </c>
      <c r="G4" s="37">
        <f t="shared" ref="G4:G45" si="0">D4*E4</f>
        <v>2960</v>
      </c>
      <c r="H4" s="39">
        <f t="shared" ref="H4:H45" si="1">D4*F4</f>
        <v>4440</v>
      </c>
      <c r="I4" s="37">
        <f t="shared" ref="I4:I47" si="2">H4-G4</f>
        <v>1480</v>
      </c>
      <c r="J4">
        <f t="shared" ref="J4:J45" si="3">+YEAR(A4)</f>
        <v>2021</v>
      </c>
    </row>
    <row r="5" spans="1:10" ht="15.5" x14ac:dyDescent="0.35">
      <c r="A5" s="35">
        <v>44236</v>
      </c>
      <c r="B5" s="36" t="s">
        <v>5</v>
      </c>
      <c r="C5" s="37" t="s">
        <v>25</v>
      </c>
      <c r="D5" s="38">
        <v>40</v>
      </c>
      <c r="E5" s="37">
        <f>VLOOKUP(C5,'Employees and product info'!$A$36:$C$38,2)</f>
        <v>80</v>
      </c>
      <c r="F5" s="37">
        <f>VLOOKUP(C5,'Employees and product info'!$A$36:$C$38,3)</f>
        <v>120</v>
      </c>
      <c r="G5" s="37">
        <f t="shared" si="0"/>
        <v>3200</v>
      </c>
      <c r="H5" s="39">
        <f t="shared" si="1"/>
        <v>4800</v>
      </c>
      <c r="I5" s="37">
        <f t="shared" si="2"/>
        <v>1600</v>
      </c>
      <c r="J5">
        <f t="shared" si="3"/>
        <v>2021</v>
      </c>
    </row>
    <row r="6" spans="1:10" ht="15.5" x14ac:dyDescent="0.35">
      <c r="A6" s="35">
        <v>44253</v>
      </c>
      <c r="B6" s="36" t="s">
        <v>6</v>
      </c>
      <c r="C6" s="37" t="s">
        <v>25</v>
      </c>
      <c r="D6" s="38">
        <v>43</v>
      </c>
      <c r="E6" s="37">
        <f>VLOOKUP(C6,'Employees and product info'!$A$36:$C$38,2)</f>
        <v>80</v>
      </c>
      <c r="F6" s="37">
        <f>VLOOKUP(C6,'Employees and product info'!$A$36:$C$38,3)</f>
        <v>120</v>
      </c>
      <c r="G6" s="37">
        <f t="shared" si="0"/>
        <v>3440</v>
      </c>
      <c r="H6" s="39">
        <f t="shared" si="1"/>
        <v>5160</v>
      </c>
      <c r="I6" s="37">
        <f t="shared" si="2"/>
        <v>1720</v>
      </c>
      <c r="J6">
        <f t="shared" si="3"/>
        <v>2021</v>
      </c>
    </row>
    <row r="7" spans="1:10" ht="15.5" x14ac:dyDescent="0.35">
      <c r="A7" s="35">
        <v>44270</v>
      </c>
      <c r="B7" s="36" t="s">
        <v>7</v>
      </c>
      <c r="C7" s="37" t="s">
        <v>25</v>
      </c>
      <c r="D7" s="38">
        <v>46</v>
      </c>
      <c r="E7" s="37">
        <f>VLOOKUP(C7,'Employees and product info'!$A$36:$C$38,2)</f>
        <v>80</v>
      </c>
      <c r="F7" s="37">
        <f>VLOOKUP(C7,'Employees and product info'!$A$36:$C$38,3)</f>
        <v>120</v>
      </c>
      <c r="G7" s="37">
        <f t="shared" si="0"/>
        <v>3680</v>
      </c>
      <c r="H7" s="39">
        <f t="shared" si="1"/>
        <v>5520</v>
      </c>
      <c r="I7" s="37">
        <f t="shared" si="2"/>
        <v>1840</v>
      </c>
      <c r="J7">
        <f t="shared" si="3"/>
        <v>2021</v>
      </c>
    </row>
    <row r="8" spans="1:10" ht="15.5" x14ac:dyDescent="0.35">
      <c r="A8" s="35">
        <v>44287</v>
      </c>
      <c r="B8" s="36" t="s">
        <v>5</v>
      </c>
      <c r="C8" s="37" t="s">
        <v>25</v>
      </c>
      <c r="D8" s="38">
        <v>49</v>
      </c>
      <c r="E8" s="37">
        <f>VLOOKUP(C8,'Employees and product info'!$A$36:$C$38,2)</f>
        <v>80</v>
      </c>
      <c r="F8" s="37">
        <f>VLOOKUP(C8,'Employees and product info'!$A$36:$C$38,3)</f>
        <v>120</v>
      </c>
      <c r="G8" s="37">
        <f t="shared" si="0"/>
        <v>3920</v>
      </c>
      <c r="H8" s="39">
        <f t="shared" si="1"/>
        <v>5880</v>
      </c>
      <c r="I8" s="37">
        <f t="shared" si="2"/>
        <v>1960</v>
      </c>
      <c r="J8">
        <f t="shared" si="3"/>
        <v>2021</v>
      </c>
    </row>
    <row r="9" spans="1:10" ht="15.5" x14ac:dyDescent="0.35">
      <c r="A9" s="35">
        <v>44304</v>
      </c>
      <c r="B9" s="36" t="s">
        <v>3</v>
      </c>
      <c r="C9" s="37" t="s">
        <v>25</v>
      </c>
      <c r="D9" s="38">
        <v>52</v>
      </c>
      <c r="E9" s="37">
        <f>VLOOKUP(C9,'Employees and product info'!$A$36:$C$38,2)</f>
        <v>80</v>
      </c>
      <c r="F9" s="37">
        <f>VLOOKUP(C9,'Employees and product info'!$A$36:$C$38,3)</f>
        <v>120</v>
      </c>
      <c r="G9" s="37">
        <f t="shared" si="0"/>
        <v>4160</v>
      </c>
      <c r="H9" s="39">
        <f t="shared" si="1"/>
        <v>6240</v>
      </c>
      <c r="I9" s="37">
        <f t="shared" si="2"/>
        <v>2080</v>
      </c>
      <c r="J9">
        <f t="shared" si="3"/>
        <v>2021</v>
      </c>
    </row>
    <row r="10" spans="1:10" ht="15.5" x14ac:dyDescent="0.35">
      <c r="A10" s="35">
        <v>44321</v>
      </c>
      <c r="B10" s="36" t="s">
        <v>6</v>
      </c>
      <c r="C10" s="37" t="s">
        <v>25</v>
      </c>
      <c r="D10" s="38">
        <v>55</v>
      </c>
      <c r="E10" s="37">
        <f>VLOOKUP(C10,'Employees and product info'!$A$36:$C$38,2)</f>
        <v>80</v>
      </c>
      <c r="F10" s="37">
        <f>VLOOKUP(C10,'Employees and product info'!$A$36:$C$38,3)</f>
        <v>120</v>
      </c>
      <c r="G10" s="37">
        <f t="shared" si="0"/>
        <v>4400</v>
      </c>
      <c r="H10" s="39">
        <f t="shared" si="1"/>
        <v>6600</v>
      </c>
      <c r="I10" s="37">
        <f t="shared" si="2"/>
        <v>2200</v>
      </c>
      <c r="J10">
        <f t="shared" si="3"/>
        <v>2021</v>
      </c>
    </row>
    <row r="11" spans="1:10" ht="15.5" x14ac:dyDescent="0.35">
      <c r="A11" s="35">
        <v>44338</v>
      </c>
      <c r="B11" s="36" t="s">
        <v>5</v>
      </c>
      <c r="C11" s="37" t="s">
        <v>25</v>
      </c>
      <c r="D11" s="38">
        <v>58</v>
      </c>
      <c r="E11" s="37">
        <f>VLOOKUP(C11,'Employees and product info'!$A$36:$C$38,2)</f>
        <v>80</v>
      </c>
      <c r="F11" s="37">
        <f>VLOOKUP(C11,'Employees and product info'!$A$36:$C$38,3)</f>
        <v>120</v>
      </c>
      <c r="G11" s="37">
        <f t="shared" si="0"/>
        <v>4640</v>
      </c>
      <c r="H11" s="39">
        <f t="shared" si="1"/>
        <v>6960</v>
      </c>
      <c r="I11" s="37">
        <f t="shared" si="2"/>
        <v>2320</v>
      </c>
      <c r="J11">
        <f t="shared" si="3"/>
        <v>2021</v>
      </c>
    </row>
    <row r="12" spans="1:10" ht="15.5" x14ac:dyDescent="0.35">
      <c r="A12" s="35">
        <v>44355</v>
      </c>
      <c r="B12" s="36" t="s">
        <v>3</v>
      </c>
      <c r="C12" s="37" t="s">
        <v>25</v>
      </c>
      <c r="D12" s="38">
        <v>61</v>
      </c>
      <c r="E12" s="37">
        <f>VLOOKUP(C12,'Employees and product info'!$A$36:$C$38,2)</f>
        <v>80</v>
      </c>
      <c r="F12" s="37">
        <f>VLOOKUP(C12,'Employees and product info'!$A$36:$C$38,3)</f>
        <v>120</v>
      </c>
      <c r="G12" s="37">
        <f t="shared" si="0"/>
        <v>4880</v>
      </c>
      <c r="H12" s="39">
        <f t="shared" si="1"/>
        <v>7320</v>
      </c>
      <c r="I12" s="37">
        <f t="shared" si="2"/>
        <v>2440</v>
      </c>
      <c r="J12">
        <f t="shared" si="3"/>
        <v>2021</v>
      </c>
    </row>
    <row r="13" spans="1:10" ht="15.5" x14ac:dyDescent="0.35">
      <c r="A13" s="35">
        <v>44372</v>
      </c>
      <c r="B13" s="36" t="s">
        <v>6</v>
      </c>
      <c r="C13" s="37" t="s">
        <v>25</v>
      </c>
      <c r="D13" s="38">
        <v>23</v>
      </c>
      <c r="E13" s="37">
        <f>VLOOKUP(C13,'Employees and product info'!$A$36:$C$38,2)</f>
        <v>80</v>
      </c>
      <c r="F13" s="37">
        <f>VLOOKUP(C13,'Employees and product info'!$A$36:$C$38,3)</f>
        <v>120</v>
      </c>
      <c r="G13" s="37">
        <f t="shared" si="0"/>
        <v>1840</v>
      </c>
      <c r="H13" s="39">
        <f t="shared" si="1"/>
        <v>2760</v>
      </c>
      <c r="I13" s="37">
        <f t="shared" si="2"/>
        <v>920</v>
      </c>
      <c r="J13">
        <f t="shared" si="3"/>
        <v>2021</v>
      </c>
    </row>
    <row r="14" spans="1:10" ht="15.5" x14ac:dyDescent="0.35">
      <c r="A14" s="35">
        <v>44389</v>
      </c>
      <c r="B14" s="36" t="s">
        <v>7</v>
      </c>
      <c r="C14" s="37" t="s">
        <v>25</v>
      </c>
      <c r="D14" s="38">
        <v>28</v>
      </c>
      <c r="E14" s="37">
        <f>VLOOKUP(C14,'Employees and product info'!$A$36:$C$38,2)</f>
        <v>80</v>
      </c>
      <c r="F14" s="37">
        <f>VLOOKUP(C14,'Employees and product info'!$A$36:$C$38,3)</f>
        <v>120</v>
      </c>
      <c r="G14" s="37">
        <f t="shared" si="0"/>
        <v>2240</v>
      </c>
      <c r="H14" s="39">
        <f t="shared" si="1"/>
        <v>3360</v>
      </c>
      <c r="I14" s="37">
        <f t="shared" si="2"/>
        <v>1120</v>
      </c>
      <c r="J14">
        <f t="shared" si="3"/>
        <v>2021</v>
      </c>
    </row>
    <row r="15" spans="1:10" ht="15.5" x14ac:dyDescent="0.35">
      <c r="A15" s="35">
        <v>44406</v>
      </c>
      <c r="B15" s="36" t="s">
        <v>3</v>
      </c>
      <c r="C15" s="37" t="s">
        <v>25</v>
      </c>
      <c r="D15" s="38">
        <v>33</v>
      </c>
      <c r="E15" s="37">
        <f>VLOOKUP(C15,'Employees and product info'!$A$36:$C$38,2)</f>
        <v>80</v>
      </c>
      <c r="F15" s="37">
        <f>VLOOKUP(C15,'Employees and product info'!$A$36:$C$38,3)</f>
        <v>120</v>
      </c>
      <c r="G15" s="37">
        <f t="shared" si="0"/>
        <v>2640</v>
      </c>
      <c r="H15" s="39">
        <f t="shared" si="1"/>
        <v>3960</v>
      </c>
      <c r="I15" s="37">
        <f t="shared" si="2"/>
        <v>1320</v>
      </c>
      <c r="J15">
        <f t="shared" si="3"/>
        <v>2021</v>
      </c>
    </row>
    <row r="16" spans="1:10" ht="15.5" x14ac:dyDescent="0.35">
      <c r="A16" s="35">
        <v>44423</v>
      </c>
      <c r="B16" s="36" t="s">
        <v>4</v>
      </c>
      <c r="C16" s="37" t="s">
        <v>25</v>
      </c>
      <c r="D16" s="38">
        <v>38</v>
      </c>
      <c r="E16" s="37">
        <f>VLOOKUP(C16,'Employees and product info'!$A$36:$C$38,2)</f>
        <v>80</v>
      </c>
      <c r="F16" s="37">
        <f>VLOOKUP(C16,'Employees and product info'!$A$36:$C$38,3)</f>
        <v>120</v>
      </c>
      <c r="G16" s="37">
        <f t="shared" si="0"/>
        <v>3040</v>
      </c>
      <c r="H16" s="39">
        <f t="shared" si="1"/>
        <v>4560</v>
      </c>
      <c r="I16" s="37">
        <f t="shared" si="2"/>
        <v>1520</v>
      </c>
      <c r="J16">
        <f t="shared" si="3"/>
        <v>2021</v>
      </c>
    </row>
    <row r="17" spans="1:10" ht="15.5" x14ac:dyDescent="0.35">
      <c r="A17" s="35">
        <v>44440</v>
      </c>
      <c r="B17" s="36" t="s">
        <v>5</v>
      </c>
      <c r="C17" s="37" t="s">
        <v>25</v>
      </c>
      <c r="D17" s="38">
        <v>43</v>
      </c>
      <c r="E17" s="37">
        <f>VLOOKUP(C17,'Employees and product info'!$A$36:$C$38,2)</f>
        <v>80</v>
      </c>
      <c r="F17" s="37">
        <f>VLOOKUP(C17,'Employees and product info'!$A$36:$C$38,3)</f>
        <v>120</v>
      </c>
      <c r="G17" s="37">
        <f t="shared" si="0"/>
        <v>3440</v>
      </c>
      <c r="H17" s="39">
        <f t="shared" si="1"/>
        <v>5160</v>
      </c>
      <c r="I17" s="37">
        <f t="shared" si="2"/>
        <v>1720</v>
      </c>
      <c r="J17">
        <f t="shared" si="3"/>
        <v>2021</v>
      </c>
    </row>
    <row r="18" spans="1:10" ht="15.5" x14ac:dyDescent="0.35">
      <c r="A18" s="35">
        <v>44457</v>
      </c>
      <c r="B18" s="36" t="s">
        <v>7</v>
      </c>
      <c r="C18" s="37" t="s">
        <v>25</v>
      </c>
      <c r="D18" s="38">
        <v>48</v>
      </c>
      <c r="E18" s="37">
        <f>VLOOKUP(C18,'Employees and product info'!$A$36:$C$38,2)</f>
        <v>80</v>
      </c>
      <c r="F18" s="37">
        <f>VLOOKUP(C18,'Employees and product info'!$A$36:$C$38,3)</f>
        <v>120</v>
      </c>
      <c r="G18" s="37">
        <f t="shared" si="0"/>
        <v>3840</v>
      </c>
      <c r="H18" s="39">
        <f t="shared" si="1"/>
        <v>5760</v>
      </c>
      <c r="I18" s="37">
        <f t="shared" si="2"/>
        <v>1920</v>
      </c>
      <c r="J18">
        <f t="shared" si="3"/>
        <v>2021</v>
      </c>
    </row>
    <row r="19" spans="1:10" ht="15.5" x14ac:dyDescent="0.35">
      <c r="A19" s="35">
        <v>44474</v>
      </c>
      <c r="B19" s="36" t="s">
        <v>4</v>
      </c>
      <c r="C19" s="37" t="s">
        <v>25</v>
      </c>
      <c r="D19" s="38">
        <v>53</v>
      </c>
      <c r="E19" s="37">
        <f>VLOOKUP(C19,'Employees and product info'!$A$36:$C$38,2)</f>
        <v>80</v>
      </c>
      <c r="F19" s="37">
        <f>VLOOKUP(C19,'Employees and product info'!$A$36:$C$38,3)</f>
        <v>120</v>
      </c>
      <c r="G19" s="37">
        <f t="shared" si="0"/>
        <v>4240</v>
      </c>
      <c r="H19" s="39">
        <f t="shared" si="1"/>
        <v>6360</v>
      </c>
      <c r="I19" s="37">
        <f t="shared" si="2"/>
        <v>2120</v>
      </c>
      <c r="J19">
        <f t="shared" si="3"/>
        <v>2021</v>
      </c>
    </row>
    <row r="20" spans="1:10" ht="15.5" x14ac:dyDescent="0.35">
      <c r="A20" s="35">
        <v>44491</v>
      </c>
      <c r="B20" s="36" t="s">
        <v>5</v>
      </c>
      <c r="C20" s="37" t="s">
        <v>25</v>
      </c>
      <c r="D20" s="38">
        <v>58</v>
      </c>
      <c r="E20" s="37">
        <f>VLOOKUP(C20,'Employees and product info'!$A$36:$C$38,2)</f>
        <v>80</v>
      </c>
      <c r="F20" s="37">
        <f>VLOOKUP(C20,'Employees and product info'!$A$36:$C$38,3)</f>
        <v>120</v>
      </c>
      <c r="G20" s="37">
        <f t="shared" si="0"/>
        <v>4640</v>
      </c>
      <c r="H20" s="39">
        <f t="shared" si="1"/>
        <v>6960</v>
      </c>
      <c r="I20" s="37">
        <f t="shared" si="2"/>
        <v>2320</v>
      </c>
      <c r="J20">
        <f t="shared" si="3"/>
        <v>2021</v>
      </c>
    </row>
    <row r="21" spans="1:10" ht="15.5" x14ac:dyDescent="0.35">
      <c r="A21" s="35">
        <v>44508</v>
      </c>
      <c r="B21" s="36" t="s">
        <v>3</v>
      </c>
      <c r="C21" s="37" t="s">
        <v>25</v>
      </c>
      <c r="D21" s="38">
        <v>63</v>
      </c>
      <c r="E21" s="37">
        <f>VLOOKUP(C21,'Employees and product info'!$A$36:$C$38,2)</f>
        <v>80</v>
      </c>
      <c r="F21" s="37">
        <f>VLOOKUP(C21,'Employees and product info'!$A$36:$C$38,3)</f>
        <v>120</v>
      </c>
      <c r="G21" s="37">
        <f t="shared" si="0"/>
        <v>5040</v>
      </c>
      <c r="H21" s="39">
        <f t="shared" si="1"/>
        <v>7560</v>
      </c>
      <c r="I21" s="37">
        <f t="shared" si="2"/>
        <v>2520</v>
      </c>
      <c r="J21">
        <f t="shared" si="3"/>
        <v>2021</v>
      </c>
    </row>
    <row r="22" spans="1:10" ht="15.5" x14ac:dyDescent="0.35">
      <c r="A22" s="35">
        <v>44525</v>
      </c>
      <c r="B22" s="36" t="s">
        <v>4</v>
      </c>
      <c r="C22" s="37" t="s">
        <v>25</v>
      </c>
      <c r="D22" s="38">
        <v>68</v>
      </c>
      <c r="E22" s="37">
        <f>VLOOKUP(C22,'Employees and product info'!$A$36:$C$38,2)</f>
        <v>80</v>
      </c>
      <c r="F22" s="37">
        <f>VLOOKUP(C22,'Employees and product info'!$A$36:$C$38,3)</f>
        <v>120</v>
      </c>
      <c r="G22" s="37">
        <f t="shared" si="0"/>
        <v>5440</v>
      </c>
      <c r="H22" s="39">
        <f t="shared" si="1"/>
        <v>8160</v>
      </c>
      <c r="I22" s="37">
        <f t="shared" si="2"/>
        <v>2720</v>
      </c>
      <c r="J22">
        <f t="shared" si="3"/>
        <v>2021</v>
      </c>
    </row>
    <row r="23" spans="1:10" ht="15.5" x14ac:dyDescent="0.35">
      <c r="A23" s="35">
        <v>44542</v>
      </c>
      <c r="B23" s="36" t="s">
        <v>6</v>
      </c>
      <c r="C23" s="37" t="s">
        <v>25</v>
      </c>
      <c r="D23" s="38">
        <v>73</v>
      </c>
      <c r="E23" s="37">
        <f>VLOOKUP(C23,'Employees and product info'!$A$36:$C$38,2)</f>
        <v>80</v>
      </c>
      <c r="F23" s="37">
        <f>VLOOKUP(C23,'Employees and product info'!$A$36:$C$38,3)</f>
        <v>120</v>
      </c>
      <c r="G23" s="37">
        <f t="shared" si="0"/>
        <v>5840</v>
      </c>
      <c r="H23" s="39">
        <f t="shared" si="1"/>
        <v>8760</v>
      </c>
      <c r="I23" s="37">
        <f t="shared" si="2"/>
        <v>2920</v>
      </c>
      <c r="J23">
        <f t="shared" si="3"/>
        <v>2021</v>
      </c>
    </row>
    <row r="24" spans="1:10" ht="15.5" x14ac:dyDescent="0.35">
      <c r="A24" s="35">
        <v>44559</v>
      </c>
      <c r="B24" s="36" t="s">
        <v>7</v>
      </c>
      <c r="C24" s="37" t="s">
        <v>25</v>
      </c>
      <c r="D24" s="38">
        <v>78</v>
      </c>
      <c r="E24" s="37">
        <f>VLOOKUP(C24,'Employees and product info'!$A$36:$C$38,2)</f>
        <v>80</v>
      </c>
      <c r="F24" s="37">
        <f>VLOOKUP(C24,'Employees and product info'!$A$36:$C$38,3)</f>
        <v>120</v>
      </c>
      <c r="G24" s="37">
        <f t="shared" si="0"/>
        <v>6240</v>
      </c>
      <c r="H24" s="39">
        <f t="shared" si="1"/>
        <v>9360</v>
      </c>
      <c r="I24" s="37">
        <f t="shared" si="2"/>
        <v>3120</v>
      </c>
      <c r="J24">
        <f t="shared" si="3"/>
        <v>2021</v>
      </c>
    </row>
    <row r="25" spans="1:10" ht="15.5" x14ac:dyDescent="0.35">
      <c r="A25" s="35">
        <v>44576</v>
      </c>
      <c r="B25" s="36" t="s">
        <v>5</v>
      </c>
      <c r="C25" s="37" t="s">
        <v>25</v>
      </c>
      <c r="D25" s="38">
        <v>83</v>
      </c>
      <c r="E25" s="37">
        <f>VLOOKUP(C25,'Employees and product info'!$A$36:$C$38,2)</f>
        <v>80</v>
      </c>
      <c r="F25" s="37">
        <f>VLOOKUP(C25,'Employees and product info'!$A$36:$C$38,3)</f>
        <v>120</v>
      </c>
      <c r="G25" s="37">
        <f t="shared" si="0"/>
        <v>6640</v>
      </c>
      <c r="H25" s="39">
        <f t="shared" si="1"/>
        <v>9960</v>
      </c>
      <c r="I25" s="37">
        <f t="shared" si="2"/>
        <v>3320</v>
      </c>
      <c r="J25">
        <f t="shared" si="3"/>
        <v>2022</v>
      </c>
    </row>
    <row r="26" spans="1:10" ht="15.5" x14ac:dyDescent="0.35">
      <c r="A26" s="35">
        <v>44593</v>
      </c>
      <c r="B26" s="36" t="s">
        <v>5</v>
      </c>
      <c r="C26" s="37" t="s">
        <v>25</v>
      </c>
      <c r="D26" s="38">
        <v>88</v>
      </c>
      <c r="E26" s="37">
        <f>VLOOKUP(C26,'Employees and product info'!$A$36:$C$38,2)</f>
        <v>80</v>
      </c>
      <c r="F26" s="37">
        <f>VLOOKUP(C26,'Employees and product info'!$A$36:$C$38,3)</f>
        <v>120</v>
      </c>
      <c r="G26" s="37">
        <f t="shared" si="0"/>
        <v>7040</v>
      </c>
      <c r="H26" s="39">
        <f t="shared" si="1"/>
        <v>10560</v>
      </c>
      <c r="I26" s="37">
        <f t="shared" si="2"/>
        <v>3520</v>
      </c>
      <c r="J26">
        <f t="shared" si="3"/>
        <v>2022</v>
      </c>
    </row>
    <row r="27" spans="1:10" ht="15.5" x14ac:dyDescent="0.35">
      <c r="A27" s="35">
        <v>44610</v>
      </c>
      <c r="B27" s="36" t="s">
        <v>6</v>
      </c>
      <c r="C27" s="37" t="s">
        <v>25</v>
      </c>
      <c r="D27" s="38">
        <v>93</v>
      </c>
      <c r="E27" s="37">
        <f>VLOOKUP(C27,'Employees and product info'!$A$36:$C$38,2)</f>
        <v>80</v>
      </c>
      <c r="F27" s="37">
        <f>VLOOKUP(C27,'Employees and product info'!$A$36:$C$38,3)</f>
        <v>120</v>
      </c>
      <c r="G27" s="37">
        <f t="shared" si="0"/>
        <v>7440</v>
      </c>
      <c r="H27" s="39">
        <f t="shared" si="1"/>
        <v>11160</v>
      </c>
      <c r="I27" s="37">
        <f t="shared" si="2"/>
        <v>3720</v>
      </c>
      <c r="J27">
        <f t="shared" si="3"/>
        <v>2022</v>
      </c>
    </row>
    <row r="28" spans="1:10" ht="15.5" x14ac:dyDescent="0.35">
      <c r="A28" s="35">
        <v>44627</v>
      </c>
      <c r="B28" s="36" t="s">
        <v>7</v>
      </c>
      <c r="C28" s="37" t="s">
        <v>25</v>
      </c>
      <c r="D28" s="38">
        <v>98</v>
      </c>
      <c r="E28" s="37">
        <f>VLOOKUP(C28,'Employees and product info'!$A$36:$C$38,2)</f>
        <v>80</v>
      </c>
      <c r="F28" s="37">
        <f>VLOOKUP(C28,'Employees and product info'!$A$36:$C$38,3)</f>
        <v>120</v>
      </c>
      <c r="G28" s="37">
        <f t="shared" si="0"/>
        <v>7840</v>
      </c>
      <c r="H28" s="39">
        <f t="shared" si="1"/>
        <v>11760</v>
      </c>
      <c r="I28" s="37">
        <f t="shared" si="2"/>
        <v>3920</v>
      </c>
      <c r="J28">
        <f t="shared" si="3"/>
        <v>2022</v>
      </c>
    </row>
    <row r="29" spans="1:10" ht="15.5" x14ac:dyDescent="0.35">
      <c r="A29" s="35">
        <v>44644</v>
      </c>
      <c r="B29" s="36" t="s">
        <v>5</v>
      </c>
      <c r="C29" s="37" t="s">
        <v>25</v>
      </c>
      <c r="D29" s="38">
        <v>103</v>
      </c>
      <c r="E29" s="37">
        <f>VLOOKUP(C29,'Employees and product info'!$A$36:$C$38,2)</f>
        <v>80</v>
      </c>
      <c r="F29" s="37">
        <f>VLOOKUP(C29,'Employees and product info'!$A$36:$C$38,3)</f>
        <v>120</v>
      </c>
      <c r="G29" s="37">
        <f t="shared" si="0"/>
        <v>8240</v>
      </c>
      <c r="H29" s="39">
        <f t="shared" si="1"/>
        <v>12360</v>
      </c>
      <c r="I29" s="37">
        <f t="shared" si="2"/>
        <v>4120</v>
      </c>
      <c r="J29">
        <f t="shared" si="3"/>
        <v>2022</v>
      </c>
    </row>
    <row r="30" spans="1:10" ht="15.5" x14ac:dyDescent="0.35">
      <c r="A30" s="35">
        <v>44661</v>
      </c>
      <c r="B30" s="36" t="s">
        <v>6</v>
      </c>
      <c r="C30" s="37" t="s">
        <v>25</v>
      </c>
      <c r="D30" s="38">
        <v>108</v>
      </c>
      <c r="E30" s="37">
        <f>VLOOKUP(C30,'Employees and product info'!$A$36:$C$38,2)</f>
        <v>80</v>
      </c>
      <c r="F30" s="37">
        <f>VLOOKUP(C30,'Employees and product info'!$A$36:$C$38,3)</f>
        <v>120</v>
      </c>
      <c r="G30" s="37">
        <f t="shared" si="0"/>
        <v>8640</v>
      </c>
      <c r="H30" s="39">
        <f t="shared" si="1"/>
        <v>12960</v>
      </c>
      <c r="I30" s="37">
        <f t="shared" si="2"/>
        <v>4320</v>
      </c>
      <c r="J30">
        <f t="shared" si="3"/>
        <v>2022</v>
      </c>
    </row>
    <row r="31" spans="1:10" ht="15.5" x14ac:dyDescent="0.35">
      <c r="A31" s="35">
        <v>44678</v>
      </c>
      <c r="B31" s="36" t="s">
        <v>4</v>
      </c>
      <c r="C31" s="37" t="s">
        <v>25</v>
      </c>
      <c r="D31" s="38">
        <v>113</v>
      </c>
      <c r="E31" s="37">
        <f>VLOOKUP(C31,'Employees and product info'!$A$36:$C$38,2)</f>
        <v>80</v>
      </c>
      <c r="F31" s="37">
        <f>VLOOKUP(C31,'Employees and product info'!$A$36:$C$38,3)</f>
        <v>120</v>
      </c>
      <c r="G31" s="37">
        <f t="shared" si="0"/>
        <v>9040</v>
      </c>
      <c r="H31" s="39">
        <f t="shared" si="1"/>
        <v>13560</v>
      </c>
      <c r="I31" s="37">
        <f t="shared" si="2"/>
        <v>4520</v>
      </c>
      <c r="J31">
        <f t="shared" si="3"/>
        <v>2022</v>
      </c>
    </row>
    <row r="32" spans="1:10" ht="15.5" x14ac:dyDescent="0.35">
      <c r="A32" s="35">
        <v>44695</v>
      </c>
      <c r="B32" s="36" t="s">
        <v>5</v>
      </c>
      <c r="C32" s="37" t="s">
        <v>25</v>
      </c>
      <c r="D32" s="38">
        <v>14</v>
      </c>
      <c r="E32" s="37">
        <f>VLOOKUP(C32,'Employees and product info'!$A$36:$C$38,2)</f>
        <v>80</v>
      </c>
      <c r="F32" s="37">
        <f>VLOOKUP(C32,'Employees and product info'!$A$36:$C$38,3)</f>
        <v>120</v>
      </c>
      <c r="G32" s="37">
        <f t="shared" si="0"/>
        <v>1120</v>
      </c>
      <c r="H32" s="39">
        <f t="shared" si="1"/>
        <v>1680</v>
      </c>
      <c r="I32" s="37">
        <f t="shared" si="2"/>
        <v>560</v>
      </c>
      <c r="J32">
        <f t="shared" si="3"/>
        <v>2022</v>
      </c>
    </row>
    <row r="33" spans="1:10" ht="15.5" x14ac:dyDescent="0.35">
      <c r="A33" s="35">
        <v>44712</v>
      </c>
      <c r="B33" s="36" t="s">
        <v>6</v>
      </c>
      <c r="C33" s="37" t="s">
        <v>25</v>
      </c>
      <c r="D33" s="38">
        <v>19</v>
      </c>
      <c r="E33" s="37">
        <f>VLOOKUP(C33,'Employees and product info'!$A$36:$C$38,2)</f>
        <v>80</v>
      </c>
      <c r="F33" s="37">
        <f>VLOOKUP(C33,'Employees and product info'!$A$36:$C$38,3)</f>
        <v>120</v>
      </c>
      <c r="G33" s="37">
        <f t="shared" si="0"/>
        <v>1520</v>
      </c>
      <c r="H33" s="39">
        <f t="shared" si="1"/>
        <v>2280</v>
      </c>
      <c r="I33" s="37">
        <f t="shared" si="2"/>
        <v>760</v>
      </c>
      <c r="J33">
        <f t="shared" si="3"/>
        <v>2022</v>
      </c>
    </row>
    <row r="34" spans="1:10" ht="15.5" x14ac:dyDescent="0.35">
      <c r="A34" s="35">
        <v>44729</v>
      </c>
      <c r="B34" s="36" t="s">
        <v>7</v>
      </c>
      <c r="C34" s="37" t="s">
        <v>25</v>
      </c>
      <c r="D34" s="38">
        <v>24</v>
      </c>
      <c r="E34" s="37">
        <f>VLOOKUP(C34,'Employees and product info'!$A$36:$C$38,2)</f>
        <v>80</v>
      </c>
      <c r="F34" s="37">
        <f>VLOOKUP(C34,'Employees and product info'!$A$36:$C$38,3)</f>
        <v>120</v>
      </c>
      <c r="G34" s="37">
        <f t="shared" si="0"/>
        <v>1920</v>
      </c>
      <c r="H34" s="39">
        <f t="shared" si="1"/>
        <v>2880</v>
      </c>
      <c r="I34" s="37">
        <f t="shared" si="2"/>
        <v>960</v>
      </c>
      <c r="J34">
        <f t="shared" si="3"/>
        <v>2022</v>
      </c>
    </row>
    <row r="35" spans="1:10" ht="15.5" x14ac:dyDescent="0.35">
      <c r="A35" s="35">
        <v>44746</v>
      </c>
      <c r="B35" s="36" t="s">
        <v>3</v>
      </c>
      <c r="C35" s="37" t="s">
        <v>25</v>
      </c>
      <c r="D35" s="38">
        <v>29</v>
      </c>
      <c r="E35" s="37">
        <f>VLOOKUP(C35,'Employees and product info'!$A$36:$C$38,2)</f>
        <v>80</v>
      </c>
      <c r="F35" s="37">
        <f>VLOOKUP(C35,'Employees and product info'!$A$36:$C$38,3)</f>
        <v>120</v>
      </c>
      <c r="G35" s="37">
        <f t="shared" si="0"/>
        <v>2320</v>
      </c>
      <c r="H35" s="39">
        <f t="shared" si="1"/>
        <v>3480</v>
      </c>
      <c r="I35" s="37">
        <f t="shared" si="2"/>
        <v>1160</v>
      </c>
      <c r="J35">
        <f t="shared" si="3"/>
        <v>2022</v>
      </c>
    </row>
    <row r="36" spans="1:10" ht="15.5" x14ac:dyDescent="0.35">
      <c r="A36" s="35">
        <v>44763</v>
      </c>
      <c r="B36" s="36" t="s">
        <v>4</v>
      </c>
      <c r="C36" s="37" t="s">
        <v>25</v>
      </c>
      <c r="D36" s="38">
        <v>34</v>
      </c>
      <c r="E36" s="37">
        <f>VLOOKUP(C36,'Employees and product info'!$A$36:$C$38,2)</f>
        <v>80</v>
      </c>
      <c r="F36" s="37">
        <f>VLOOKUP(C36,'Employees and product info'!$A$36:$C$38,3)</f>
        <v>120</v>
      </c>
      <c r="G36" s="37">
        <f t="shared" si="0"/>
        <v>2720</v>
      </c>
      <c r="H36" s="39">
        <f t="shared" si="1"/>
        <v>4080</v>
      </c>
      <c r="I36" s="37">
        <f t="shared" si="2"/>
        <v>1360</v>
      </c>
      <c r="J36">
        <f t="shared" si="3"/>
        <v>2022</v>
      </c>
    </row>
    <row r="37" spans="1:10" ht="15.5" x14ac:dyDescent="0.35">
      <c r="A37" s="35">
        <v>44780</v>
      </c>
      <c r="B37" s="36" t="s">
        <v>4</v>
      </c>
      <c r="C37" s="37" t="s">
        <v>25</v>
      </c>
      <c r="D37" s="38">
        <v>39</v>
      </c>
      <c r="E37" s="37">
        <f>VLOOKUP(C37,'Employees and product info'!$A$36:$C$38,2)</f>
        <v>80</v>
      </c>
      <c r="F37" s="37">
        <f>VLOOKUP(C37,'Employees and product info'!$A$36:$C$38,3)</f>
        <v>120</v>
      </c>
      <c r="G37" s="37">
        <f t="shared" si="0"/>
        <v>3120</v>
      </c>
      <c r="H37" s="39">
        <f t="shared" si="1"/>
        <v>4680</v>
      </c>
      <c r="I37" s="37">
        <f t="shared" si="2"/>
        <v>1560</v>
      </c>
      <c r="J37">
        <f t="shared" si="3"/>
        <v>2022</v>
      </c>
    </row>
    <row r="38" spans="1:10" ht="15.5" x14ac:dyDescent="0.35">
      <c r="A38" s="35">
        <v>44797</v>
      </c>
      <c r="B38" s="36" t="s">
        <v>5</v>
      </c>
      <c r="C38" s="37" t="s">
        <v>25</v>
      </c>
      <c r="D38" s="38">
        <v>44</v>
      </c>
      <c r="E38" s="37">
        <f>VLOOKUP(C38,'Employees and product info'!$A$36:$C$38,2)</f>
        <v>80</v>
      </c>
      <c r="F38" s="37">
        <f>VLOOKUP(C38,'Employees and product info'!$A$36:$C$38,3)</f>
        <v>120</v>
      </c>
      <c r="G38" s="37">
        <f t="shared" si="0"/>
        <v>3520</v>
      </c>
      <c r="H38" s="39">
        <f t="shared" si="1"/>
        <v>5280</v>
      </c>
      <c r="I38" s="37">
        <f t="shared" si="2"/>
        <v>1760</v>
      </c>
      <c r="J38">
        <f t="shared" si="3"/>
        <v>2022</v>
      </c>
    </row>
    <row r="39" spans="1:10" ht="15.5" x14ac:dyDescent="0.35">
      <c r="A39" s="35">
        <v>44814</v>
      </c>
      <c r="B39" s="36" t="s">
        <v>3</v>
      </c>
      <c r="C39" s="37" t="s">
        <v>25</v>
      </c>
      <c r="D39" s="38">
        <v>49</v>
      </c>
      <c r="E39" s="37">
        <f>VLOOKUP(C39,'Employees and product info'!$A$36:$C$38,2)</f>
        <v>80</v>
      </c>
      <c r="F39" s="37">
        <f>VLOOKUP(C39,'Employees and product info'!$A$36:$C$38,3)</f>
        <v>120</v>
      </c>
      <c r="G39" s="37">
        <f t="shared" si="0"/>
        <v>3920</v>
      </c>
      <c r="H39" s="39">
        <f t="shared" si="1"/>
        <v>5880</v>
      </c>
      <c r="I39" s="37">
        <f t="shared" si="2"/>
        <v>1960</v>
      </c>
      <c r="J39">
        <f t="shared" si="3"/>
        <v>2022</v>
      </c>
    </row>
    <row r="40" spans="1:10" ht="15.5" x14ac:dyDescent="0.35">
      <c r="A40" s="35">
        <v>44831</v>
      </c>
      <c r="B40" s="36" t="s">
        <v>4</v>
      </c>
      <c r="C40" s="37" t="s">
        <v>25</v>
      </c>
      <c r="D40" s="38">
        <v>54</v>
      </c>
      <c r="E40" s="37">
        <f>VLOOKUP(C40,'Employees and product info'!$A$36:$C$38,2)</f>
        <v>80</v>
      </c>
      <c r="F40" s="37">
        <f>VLOOKUP(C40,'Employees and product info'!$A$36:$C$38,3)</f>
        <v>120</v>
      </c>
      <c r="G40" s="37">
        <f t="shared" si="0"/>
        <v>4320</v>
      </c>
      <c r="H40" s="39">
        <f t="shared" si="1"/>
        <v>6480</v>
      </c>
      <c r="I40" s="37">
        <f t="shared" si="2"/>
        <v>2160</v>
      </c>
      <c r="J40">
        <f t="shared" si="3"/>
        <v>2022</v>
      </c>
    </row>
    <row r="41" spans="1:10" ht="15.5" x14ac:dyDescent="0.35">
      <c r="A41" s="35">
        <v>44848</v>
      </c>
      <c r="B41" s="36" t="s">
        <v>5</v>
      </c>
      <c r="C41" s="37" t="s">
        <v>25</v>
      </c>
      <c r="D41" s="38">
        <v>59</v>
      </c>
      <c r="E41" s="37">
        <f>VLOOKUP(C41,'Employees and product info'!$A$36:$C$38,2)</f>
        <v>80</v>
      </c>
      <c r="F41" s="37">
        <f>VLOOKUP(C41,'Employees and product info'!$A$36:$C$38,3)</f>
        <v>120</v>
      </c>
      <c r="G41" s="37">
        <f t="shared" si="0"/>
        <v>4720</v>
      </c>
      <c r="H41" s="39">
        <f t="shared" si="1"/>
        <v>7080</v>
      </c>
      <c r="I41" s="37">
        <f t="shared" si="2"/>
        <v>2360</v>
      </c>
      <c r="J41">
        <f t="shared" si="3"/>
        <v>2022</v>
      </c>
    </row>
    <row r="42" spans="1:10" ht="15.5" x14ac:dyDescent="0.35">
      <c r="A42" s="35">
        <v>44865</v>
      </c>
      <c r="B42" s="36" t="s">
        <v>7</v>
      </c>
      <c r="C42" s="37" t="s">
        <v>25</v>
      </c>
      <c r="D42" s="38">
        <v>64</v>
      </c>
      <c r="E42" s="37">
        <f>VLOOKUP(C42,'Employees and product info'!$A$36:$C$38,2)</f>
        <v>80</v>
      </c>
      <c r="F42" s="37">
        <f>VLOOKUP(C42,'Employees and product info'!$A$36:$C$38,3)</f>
        <v>120</v>
      </c>
      <c r="G42" s="37">
        <f t="shared" si="0"/>
        <v>5120</v>
      </c>
      <c r="H42" s="39">
        <f t="shared" si="1"/>
        <v>7680</v>
      </c>
      <c r="I42" s="37">
        <f t="shared" si="2"/>
        <v>2560</v>
      </c>
      <c r="J42">
        <f t="shared" si="3"/>
        <v>2022</v>
      </c>
    </row>
    <row r="43" spans="1:10" ht="15.5" x14ac:dyDescent="0.35">
      <c r="A43" s="35">
        <v>44882</v>
      </c>
      <c r="B43" s="36" t="s">
        <v>7</v>
      </c>
      <c r="C43" s="37" t="s">
        <v>25</v>
      </c>
      <c r="D43" s="38">
        <v>69</v>
      </c>
      <c r="E43" s="37">
        <f>VLOOKUP(C43,'Employees and product info'!$A$36:$C$38,2)</f>
        <v>80</v>
      </c>
      <c r="F43" s="37">
        <f>VLOOKUP(C43,'Employees and product info'!$A$36:$C$38,3)</f>
        <v>120</v>
      </c>
      <c r="G43" s="37">
        <f t="shared" si="0"/>
        <v>5520</v>
      </c>
      <c r="H43" s="39">
        <f t="shared" si="1"/>
        <v>8280</v>
      </c>
      <c r="I43" s="37">
        <f t="shared" si="2"/>
        <v>2760</v>
      </c>
      <c r="J43">
        <f t="shared" si="3"/>
        <v>2022</v>
      </c>
    </row>
    <row r="44" spans="1:10" ht="15.5" x14ac:dyDescent="0.35">
      <c r="A44" s="35">
        <v>44899</v>
      </c>
      <c r="B44" s="36" t="s">
        <v>6</v>
      </c>
      <c r="C44" s="37" t="s">
        <v>25</v>
      </c>
      <c r="D44" s="38">
        <v>74</v>
      </c>
      <c r="E44" s="37">
        <f>VLOOKUP(C44,'Employees and product info'!$A$36:$C$38,2)</f>
        <v>80</v>
      </c>
      <c r="F44" s="37">
        <f>VLOOKUP(C44,'Employees and product info'!$A$36:$C$38,3)</f>
        <v>120</v>
      </c>
      <c r="G44" s="37">
        <f t="shared" si="0"/>
        <v>5920</v>
      </c>
      <c r="H44" s="39">
        <f t="shared" si="1"/>
        <v>8880</v>
      </c>
      <c r="I44" s="37">
        <f t="shared" si="2"/>
        <v>2960</v>
      </c>
      <c r="J44">
        <f t="shared" si="3"/>
        <v>2022</v>
      </c>
    </row>
    <row r="45" spans="1:10" ht="15.5" x14ac:dyDescent="0.35">
      <c r="A45" s="35">
        <v>44916</v>
      </c>
      <c r="B45" s="36" t="s">
        <v>4</v>
      </c>
      <c r="C45" s="37" t="s">
        <v>25</v>
      </c>
      <c r="D45" s="38">
        <v>79</v>
      </c>
      <c r="E45" s="37">
        <f>VLOOKUP(C45,'Employees and product info'!$A$36:$C$38,2)</f>
        <v>80</v>
      </c>
      <c r="F45" s="37">
        <f>VLOOKUP(C45,'Employees and product info'!$A$36:$C$38,3)</f>
        <v>120</v>
      </c>
      <c r="G45" s="37">
        <f t="shared" si="0"/>
        <v>6320</v>
      </c>
      <c r="H45" s="39">
        <f t="shared" si="1"/>
        <v>9480</v>
      </c>
      <c r="I45" s="37">
        <f t="shared" si="2"/>
        <v>3160</v>
      </c>
      <c r="J45">
        <f t="shared" si="3"/>
        <v>2022</v>
      </c>
    </row>
    <row r="46" spans="1:10" ht="18.5" x14ac:dyDescent="0.45">
      <c r="A46" s="40"/>
      <c r="B46" s="41"/>
      <c r="C46" s="41"/>
      <c r="D46" s="41"/>
      <c r="E46" s="41"/>
      <c r="F46" s="42" t="s">
        <v>60</v>
      </c>
      <c r="G46" s="43">
        <f>SUM(G3:G45)</f>
        <v>193440</v>
      </c>
      <c r="H46" s="44">
        <f>SUM(H3:H45)</f>
        <v>290160</v>
      </c>
      <c r="I46" s="41"/>
    </row>
    <row r="47" spans="1:10" ht="18.5" x14ac:dyDescent="0.45">
      <c r="F47" s="42" t="s">
        <v>61</v>
      </c>
      <c r="G47" s="45">
        <f>AVERAGE(G3:G45)</f>
        <v>4498.604651162791</v>
      </c>
      <c r="H47" s="44">
        <f>AVERAGE(H3:H45)</f>
        <v>6747.9069767441861</v>
      </c>
      <c r="I47" s="59"/>
    </row>
  </sheetData>
  <mergeCells count="1">
    <mergeCell ref="A1:I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21AD56B-A20F-4592-8824-4AEFB267CFBA}">
          <x14:formula1>
            <xm:f>'Employees and product info'!$A$36:$A$38</xm:f>
          </x14:formula1>
          <xm:sqref>C2:C1048576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topLeftCell="B1" workbookViewId="0">
      <selection activeCell="G2" sqref="G2"/>
    </sheetView>
  </sheetViews>
  <sheetFormatPr defaultRowHeight="14.5" x14ac:dyDescent="0.35"/>
  <cols>
    <col min="1" max="1" width="26.453125" customWidth="1"/>
    <col min="2" max="2" width="26.6328125" customWidth="1"/>
    <col min="3" max="3" width="26.08984375" customWidth="1"/>
    <col min="4" max="6" width="21.6328125" customWidth="1"/>
    <col min="7" max="7" width="29.08984375" customWidth="1"/>
    <col min="8" max="8" width="32" customWidth="1"/>
  </cols>
  <sheetData>
    <row r="1" spans="1:8" ht="50.25" customHeight="1" x14ac:dyDescent="0.45">
      <c r="A1" s="21" t="s">
        <v>0</v>
      </c>
      <c r="B1" s="18" t="s">
        <v>8</v>
      </c>
      <c r="C1" s="18" t="s">
        <v>9</v>
      </c>
      <c r="D1" s="18" t="s">
        <v>1</v>
      </c>
      <c r="E1" s="18" t="s">
        <v>32</v>
      </c>
      <c r="F1" s="22" t="s">
        <v>87</v>
      </c>
      <c r="G1" s="22" t="s">
        <v>67</v>
      </c>
      <c r="H1" s="21" t="s">
        <v>21</v>
      </c>
    </row>
    <row r="2" spans="1:8" ht="18.5" x14ac:dyDescent="0.45">
      <c r="A2" s="27" t="s">
        <v>3</v>
      </c>
      <c r="B2" s="28" t="s">
        <v>10</v>
      </c>
      <c r="C2" s="28" t="s">
        <v>15</v>
      </c>
      <c r="D2" s="65">
        <v>2200</v>
      </c>
      <c r="E2" s="65">
        <f>SUMIF('Sales information'!$B$3:$B$45,A2,'Sales information'!$I$3:$I$45)</f>
        <v>12840</v>
      </c>
      <c r="F2" s="67" cm="1">
        <f t="array" ref="F2">_xlfn.IFS(E2&lt;'Commission Rate'!$A$3,'Commission Rate'!$B$2,'Commission Rate'!$A$3&lt;=E2&lt;'Commission Rate'!$A$4,'Commission Rate'!$B$3,'Commission Rate'!$A$4&lt;=E2&lt;'Commission Rate'!$A$5,'Commission Rate'!$B$4,'Commission Rate'!$A$5&lt;=E2,'Commission Rate'!$B$5)/100</f>
        <v>0</v>
      </c>
      <c r="G2" s="66">
        <f>E2*F2</f>
        <v>0</v>
      </c>
      <c r="H2" s="65">
        <f>D2+E2-G2</f>
        <v>15040</v>
      </c>
    </row>
    <row r="3" spans="1:8" ht="18.5" x14ac:dyDescent="0.45">
      <c r="A3" s="27" t="s">
        <v>4</v>
      </c>
      <c r="B3" s="28" t="s">
        <v>11</v>
      </c>
      <c r="C3" s="28" t="s">
        <v>16</v>
      </c>
      <c r="D3" s="65">
        <v>2400</v>
      </c>
      <c r="E3" s="65">
        <f>SUMIF('Sales information'!$B$3:$B$45,A3,'Sales information'!$I$3:$I$45)</f>
        <v>20600</v>
      </c>
      <c r="F3" s="67" cm="1">
        <f t="array" ref="F3">_xlfn.IFS(E3&lt;'Commission Rate'!$A$3,'Commission Rate'!$B$2,'Commission Rate'!$A$3&lt;=E3&lt;'Commission Rate'!$A$4,'Commission Rate'!$B$3,'Commission Rate'!$A$4&lt;=E3&lt;'Commission Rate'!$A$5,'Commission Rate'!$B$4,'Commission Rate'!$A$5&lt;=E3,'Commission Rate'!$B$5)/100</f>
        <v>0</v>
      </c>
      <c r="G3" s="66">
        <f t="shared" ref="G3:G6" si="0">E3*F3</f>
        <v>0</v>
      </c>
      <c r="H3" s="65">
        <f t="shared" ref="H3:H6" si="1">D3+E3-G3</f>
        <v>23000</v>
      </c>
    </row>
    <row r="4" spans="1:8" ht="18.5" x14ac:dyDescent="0.45">
      <c r="A4" s="27" t="s">
        <v>5</v>
      </c>
      <c r="B4" s="28" t="s">
        <v>12</v>
      </c>
      <c r="C4" s="28" t="s">
        <v>17</v>
      </c>
      <c r="D4" s="65">
        <v>3400</v>
      </c>
      <c r="E4" s="65">
        <f>SUMIF('Sales information'!$B$3:$B$45,A4,'Sales information'!$I$3:$I$45)</f>
        <v>25560</v>
      </c>
      <c r="F4" s="67" cm="1">
        <f t="array" ref="F4">_xlfn.IFS(E4&lt;'Commission Rate'!$A$3,'Commission Rate'!$B$2,'Commission Rate'!$A$3&lt;=E4&lt;'Commission Rate'!$A$4,'Commission Rate'!$B$3,'Commission Rate'!$A$4&lt;=E4&lt;'Commission Rate'!$A$5,'Commission Rate'!$B$4,'Commission Rate'!$A$5&lt;=E4,'Commission Rate'!$B$5)/100</f>
        <v>0</v>
      </c>
      <c r="G4" s="66">
        <f t="shared" si="0"/>
        <v>0</v>
      </c>
      <c r="H4" s="65">
        <f t="shared" si="1"/>
        <v>28960</v>
      </c>
    </row>
    <row r="5" spans="1:8" ht="18.5" x14ac:dyDescent="0.45">
      <c r="A5" s="27" t="s">
        <v>6</v>
      </c>
      <c r="B5" s="28" t="s">
        <v>13</v>
      </c>
      <c r="C5" s="28" t="s">
        <v>18</v>
      </c>
      <c r="D5" s="65">
        <v>2300</v>
      </c>
      <c r="E5" s="65">
        <f>SUMIF('Sales information'!$B$3:$B$45,A5,'Sales information'!$I$3:$I$45)</f>
        <v>19520</v>
      </c>
      <c r="F5" s="67" cm="1">
        <f t="array" ref="F5">_xlfn.IFS(E5&lt;'Commission Rate'!$A$3,'Commission Rate'!$B$2,'Commission Rate'!$A$3&lt;=E5&lt;'Commission Rate'!$A$4,'Commission Rate'!$B$3,'Commission Rate'!$A$4&lt;=E5&lt;'Commission Rate'!$A$5,'Commission Rate'!$B$4,'Commission Rate'!$A$5&lt;=E5,'Commission Rate'!$B$5)/100</f>
        <v>0</v>
      </c>
      <c r="G5" s="66">
        <f t="shared" si="0"/>
        <v>0</v>
      </c>
      <c r="H5" s="65">
        <f t="shared" si="1"/>
        <v>21820</v>
      </c>
    </row>
    <row r="6" spans="1:8" ht="18.5" x14ac:dyDescent="0.45">
      <c r="A6" s="27" t="s">
        <v>7</v>
      </c>
      <c r="B6" s="28" t="s">
        <v>14</v>
      </c>
      <c r="C6" s="28" t="s">
        <v>19</v>
      </c>
      <c r="D6" s="65">
        <v>1200</v>
      </c>
      <c r="E6" s="65">
        <f>SUMIF('Sales information'!$B$3:$B$45,A6,'Sales information'!$I$3:$I$45)</f>
        <v>18200</v>
      </c>
      <c r="F6" s="67" cm="1">
        <f t="array" ref="F6">_xlfn.IFS(E6&lt;'Commission Rate'!$A$3,'Commission Rate'!$B$2,'Commission Rate'!$A$3&lt;=E6&lt;'Commission Rate'!$A$4,'Commission Rate'!$B$3,'Commission Rate'!$A$4&lt;=E6&lt;'Commission Rate'!$A$5,'Commission Rate'!$B$4,'Commission Rate'!$A$5&lt;=E6,'Commission Rate'!$B$5)/100</f>
        <v>0</v>
      </c>
      <c r="G6" s="66">
        <f t="shared" si="0"/>
        <v>0</v>
      </c>
      <c r="H6" s="65">
        <f t="shared" si="1"/>
        <v>19400</v>
      </c>
    </row>
    <row r="7" spans="1:8" x14ac:dyDescent="0.35">
      <c r="A7" s="1"/>
      <c r="B7" s="2"/>
      <c r="C7" s="2"/>
      <c r="D7" s="2"/>
      <c r="E7" s="2"/>
      <c r="F7" s="2"/>
      <c r="G7" s="3"/>
      <c r="H7" s="2"/>
    </row>
    <row r="8" spans="1:8" x14ac:dyDescent="0.35">
      <c r="A8" s="1"/>
      <c r="B8" s="2"/>
      <c r="C8" s="2"/>
      <c r="D8" s="2"/>
      <c r="E8" s="2"/>
      <c r="F8" s="2"/>
      <c r="G8" s="3"/>
      <c r="H8" s="2"/>
    </row>
    <row r="9" spans="1:8" x14ac:dyDescent="0.35">
      <c r="A9" s="1"/>
      <c r="B9" s="2"/>
      <c r="C9" s="2"/>
      <c r="D9" s="2"/>
      <c r="E9" s="2"/>
      <c r="F9" s="2"/>
      <c r="G9" s="3"/>
      <c r="H9" s="2"/>
    </row>
    <row r="10" spans="1:8" x14ac:dyDescent="0.35">
      <c r="A10" s="1"/>
      <c r="B10" s="2"/>
      <c r="C10" s="2"/>
      <c r="D10" s="2"/>
      <c r="E10" s="2"/>
      <c r="F10" s="2"/>
      <c r="G10" s="3"/>
      <c r="H10" s="2"/>
    </row>
    <row r="11" spans="1:8" x14ac:dyDescent="0.35">
      <c r="A11" s="1"/>
      <c r="B11" s="2"/>
      <c r="C11" s="2"/>
      <c r="D11" s="2"/>
      <c r="E11" s="2"/>
      <c r="F11" s="2"/>
      <c r="G11" s="3"/>
      <c r="H11" s="2"/>
    </row>
    <row r="12" spans="1:8" x14ac:dyDescent="0.35">
      <c r="A12" s="1"/>
      <c r="B12" s="2"/>
      <c r="C12" s="2"/>
      <c r="D12" s="2"/>
      <c r="E12" s="2"/>
      <c r="F12" s="2"/>
      <c r="G12" s="3"/>
      <c r="H12" s="2"/>
    </row>
    <row r="13" spans="1:8" x14ac:dyDescent="0.35">
      <c r="A13" s="1"/>
      <c r="B13" s="2"/>
      <c r="C13" s="2"/>
      <c r="D13" s="2"/>
      <c r="E13" s="2"/>
      <c r="F13" s="2"/>
      <c r="G13" s="3"/>
      <c r="H13" s="2"/>
    </row>
    <row r="14" spans="1:8" x14ac:dyDescent="0.35">
      <c r="A14" s="1"/>
      <c r="B14" s="2"/>
      <c r="C14" s="2"/>
      <c r="D14" s="2"/>
      <c r="E14" s="2"/>
      <c r="F14" s="2"/>
      <c r="G14" s="3"/>
      <c r="H14" s="2"/>
    </row>
    <row r="15" spans="1:8" x14ac:dyDescent="0.35">
      <c r="A15" s="1"/>
      <c r="B15" s="2"/>
      <c r="C15" s="2"/>
      <c r="D15" s="2"/>
      <c r="E15" s="2"/>
      <c r="F15" s="2"/>
      <c r="G15" s="3"/>
      <c r="H15" s="2"/>
    </row>
    <row r="16" spans="1:8" x14ac:dyDescent="0.35">
      <c r="A16" s="1"/>
      <c r="B16" s="2"/>
      <c r="C16" s="2"/>
      <c r="D16" s="2"/>
      <c r="E16" s="2"/>
      <c r="F16" s="2"/>
      <c r="G16" s="3"/>
      <c r="H16" s="2"/>
    </row>
    <row r="17" spans="1:8" x14ac:dyDescent="0.35">
      <c r="A17" s="1"/>
      <c r="B17" s="2"/>
      <c r="C17" s="2"/>
      <c r="D17" s="2"/>
      <c r="E17" s="2"/>
      <c r="F17" s="2"/>
      <c r="G17" s="3"/>
      <c r="H17" s="2"/>
    </row>
    <row r="18" spans="1:8" x14ac:dyDescent="0.35">
      <c r="A18" s="1"/>
      <c r="B18" s="2"/>
      <c r="C18" s="2"/>
      <c r="D18" s="2"/>
      <c r="E18" s="2"/>
      <c r="F18" s="2"/>
      <c r="G18" s="3"/>
      <c r="H18" s="2"/>
    </row>
    <row r="19" spans="1:8" x14ac:dyDescent="0.35">
      <c r="A19" s="1"/>
      <c r="B19" s="2"/>
      <c r="C19" s="2"/>
      <c r="D19" s="2"/>
      <c r="E19" s="2"/>
      <c r="F19" s="2"/>
      <c r="G19" s="3"/>
      <c r="H19" s="2"/>
    </row>
    <row r="20" spans="1:8" x14ac:dyDescent="0.35">
      <c r="A20" s="1"/>
      <c r="B20" s="2"/>
      <c r="C20" s="2"/>
      <c r="D20" s="2"/>
      <c r="E20" s="2"/>
      <c r="F20" s="2"/>
      <c r="G20" s="3"/>
      <c r="H20" s="2"/>
    </row>
    <row r="21" spans="1:8" x14ac:dyDescent="0.35">
      <c r="A21" s="1"/>
      <c r="B21" s="2"/>
      <c r="C21" s="2"/>
      <c r="D21" s="2"/>
      <c r="E21" s="2"/>
      <c r="F21" s="2"/>
      <c r="G21" s="3"/>
      <c r="H21" s="2"/>
    </row>
    <row r="22" spans="1:8" x14ac:dyDescent="0.35">
      <c r="A22" s="1"/>
      <c r="B22" s="2"/>
      <c r="C22" s="2"/>
      <c r="D22" s="2"/>
      <c r="E22" s="2"/>
      <c r="F22" s="2"/>
      <c r="G22" s="3"/>
      <c r="H22" s="2"/>
    </row>
    <row r="23" spans="1:8" x14ac:dyDescent="0.35">
      <c r="A23" s="1"/>
      <c r="B23" s="2"/>
      <c r="C23" s="2"/>
      <c r="D23" s="2"/>
      <c r="E23" s="2"/>
      <c r="F23" s="2"/>
      <c r="G23" s="3"/>
      <c r="H23" s="2"/>
    </row>
    <row r="24" spans="1:8" x14ac:dyDescent="0.35">
      <c r="A24" s="1"/>
      <c r="B24" s="2"/>
      <c r="C24" s="2"/>
      <c r="D24" s="2"/>
      <c r="E24" s="2"/>
      <c r="F24" s="2"/>
      <c r="G24" s="3"/>
      <c r="H24" s="2"/>
    </row>
    <row r="25" spans="1:8" x14ac:dyDescent="0.35">
      <c r="A25" s="1"/>
      <c r="B25" s="2"/>
      <c r="C25" s="2"/>
      <c r="D25" s="2"/>
      <c r="E25" s="2"/>
      <c r="F25" s="2"/>
      <c r="G25" s="3"/>
      <c r="H25" s="2"/>
    </row>
    <row r="26" spans="1:8" x14ac:dyDescent="0.35">
      <c r="A26" s="1"/>
      <c r="B26" s="2"/>
      <c r="C26" s="2"/>
      <c r="D26" s="2"/>
      <c r="E26" s="2"/>
      <c r="F26" s="2"/>
      <c r="G26" s="3"/>
      <c r="H26" s="2"/>
    </row>
    <row r="27" spans="1:8" x14ac:dyDescent="0.35">
      <c r="A27" s="1"/>
      <c r="B27" s="2"/>
      <c r="C27" s="2"/>
      <c r="D27" s="2"/>
      <c r="E27" s="2"/>
      <c r="F27" s="2"/>
      <c r="G27" s="3"/>
      <c r="H27" s="2"/>
    </row>
    <row r="28" spans="1:8" x14ac:dyDescent="0.35">
      <c r="A28" s="1"/>
      <c r="B28" s="2"/>
      <c r="C28" s="2"/>
      <c r="D28" s="2"/>
      <c r="E28" s="2"/>
      <c r="F28" s="2"/>
      <c r="G28" s="3"/>
      <c r="H28" s="2"/>
    </row>
    <row r="29" spans="1:8" x14ac:dyDescent="0.35">
      <c r="A29" s="1"/>
      <c r="B29" s="2"/>
      <c r="C29" s="2"/>
      <c r="D29" s="2"/>
      <c r="E29" s="2"/>
      <c r="F29" s="2"/>
      <c r="G29" s="3"/>
      <c r="H29" s="2"/>
    </row>
    <row r="30" spans="1:8" x14ac:dyDescent="0.35">
      <c r="A30" s="1"/>
      <c r="B30" s="2"/>
      <c r="C30" s="2"/>
      <c r="D30" s="2"/>
      <c r="E30" s="2"/>
      <c r="F30" s="2"/>
      <c r="G30" s="3"/>
      <c r="H30" s="2"/>
    </row>
    <row r="31" spans="1:8" x14ac:dyDescent="0.35">
      <c r="A31" s="1"/>
      <c r="B31" s="2"/>
      <c r="C31" s="2"/>
      <c r="D31" s="2"/>
      <c r="E31" s="2"/>
      <c r="F31" s="2"/>
      <c r="G31" s="3"/>
      <c r="H3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09BB9-3B25-471F-B039-9710977DAF0A}">
  <dimension ref="A1:D10"/>
  <sheetViews>
    <sheetView workbookViewId="0">
      <selection activeCell="D14" sqref="D14"/>
    </sheetView>
  </sheetViews>
  <sheetFormatPr defaultRowHeight="14.5" x14ac:dyDescent="0.35"/>
  <cols>
    <col min="1" max="1" width="21.453125" customWidth="1"/>
    <col min="2" max="2" width="17.36328125" customWidth="1"/>
    <col min="3" max="3" width="18.54296875" customWidth="1"/>
    <col min="4" max="4" width="18.6328125" customWidth="1"/>
  </cols>
  <sheetData>
    <row r="1" spans="1:4" s="23" customFormat="1" ht="45" customHeight="1" x14ac:dyDescent="0.5">
      <c r="A1" s="24"/>
      <c r="B1" s="24" t="s">
        <v>34</v>
      </c>
      <c r="C1" s="24" t="s">
        <v>35</v>
      </c>
      <c r="D1" s="24" t="s">
        <v>36</v>
      </c>
    </row>
    <row r="2" spans="1:4" ht="21" x14ac:dyDescent="0.5">
      <c r="A2" s="24" t="s">
        <v>33</v>
      </c>
      <c r="B2" s="26">
        <f>B9+B10</f>
        <v>193440</v>
      </c>
      <c r="C2" s="26">
        <f t="shared" ref="C2:D2" si="0">C9+C10</f>
        <v>290160</v>
      </c>
      <c r="D2" s="26">
        <f t="shared" si="0"/>
        <v>483600</v>
      </c>
    </row>
    <row r="8" spans="1:4" ht="18.5" x14ac:dyDescent="0.45">
      <c r="B8" s="48" t="s">
        <v>28</v>
      </c>
      <c r="C8" s="48" t="s">
        <v>35</v>
      </c>
      <c r="D8" s="48" t="s">
        <v>36</v>
      </c>
    </row>
    <row r="9" spans="1:4" ht="18.5" x14ac:dyDescent="0.45">
      <c r="A9" s="46">
        <v>2021</v>
      </c>
      <c r="B9" s="47">
        <f>SUMIF('Sales information'!$J$3:$J$45,$A9,'Sales information'!G$3:G$45)</f>
        <v>86480</v>
      </c>
      <c r="C9" s="47">
        <f>SUMIF('Sales information'!$J$3:$J$45,$A9,'Sales information'!H$3:H$45)</f>
        <v>129720</v>
      </c>
      <c r="D9" s="47">
        <f>B9+C9</f>
        <v>216200</v>
      </c>
    </row>
    <row r="10" spans="1:4" ht="18.5" x14ac:dyDescent="0.45">
      <c r="A10" s="25">
        <v>2022</v>
      </c>
      <c r="B10" s="47">
        <f>SUMIF('Sales information'!$J$3:$J$45,$A10,'Sales information'!G$3:G$45)</f>
        <v>106960</v>
      </c>
      <c r="C10" s="47">
        <f>SUMIF('Sales information'!$J$3:$J$45,$A10,'Sales information'!H$3:H$45)</f>
        <v>160440</v>
      </c>
      <c r="D10" s="47">
        <f>B10+C10</f>
        <v>267400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733D-A76A-4D92-A3D3-56A743D322CA}">
  <dimension ref="A1:E8"/>
  <sheetViews>
    <sheetView workbookViewId="0">
      <selection activeCell="C16" sqref="C16"/>
    </sheetView>
  </sheetViews>
  <sheetFormatPr defaultRowHeight="14.5" x14ac:dyDescent="0.35"/>
  <cols>
    <col min="1" max="1" width="30" customWidth="1"/>
    <col min="2" max="2" width="16" customWidth="1"/>
    <col min="3" max="3" width="23.08984375" customWidth="1"/>
    <col min="4" max="4" width="20.36328125" customWidth="1"/>
  </cols>
  <sheetData>
    <row r="1" spans="1:5" ht="47.25" customHeight="1" x14ac:dyDescent="0.5">
      <c r="A1" s="24" t="s">
        <v>37</v>
      </c>
      <c r="B1" s="24" t="s">
        <v>28</v>
      </c>
      <c r="C1" s="24" t="s">
        <v>35</v>
      </c>
      <c r="D1" s="24" t="s">
        <v>36</v>
      </c>
      <c r="E1" s="24" t="s">
        <v>62</v>
      </c>
    </row>
    <row r="2" spans="1:5" ht="18.5" x14ac:dyDescent="0.45">
      <c r="A2" s="46" t="s">
        <v>25</v>
      </c>
      <c r="B2" s="47">
        <f>SUMIFS('Sales information'!G$3:G$45,'Sales information'!$C$3:$C$45,'Product cost and profit'!$A2,'Sales information'!$J$3:$J$45,'Product cost and profit'!$E2)</f>
        <v>86480</v>
      </c>
      <c r="C2" s="47">
        <f>SUMIFS('Sales information'!H$3:H$45,'Sales information'!$C$3:$C$45,'Product cost and profit'!$A2,'Sales information'!$J$3:$J$45,'Product cost and profit'!$E2)</f>
        <v>129720</v>
      </c>
      <c r="D2" s="47">
        <f>SUMIFS('Sales information'!I$3:I$45,'Sales information'!$C$3:$C$45,'Product cost and profit'!$A2,'Sales information'!$J$3:$J$45,'Product cost and profit'!$E2)</f>
        <v>43240</v>
      </c>
      <c r="E2" s="46">
        <v>2021</v>
      </c>
    </row>
    <row r="3" spans="1:5" ht="18.5" x14ac:dyDescent="0.45">
      <c r="A3" s="25" t="s">
        <v>25</v>
      </c>
      <c r="B3" s="60">
        <f>SUMIFS('Sales information'!G$3:G$45,'Sales information'!$C$3:$C$45,'Product cost and profit'!$A3,'Sales information'!$J$3:$J$45,'Product cost and profit'!$E3)</f>
        <v>106960</v>
      </c>
      <c r="C3" s="60">
        <f>SUMIFS('Sales information'!H$3:H$45,'Sales information'!$C$3:$C$45,'Product cost and profit'!$A3,'Sales information'!$J$3:$J$45,'Product cost and profit'!$E3)</f>
        <v>160440</v>
      </c>
      <c r="D3" s="60">
        <f>SUMIFS('Sales information'!I$3:I$45,'Sales information'!$C$3:$C$45,'Product cost and profit'!$A3,'Sales information'!$J$3:$J$45,'Product cost and profit'!$E3)</f>
        <v>53480</v>
      </c>
      <c r="E3" s="25">
        <v>2022</v>
      </c>
    </row>
    <row r="4" spans="1:5" ht="18.5" x14ac:dyDescent="0.45">
      <c r="A4" s="46" t="s">
        <v>23</v>
      </c>
      <c r="B4" s="47">
        <f>SUMIFS('Sales information'!G$3:G$45,'Sales information'!$C$3:$C$45,'Product cost and profit'!$A4,'Sales information'!$J$3:$J$45,'Product cost and profit'!$E4)</f>
        <v>0</v>
      </c>
      <c r="C4" s="47">
        <f>SUMIFS('Sales information'!H$3:H$45,'Sales information'!$C$3:$C$45,'Product cost and profit'!$A4,'Sales information'!$J$3:$J$45,'Product cost and profit'!$E4)</f>
        <v>0</v>
      </c>
      <c r="D4" s="47">
        <f>SUMIFS('Sales information'!I$3:I$45,'Sales information'!$C$3:$C$45,'Product cost and profit'!$A4,'Sales information'!$J$3:$J$45,'Product cost and profit'!$E4)</f>
        <v>0</v>
      </c>
      <c r="E4" s="46">
        <v>2021</v>
      </c>
    </row>
    <row r="5" spans="1:5" ht="18.5" x14ac:dyDescent="0.45">
      <c r="A5" s="25" t="s">
        <v>23</v>
      </c>
      <c r="B5" s="60">
        <f>SUMIFS('Sales information'!G$3:G$45,'Sales information'!$C$3:$C$45,'Product cost and profit'!$A5,'Sales information'!$J$3:$J$45,'Product cost and profit'!$E5)</f>
        <v>0</v>
      </c>
      <c r="C5" s="60">
        <f>SUMIFS('Sales information'!H$3:H$45,'Sales information'!$C$3:$C$45,'Product cost and profit'!$A5,'Sales information'!$J$3:$J$45,'Product cost and profit'!$E5)</f>
        <v>0</v>
      </c>
      <c r="D5" s="60">
        <f>SUMIFS('Sales information'!I$3:I$45,'Sales information'!$C$3:$C$45,'Product cost and profit'!$A5,'Sales information'!$J$3:$J$45,'Product cost and profit'!$E5)</f>
        <v>0</v>
      </c>
      <c r="E5" s="25">
        <v>2022</v>
      </c>
    </row>
    <row r="6" spans="1:5" ht="18.5" x14ac:dyDescent="0.45">
      <c r="A6" s="46" t="s">
        <v>24</v>
      </c>
      <c r="B6" s="47">
        <f>SUMIFS('Sales information'!G$3:G$45,'Sales information'!$C$3:$C$45,'Product cost and profit'!$A6,'Sales information'!$J$3:$J$45,'Product cost and profit'!$E6)</f>
        <v>0</v>
      </c>
      <c r="C6" s="47">
        <f>SUMIFS('Sales information'!H$3:H$45,'Sales information'!$C$3:$C$45,'Product cost and profit'!$A6,'Sales information'!$J$3:$J$45,'Product cost and profit'!$E6)</f>
        <v>0</v>
      </c>
      <c r="D6" s="47">
        <f>SUMIFS('Sales information'!I$3:I$45,'Sales information'!$C$3:$C$45,'Product cost and profit'!$A6,'Sales information'!$J$3:$J$45,'Product cost and profit'!$E6)</f>
        <v>0</v>
      </c>
      <c r="E6" s="46">
        <v>2022</v>
      </c>
    </row>
    <row r="7" spans="1:5" ht="18.5" x14ac:dyDescent="0.45">
      <c r="A7" s="25" t="s">
        <v>24</v>
      </c>
      <c r="B7" s="60">
        <f>SUMIFS('Sales information'!G$3:G$45,'Sales information'!$C$3:$C$45,'Product cost and profit'!$A7,'Sales information'!$J$3:$J$45,'Product cost and profit'!$E7)</f>
        <v>0</v>
      </c>
      <c r="C7" s="60">
        <f>SUMIFS('Sales information'!H$3:H$45,'Sales information'!$C$3:$C$45,'Product cost and profit'!$A7,'Sales information'!$J$3:$J$45,'Product cost and profit'!$E7)</f>
        <v>0</v>
      </c>
      <c r="D7" s="60">
        <f>SUMIFS('Sales information'!I$3:I$45,'Sales information'!$C$3:$C$45,'Product cost and profit'!$A7,'Sales information'!$J$3:$J$45,'Product cost and profit'!$E7)</f>
        <v>0</v>
      </c>
      <c r="E7" s="25">
        <v>2022</v>
      </c>
    </row>
    <row r="8" spans="1:5" x14ac:dyDescent="0.35">
      <c r="B8" s="4"/>
      <c r="C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Questions</vt:lpstr>
      <vt:lpstr>Employees and product info</vt:lpstr>
      <vt:lpstr>Commission Rate</vt:lpstr>
      <vt:lpstr>Sales information</vt:lpstr>
      <vt:lpstr>Payroll </vt:lpstr>
      <vt:lpstr>Cost and profit</vt:lpstr>
      <vt:lpstr>Product cost and profit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Verma</dc:creator>
  <cp:lastModifiedBy>Zakaria Zerrouki</cp:lastModifiedBy>
  <dcterms:created xsi:type="dcterms:W3CDTF">2012-10-22T04:03:52Z</dcterms:created>
  <dcterms:modified xsi:type="dcterms:W3CDTF">2024-04-24T02:10:04Z</dcterms:modified>
</cp:coreProperties>
</file>