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DGEE\PROYECTOS\NAMAS\MRV\Sistema MRV\Medidas de mitigación\Versión 2\"/>
    </mc:Choice>
  </mc:AlternateContent>
  <bookViews>
    <workbookView xWindow="0" yWindow="0" windowWidth="24000" windowHeight="9435" activeTab="2"/>
  </bookViews>
  <sheets>
    <sheet name="General" sheetId="1" r:id="rId1"/>
    <sheet name="Proveedores" sheetId="2" r:id="rId2"/>
    <sheet name="Formato" sheetId="3" r:id="rId3"/>
    <sheet name="Variables" sheetId="4" r:id="rId4"/>
    <sheet name="Factores" sheetId="5" r:id="rId5"/>
  </sheets>
  <externalReferences>
    <externalReference r:id="rId6"/>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3" l="1"/>
  <c r="N5" i="3"/>
  <c r="I6" i="3"/>
  <c r="I5" i="3"/>
  <c r="Q6" i="5" l="1"/>
  <c r="Q7" i="5" s="1"/>
  <c r="Q8" i="5" s="1"/>
  <c r="Q9" i="5" s="1"/>
  <c r="Q5" i="5"/>
  <c r="Q4" i="5"/>
  <c r="C8" i="5"/>
  <c r="C12" i="5" l="1"/>
  <c r="P5" i="4"/>
</calcChain>
</file>

<file path=xl/comments1.xml><?xml version="1.0" encoding="utf-8"?>
<comments xmlns="http://schemas.openxmlformats.org/spreadsheetml/2006/main">
  <authors>
    <author>MRV</author>
  </authors>
  <commentList>
    <comment ref="I3" authorId="0" shapeId="0">
      <text>
        <r>
          <rPr>
            <sz val="9"/>
            <color indexed="81"/>
            <rFont val="Tahoma"/>
            <family val="2"/>
          </rPr>
          <t>Debería ser automático</t>
        </r>
      </text>
    </comment>
  </commentList>
</comments>
</file>

<file path=xl/comments2.xml><?xml version="1.0" encoding="utf-8"?>
<comments xmlns="http://schemas.openxmlformats.org/spreadsheetml/2006/main">
  <authors>
    <author>MRV</author>
  </authors>
  <commentList>
    <comment ref="D8" authorId="0" shapeId="0">
      <text>
        <r>
          <rPr>
            <b/>
            <sz val="9"/>
            <color indexed="81"/>
            <rFont val="Tahoma"/>
            <family val="2"/>
          </rPr>
          <t>5.8%</t>
        </r>
      </text>
    </comment>
  </commentList>
</comments>
</file>

<file path=xl/sharedStrings.xml><?xml version="1.0" encoding="utf-8"?>
<sst xmlns="http://schemas.openxmlformats.org/spreadsheetml/2006/main" count="193" uniqueCount="136">
  <si>
    <t>Etapa</t>
  </si>
  <si>
    <t>Información</t>
  </si>
  <si>
    <t>Fuente</t>
  </si>
  <si>
    <t>Responsable</t>
  </si>
  <si>
    <t>Frecuencia</t>
  </si>
  <si>
    <t>¿Requiere acuerdo?</t>
  </si>
  <si>
    <t>M</t>
  </si>
  <si>
    <t>1.5.</t>
  </si>
  <si>
    <t>Transformación del mercado de iluminación en el sector residencial</t>
  </si>
  <si>
    <t>Iluminación eficiente en el sector residencial</t>
  </si>
  <si>
    <r>
      <t>Metodología</t>
    </r>
    <r>
      <rPr>
        <sz val="12"/>
        <color theme="1"/>
        <rFont val="Eras Medium ITC"/>
        <family val="2"/>
      </rPr>
      <t xml:space="preserve"> </t>
    </r>
  </si>
  <si>
    <t>Dónde:</t>
  </si>
  <si>
    <r>
      <t>ER</t>
    </r>
    <r>
      <rPr>
        <vertAlign val="subscript"/>
        <sz val="11"/>
        <rFont val="Arial"/>
        <family val="2"/>
      </rPr>
      <t>y</t>
    </r>
  </si>
  <si>
    <r>
      <t xml:space="preserve">Reducción de emisiones en el año </t>
    </r>
    <r>
      <rPr>
        <i/>
        <sz val="11"/>
        <rFont val="Arial"/>
        <family val="2"/>
      </rPr>
      <t>y</t>
    </r>
    <r>
      <rPr>
        <sz val="11"/>
        <rFont val="Arial"/>
        <family val="2"/>
      </rPr>
      <t xml:space="preserve"> (tCO</t>
    </r>
    <r>
      <rPr>
        <vertAlign val="subscript"/>
        <sz val="11"/>
        <rFont val="Arial"/>
        <family val="2"/>
      </rPr>
      <t>2</t>
    </r>
    <r>
      <rPr>
        <sz val="11"/>
        <rFont val="Arial"/>
        <family val="2"/>
      </rPr>
      <t>/año)</t>
    </r>
  </si>
  <si>
    <r>
      <t>EC</t>
    </r>
    <r>
      <rPr>
        <vertAlign val="subscript"/>
        <sz val="11"/>
        <rFont val="Arial"/>
        <family val="2"/>
      </rPr>
      <t>BL,y</t>
    </r>
  </si>
  <si>
    <r>
      <t xml:space="preserve">Consumo de energía de la Línea Base en el año </t>
    </r>
    <r>
      <rPr>
        <i/>
        <sz val="11"/>
        <rFont val="Arial"/>
        <family val="2"/>
      </rPr>
      <t>y</t>
    </r>
    <r>
      <rPr>
        <sz val="11"/>
        <rFont val="Arial"/>
        <family val="2"/>
      </rPr>
      <t xml:space="preserve"> (kWh/año)</t>
    </r>
  </si>
  <si>
    <r>
      <t>EC</t>
    </r>
    <r>
      <rPr>
        <vertAlign val="subscript"/>
        <sz val="11"/>
        <rFont val="Arial"/>
        <family val="2"/>
      </rPr>
      <t>PJ,y</t>
    </r>
  </si>
  <si>
    <r>
      <t xml:space="preserve">Consumo de energía de las actividades de proyecto en el año </t>
    </r>
    <r>
      <rPr>
        <i/>
        <sz val="11"/>
        <rFont val="Arial"/>
        <family val="2"/>
      </rPr>
      <t>y</t>
    </r>
    <r>
      <rPr>
        <sz val="11"/>
        <rFont val="Arial"/>
        <family val="2"/>
      </rPr>
      <t xml:space="preserve"> (kWh/año)</t>
    </r>
  </si>
  <si>
    <r>
      <t>TD</t>
    </r>
    <r>
      <rPr>
        <vertAlign val="subscript"/>
        <sz val="11"/>
        <rFont val="Arial"/>
        <family val="2"/>
      </rPr>
      <t>y</t>
    </r>
  </si>
  <si>
    <t>Promedio anual de pérdidas técnicas en la red (0.1)</t>
  </si>
  <si>
    <t>1/1000</t>
  </si>
  <si>
    <t>Factor de conversión de kWh a MWh</t>
  </si>
  <si>
    <r>
      <t>EF</t>
    </r>
    <r>
      <rPr>
        <vertAlign val="subscript"/>
        <sz val="11"/>
        <rFont val="Arial"/>
        <family val="2"/>
      </rPr>
      <t>y</t>
    </r>
  </si>
  <si>
    <r>
      <t>Factor de emisión de la fuente de energía (tCO</t>
    </r>
    <r>
      <rPr>
        <vertAlign val="subscript"/>
        <sz val="11"/>
        <rFont val="Arial"/>
        <family val="2"/>
      </rPr>
      <t>2</t>
    </r>
    <r>
      <rPr>
        <sz val="11"/>
        <rFont val="Arial"/>
        <family val="2"/>
      </rPr>
      <t>/MWh)</t>
    </r>
  </si>
  <si>
    <t>PROVEEDORES</t>
  </si>
  <si>
    <t>Diseño detallado</t>
  </si>
  <si>
    <t>Programación Tentativa Sectorial</t>
  </si>
  <si>
    <t>1. OSINERGMIN - FISE</t>
  </si>
  <si>
    <t>1. OSINERGMIN/DISTRIBUIDORAS</t>
  </si>
  <si>
    <t>1.5. Medida Iluminación en sector residencial (1.5M de focos)</t>
  </si>
  <si>
    <t>Características y cantidades de las lámparas nuevas y reemplazadas</t>
  </si>
  <si>
    <t>Formatos llenados por las entidades receptoras –instaladoras de las lámparas</t>
  </si>
  <si>
    <t>Las entidades que reciben e instalan son responsables de dar la información de los remplazos efectuados a la DGEE</t>
  </si>
  <si>
    <t>Conforme se realice el remplazo (se puede acordar la entrega de información periódicamente, p.ej. cada 3 meses)</t>
  </si>
  <si>
    <t>Si, entre las entidades que reciben e instalan las luminarias y la DGEE</t>
  </si>
  <si>
    <t>Medida</t>
  </si>
  <si>
    <t>Finalidad</t>
  </si>
  <si>
    <t>Indicadores</t>
  </si>
  <si>
    <t>Fuente (s)</t>
  </si>
  <si>
    <t>OSINERGMIN/FISE</t>
  </si>
  <si>
    <t>Mercado de iluminación en el sector residencial.</t>
  </si>
  <si>
    <t>Consumo eléctrico de lámparas.
Inventario de lámparas por reemplazar según potencia.
Inventario de lámparas nueva según potencia.</t>
  </si>
  <si>
    <t>R</t>
  </si>
  <si>
    <t>No</t>
  </si>
  <si>
    <t>V</t>
  </si>
  <si>
    <t>DGEE</t>
  </si>
  <si>
    <t>Auditor externo</t>
  </si>
  <si>
    <t xml:space="preserve">No </t>
  </si>
  <si>
    <t>Efecto del reemplazo de lámparas en la reducción del consumo</t>
  </si>
  <si>
    <t>Reportes generados por DGEE, procedimientos de medición, otra información de soporte</t>
  </si>
  <si>
    <t>Equipo</t>
  </si>
  <si>
    <t>Línea base</t>
  </si>
  <si>
    <t>Implementación</t>
  </si>
  <si>
    <t>Tipo</t>
  </si>
  <si>
    <r>
      <t xml:space="preserve">Potencia </t>
    </r>
    <r>
      <rPr>
        <sz val="11"/>
        <color theme="1"/>
        <rFont val="Calibri"/>
        <family val="2"/>
        <scheme val="minor"/>
      </rPr>
      <t>(W)</t>
    </r>
  </si>
  <si>
    <r>
      <t xml:space="preserve">Funcionamiento
</t>
    </r>
    <r>
      <rPr>
        <sz val="11"/>
        <color theme="1"/>
        <rFont val="Calibri"/>
        <family val="2"/>
        <scheme val="minor"/>
      </rPr>
      <t>(horas.año)</t>
    </r>
  </si>
  <si>
    <t>Lámpara</t>
  </si>
  <si>
    <t>Cantidad</t>
  </si>
  <si>
    <t>Año</t>
  </si>
  <si>
    <t>Fecha del registro</t>
  </si>
  <si>
    <t>Responsable del registro</t>
  </si>
  <si>
    <t>Institución</t>
  </si>
  <si>
    <t>Medio de verificación</t>
  </si>
  <si>
    <t>Número de unidades de este tipo, clase y descripción.</t>
  </si>
  <si>
    <t>Año al que corresponde el registro.</t>
  </si>
  <si>
    <t>DD/MM/AAAA en que se efectúa el registro en este formulario.</t>
  </si>
  <si>
    <t>Nombre del responsable del registro en este formulario.</t>
  </si>
  <si>
    <t>Nombre de institución que envío información</t>
  </si>
  <si>
    <t>Documento que avala los datos utilizados</t>
  </si>
  <si>
    <t>Juan Perez</t>
  </si>
  <si>
    <t>Carta xyz</t>
  </si>
  <si>
    <r>
      <t xml:space="preserve">Potencia
</t>
    </r>
    <r>
      <rPr>
        <sz val="11"/>
        <color theme="0"/>
        <rFont val="Arial"/>
        <family val="2"/>
      </rPr>
      <t>(W)</t>
    </r>
  </si>
  <si>
    <t>Especificación del la lámpara (incandescente, ahorrador, etc.)</t>
  </si>
  <si>
    <t>Especificación del la lámpara (LED)</t>
  </si>
  <si>
    <t>Incandescente</t>
  </si>
  <si>
    <t>LED</t>
  </si>
  <si>
    <r>
      <t xml:space="preserve">Potencia 
</t>
    </r>
    <r>
      <rPr>
        <sz val="11"/>
        <color theme="1"/>
        <rFont val="Calibri"/>
        <family val="2"/>
        <scheme val="minor"/>
      </rPr>
      <t>(W)</t>
    </r>
  </si>
  <si>
    <t>Fluorescente líneal</t>
  </si>
  <si>
    <t>Fluorescente circular</t>
  </si>
  <si>
    <t>Ahorrador (LFC)</t>
  </si>
  <si>
    <t>https://www.carrefour.es/equivalencia-luminica-de-bombillas/a440030/a</t>
  </si>
  <si>
    <t>BaU</t>
  </si>
  <si>
    <t>Mitigación</t>
  </si>
  <si>
    <t>OSINERGMIN-FISE</t>
  </si>
  <si>
    <t>Anual</t>
  </si>
  <si>
    <t>DGEE en base a información de FISE</t>
  </si>
  <si>
    <t xml:space="preserve">DGEE </t>
  </si>
  <si>
    <t>Cada año o según lo demanden algunas autoridades o donantes</t>
  </si>
  <si>
    <t>Lámparas</t>
  </si>
  <si>
    <t>Sector</t>
  </si>
  <si>
    <r>
      <t xml:space="preserve">Uso diario 
</t>
    </r>
    <r>
      <rPr>
        <sz val="11"/>
        <color theme="1"/>
        <rFont val="Calibri"/>
        <family val="2"/>
        <scheme val="minor"/>
      </rPr>
      <t>(h)</t>
    </r>
  </si>
  <si>
    <r>
      <t xml:space="preserve">Uso anual
</t>
    </r>
    <r>
      <rPr>
        <sz val="11"/>
        <color theme="1"/>
        <rFont val="Calibri"/>
        <family val="2"/>
        <scheme val="minor"/>
      </rPr>
      <t>(h)</t>
    </r>
  </si>
  <si>
    <t>Residencial</t>
  </si>
  <si>
    <t>Pérdidas por Transmisión y Distribución (TDy)</t>
  </si>
  <si>
    <t>TDy</t>
  </si>
  <si>
    <t>http://www.minem.gob.pe/minem/archivos/Cap%C3%83%C2%ADtulo1_-%20Balance%20y%20Principales%20Indicadores%20El%C3%83%C2%A9ctricos%202010%20(2).pdf</t>
  </si>
  <si>
    <t>http://www.minem.gob.pe/minem/archivos/Cap_1_%20%20Balance%20y%20Principales%20Indicadores%202011.pdf</t>
  </si>
  <si>
    <t>http://www.minem.gob.pe/minem/archivos/Capitulo%201%20%20Balance%20y%20Principales%20Indicadores%202012.pdf</t>
  </si>
  <si>
    <t>http://www.minem.gob.pe/minem/archivos/Capitulo%201%20%20Balance%20y%20Principales%20Indicadores%202013.pdf</t>
  </si>
  <si>
    <t>http://www.minem.gob.pe/minem/archivos/BALANCE%20E%20INDICADORES%202014.pdf</t>
  </si>
  <si>
    <t>http://www.minem.gob.pe/minem/archivos/Capitulo%201%20Indicadores%20FINAL.pdf</t>
  </si>
  <si>
    <t>http://www.minem.gob.pe/minem/archivos/Capitulo%201%20%20Balance%20e%20Indicadores%202016.pdf</t>
  </si>
  <si>
    <t>http://www.minem.gob.pe/minem/archivos/Capitulo%201%20Balance%20e%20Indicadores%202017.pdf</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</si>
  <si>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</si>
  <si>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</si>
  <si>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</si>
  <si>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http://www.sucaled.com/dicroicas/lamparas-dicroicas/</t>
  </si>
  <si>
    <r>
      <t xml:space="preserve">Flujo luminoso
</t>
    </r>
    <r>
      <rPr>
        <sz val="11"/>
        <color theme="1"/>
        <rFont val="Calibri"/>
        <family val="2"/>
        <scheme val="minor"/>
      </rPr>
      <t>(lm)</t>
    </r>
  </si>
  <si>
    <r>
      <t xml:space="preserve">Incandescentes
</t>
    </r>
    <r>
      <rPr>
        <sz val="11"/>
        <color theme="1"/>
        <rFont val="Calibri"/>
        <family val="2"/>
        <scheme val="minor"/>
      </rPr>
      <t>(W)</t>
    </r>
  </si>
  <si>
    <r>
      <t xml:space="preserve">Fluorescente
</t>
    </r>
    <r>
      <rPr>
        <sz val="11"/>
        <color theme="1"/>
        <rFont val="Calibri"/>
        <family val="2"/>
        <scheme val="minor"/>
      </rPr>
      <t>(W)</t>
    </r>
  </si>
  <si>
    <r>
      <t xml:space="preserve">Halogenas
</t>
    </r>
    <r>
      <rPr>
        <sz val="11"/>
        <color theme="1"/>
        <rFont val="Calibri"/>
        <family val="2"/>
        <scheme val="minor"/>
      </rPr>
      <t>(W)</t>
    </r>
  </si>
  <si>
    <r>
      <t xml:space="preserve">LED
</t>
    </r>
    <r>
      <rPr>
        <sz val="11"/>
        <color theme="1"/>
        <rFont val="Calibri"/>
        <family val="2"/>
        <scheme val="minor"/>
      </rPr>
      <t>(W)</t>
    </r>
  </si>
  <si>
    <t>80 - 90</t>
  </si>
  <si>
    <t>240 - 270</t>
  </si>
  <si>
    <t>400 - 450</t>
  </si>
  <si>
    <t>560 - 630</t>
  </si>
  <si>
    <t>800 - 900</t>
  </si>
  <si>
    <t>960 - 1080</t>
  </si>
  <si>
    <t>1200 - 1350</t>
  </si>
  <si>
    <t>1600 - 1800</t>
  </si>
  <si>
    <t>4800 - 5400</t>
  </si>
  <si>
    <t>6400 - 7200</t>
  </si>
  <si>
    <t>7200 - 8100</t>
  </si>
  <si>
    <t>9600 - 10080</t>
  </si>
  <si>
    <t>12000 - 13500</t>
  </si>
  <si>
    <t>Fuente: VALIDATION REPORT FOR “Emission factor calculation for the National Interconnected Electricity System of Peru (SEIN)”</t>
  </si>
  <si>
    <r>
      <t xml:space="preserve">Sustitución de lámparas de baja eficiencia por tecnologías más eficientes de iluminación, reduciendo las emisiones de GEI debido al menor uso de energía, y generando la transformación hacia un mercado de iluminación más eficiente, cuyo principal objetivo es promover el uso de lámparas que permitan un uso eficiente de la energía en el país, sin menoscabar la calidad de la iluminación, considerando los beneficios económicos, ambientales y sociales que se tendrían en el país.
La medida de mitigación propone dos fases: </t>
    </r>
    <r>
      <rPr>
        <b/>
        <u/>
        <sz val="11"/>
        <color theme="1"/>
        <rFont val="Calibri"/>
        <family val="2"/>
        <scheme val="minor"/>
      </rPr>
      <t>i) el programa de distribución de un millón y medio de lámparas energéticamente más eficientes a hogares de menores ingresos</t>
    </r>
    <r>
      <rPr>
        <sz val="11"/>
        <color theme="1"/>
        <rFont val="Calibri"/>
        <family val="2"/>
        <scheme val="minor"/>
      </rPr>
      <t xml:space="preserve"> como meta al 2019, en el marco del Programa Anual de Promociones 2018, aprobado mediante Resolución Ministerial Nº 021-2018-MINEM/DM, de acuerdo a lo establecido en el Plan de Acceso Universal a la Energía 2013-2022, aprobado con Resolución Ministerial Nº 203-2013-MINEM-DM; y </t>
    </r>
    <r>
      <rPr>
        <b/>
        <u/>
        <sz val="11"/>
        <color theme="1"/>
        <rFont val="Calibri"/>
        <family val="2"/>
        <scheme val="minor"/>
      </rPr>
      <t>ii) la Estrategia de Iluminación del Perú</t>
    </r>
    <r>
      <rPr>
        <sz val="11"/>
        <color theme="1"/>
        <rFont val="Calibri"/>
        <family val="2"/>
        <scheme val="minor"/>
      </rPr>
      <t>, cuyo objetivo es incrementar la participación de las lámparas eficientes en el mercado de iluminación nacional, reduciendo el consumo de energía y por ende también reduciendo las emisiones de gases de efecto invernadero (como el CO</t>
    </r>
    <r>
      <rPr>
        <vertAlign val="subscript"/>
        <sz val="11"/>
        <color theme="1"/>
        <rFont val="Calibri"/>
        <family val="2"/>
        <scheme val="minor"/>
      </rPr>
      <t>2</t>
    </r>
    <r>
      <rPr>
        <sz val="11"/>
        <color theme="1"/>
        <rFont val="Calibri"/>
        <family val="2"/>
        <scheme val="minor"/>
      </rPr>
      <t>).</t>
    </r>
  </si>
  <si>
    <r>
      <t xml:space="preserve">Promover el uso de lámparas que permitan un uso eficiente de la energía en el país, sin menoscabar la calidad de la iluminación, considerando los beneficios económicos, ambientales y sociales que se tendrían en el país. Aplica para </t>
    </r>
    <r>
      <rPr>
        <b/>
        <sz val="11"/>
        <color theme="1"/>
        <rFont val="Calibri"/>
        <family val="2"/>
        <scheme val="minor"/>
      </rPr>
      <t>lámparas LED</t>
    </r>
    <r>
      <rPr>
        <sz val="11"/>
        <color theme="1"/>
        <rFont val="Calibri"/>
        <family val="2"/>
        <scheme val="minor"/>
      </rPr>
      <t xml:space="preserve">. </t>
    </r>
  </si>
  <si>
    <r>
      <t xml:space="preserve">Emisiones de GEI reducidas
</t>
    </r>
    <r>
      <rPr>
        <sz val="11"/>
        <color theme="0"/>
        <rFont val="Arial"/>
        <family val="2"/>
      </rPr>
      <t>(tCO</t>
    </r>
    <r>
      <rPr>
        <vertAlign val="subscript"/>
        <sz val="11"/>
        <color theme="0"/>
        <rFont val="Arial"/>
        <family val="2"/>
      </rPr>
      <t>2</t>
    </r>
    <r>
      <rPr>
        <sz val="11"/>
        <color theme="0"/>
        <rFont val="Arial"/>
        <family val="2"/>
      </rPr>
      <t>e)</t>
    </r>
  </si>
  <si>
    <t>Emisiones que se evitaron</t>
  </si>
  <si>
    <t>Mes de adquisición</t>
  </si>
  <si>
    <t>Meses contables</t>
  </si>
  <si>
    <t>Meses del año en los que se contabilizará la energía ahorrada</t>
  </si>
  <si>
    <t>Abrl</t>
  </si>
  <si>
    <t>Noviembre</t>
  </si>
  <si>
    <t>Mes en el que se compraron las lámparas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</si>
</sst>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 * #,##0_ ;_ * \-#,##0_ ;_ * &quot;-&quot;??_ ;_ @_ "/>
    <numFmt numFmtId="165" formatCode="0.0%"/>
    <numFmt numFmtId="166" formatCode="_ * #,##0.0000_ ;_ * \-#,##0.0000_ ;_ * &quot;-&quot;??_ ;_ @_ "/>
  </numFmts>
  <fonts count="32" x14ac:knownFonts="1">
    <font>
      <sz val="11"/>
      <color theme="1"/>
      <name val="Calibri"/>
      <family val="2"/>
      <scheme val="minor"/>
    </font>
    <font>
      <b/>
      <sz val="11"/>
      <color theme="0"/>
      <name val="Calibri"/>
      <family val="2"/>
      <scheme val="minor"/>
    </font>
    <font>
      <sz val="11"/>
      <color theme="0"/>
      <name val="Calibri"/>
      <family val="2"/>
      <scheme val="minor"/>
    </font>
    <font>
      <b/>
      <sz val="9"/>
      <color rgb="FFFFFFFF"/>
      <name val="Arial"/>
      <family val="2"/>
    </font>
    <font>
      <b/>
      <sz val="9"/>
      <color rgb="FF003657"/>
      <name val="Arial"/>
      <family val="2"/>
    </font>
    <font>
      <sz val="9"/>
      <color rgb="FF003657"/>
      <name val="Arial"/>
      <family val="2"/>
    </font>
    <font>
      <b/>
      <u/>
      <sz val="11"/>
      <color theme="1"/>
      <name val="Calibri"/>
      <family val="2"/>
      <scheme val="minor"/>
    </font>
    <font>
      <vertAlign val="subscript"/>
      <sz val="11"/>
      <color theme="1"/>
      <name val="Calibri"/>
      <family val="2"/>
      <scheme val="minor"/>
    </font>
    <font>
      <sz val="11"/>
      <color rgb="FFFF0000"/>
      <name val="Calibri"/>
      <family val="2"/>
      <scheme val="minor"/>
    </font>
    <font>
      <b/>
      <sz val="11"/>
      <color theme="1"/>
      <name val="Calibri"/>
      <family val="2"/>
      <scheme val="minor"/>
    </font>
    <font>
      <b/>
      <u/>
      <sz val="12"/>
      <color theme="1"/>
      <name val="Eras Medium ITC"/>
      <family val="2"/>
    </font>
    <font>
      <sz val="12"/>
      <color theme="1"/>
      <name val="Eras Medium ITC"/>
      <family val="2"/>
    </font>
    <font>
      <sz val="11"/>
      <name val="Calibri"/>
      <family val="2"/>
      <scheme val="minor"/>
    </font>
    <font>
      <vertAlign val="subscript"/>
      <sz val="11"/>
      <name val="Arial"/>
      <family val="2"/>
    </font>
    <font>
      <i/>
      <sz val="11"/>
      <name val="Arial"/>
      <family val="2"/>
    </font>
    <font>
      <sz val="11"/>
      <name val="Arial"/>
      <family val="2"/>
    </font>
    <font>
      <u/>
      <sz val="11"/>
      <color theme="1"/>
      <name val="Calibri"/>
      <family val="2"/>
      <scheme val="minor"/>
    </font>
    <font>
      <b/>
      <sz val="11"/>
      <color theme="0"/>
      <name val="Arial"/>
      <family val="2"/>
    </font>
    <font>
      <sz val="11"/>
      <color theme="0"/>
      <name val="Arial"/>
      <family val="2"/>
    </font>
    <font>
      <i/>
      <sz val="9"/>
      <name val="Arial"/>
      <family val="2"/>
    </font>
    <font>
      <sz val="11"/>
      <color theme="1"/>
      <name val="Arial"/>
      <family val="2"/>
    </font>
    <font>
      <u/>
      <sz val="11"/>
      <color theme="10"/>
      <name val="Calibri"/>
      <family val="2"/>
      <scheme val="minor"/>
    </font>
    <font>
      <sz val="11"/>
      <color theme="1"/>
      <name val="Calibri"/>
      <family val="2"/>
      <scheme val="minor"/>
    </font>
    <font>
      <sz val="8"/>
      <color theme="0" tint="-0.249977111117893"/>
      <name val="Calibri"/>
      <family val="2"/>
      <scheme val="minor"/>
    </font>
    <font>
      <b/>
      <vertAlign val="subscript"/>
      <sz val="11"/>
      <color theme="1"/>
      <name val="Calibri"/>
      <family val="2"/>
      <scheme val="minor"/>
    </font>
    <font>
      <u/>
      <sz val="8"/>
      <color theme="10"/>
      <name val="Calibri"/>
      <family val="2"/>
      <scheme val="minor"/>
    </font>
    <font>
      <sz val="10"/>
      <color theme="1"/>
      <name val="Calibri"/>
      <family val="2"/>
      <scheme val="minor"/>
    </font>
    <font>
      <sz val="9"/>
      <color theme="0" tint="-0.249977111117893"/>
      <name val="Calibri"/>
      <family val="2"/>
      <scheme val="minor"/>
    </font>
    <font>
      <b/>
      <sz val="9"/>
      <color indexed="81"/>
      <name val="Tahoma"/>
      <family val="2"/>
    </font>
    <font>
      <vertAlign val="subscript"/>
      <sz val="11"/>
      <color theme="0"/>
      <name val="Arial"/>
      <family val="2"/>
    </font>
    <font>
      <b/>
      <sz val="11"/>
      <color theme="1"/>
      <name val="Arial"/>
      <family val="2"/>
    </font>
    <font>
      <sz val="9"/>
      <color indexed="81"/>
      <name val="Tahoma"/>
      <family val="2"/>
    </font>
  </fonts>
  <fills count="17">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rgb="FF003657"/>
        <bgColor indexed="64"/>
      </patternFill>
    </fill>
    <fill>
      <patternFill patternType="solid">
        <fgColor rgb="FFF2F2F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CBA9E5"/>
        <bgColor indexed="64"/>
      </patternFill>
    </fill>
    <fill>
      <patternFill patternType="solid">
        <fgColor rgb="FF00FF00"/>
        <bgColor indexed="64"/>
      </patternFill>
    </fill>
    <fill>
      <patternFill patternType="solid">
        <fgColor rgb="FF4BFF4B"/>
        <bgColor indexed="64"/>
      </patternFill>
    </fill>
    <fill>
      <patternFill patternType="solid">
        <fgColor theme="7" tint="0.39997558519241921"/>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dotted">
        <color rgb="FFFFFFFF"/>
      </right>
      <top/>
      <bottom/>
      <diagonal/>
    </border>
    <border>
      <left style="dotted">
        <color rgb="FFFFFFFF"/>
      </left>
      <right/>
      <top/>
      <bottom/>
      <diagonal/>
    </border>
    <border>
      <left style="dotted">
        <color rgb="FF003657"/>
      </left>
      <right/>
      <top style="dotted">
        <color rgb="FF003657"/>
      </top>
      <bottom style="dotted">
        <color rgb="FF003657"/>
      </bottom>
      <diagonal/>
    </border>
    <border>
      <left/>
      <right/>
      <top style="dotted">
        <color rgb="FF003657"/>
      </top>
      <bottom style="dotted">
        <color rgb="FF003657"/>
      </bottom>
      <diagonal/>
    </border>
    <border>
      <left/>
      <right style="dotted">
        <color rgb="FF003657"/>
      </right>
      <top style="dotted">
        <color rgb="FF003657"/>
      </top>
      <bottom style="dotted">
        <color rgb="FF003657"/>
      </bottom>
      <diagonal/>
    </border>
    <border>
      <left style="dotted">
        <color rgb="FF003657"/>
      </left>
      <right style="dotted">
        <color rgb="FF003657"/>
      </right>
      <top style="dotted">
        <color rgb="FF003657"/>
      </top>
      <bottom style="dotted">
        <color rgb="FF003657"/>
      </bottom>
      <diagonal/>
    </border>
    <border>
      <left style="thin">
        <color indexed="64"/>
      </left>
      <right style="thin">
        <color indexed="64"/>
      </right>
      <top style="thin">
        <color indexed="64"/>
      </top>
      <bottom style="thin">
        <color indexed="64"/>
      </bottom>
      <diagonal/>
    </border>
    <border>
      <left style="dotted">
        <color rgb="FF003657"/>
      </left>
      <right style="dotted">
        <color rgb="FF003657"/>
      </right>
      <top/>
      <bottom style="dotted">
        <color rgb="FF003657"/>
      </bottom>
      <diagonal/>
    </border>
    <border>
      <left/>
      <right style="dotted">
        <color rgb="FF003657"/>
      </right>
      <top/>
      <bottom style="dotted">
        <color rgb="FF003657"/>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21" fillId="0" borderId="0" applyNumberFormat="0" applyFill="0" applyBorder="0" applyAlignment="0" applyProtection="0"/>
    <xf numFmtId="43" fontId="22" fillId="0" borderId="0" applyFont="0" applyFill="0" applyBorder="0" applyAlignment="0" applyProtection="0"/>
    <xf numFmtId="9" fontId="22" fillId="0" borderId="0" applyFont="0" applyFill="0" applyBorder="0" applyAlignment="0" applyProtection="0"/>
  </cellStyleXfs>
  <cellXfs count="101">
    <xf numFmtId="0" fontId="0" fillId="0" borderId="0" xfId="0"/>
    <xf numFmtId="0" fontId="0" fillId="2" borderId="0" xfId="0" applyFill="1"/>
    <xf numFmtId="0" fontId="2" fillId="3" borderId="0" xfId="0" applyFont="1" applyFill="1"/>
    <xf numFmtId="0" fontId="1" fillId="3" borderId="0" xfId="0" applyFont="1" applyFill="1"/>
    <xf numFmtId="0" fontId="3" fillId="5" borderId="9"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10" xfId="0" applyFont="1" applyFill="1" applyBorder="1" applyAlignment="1">
      <alignment horizontal="center" vertical="center" wrapText="1"/>
    </xf>
    <xf numFmtId="0" fontId="10" fillId="2" borderId="0" xfId="0" applyFont="1" applyFill="1"/>
    <xf numFmtId="0" fontId="12" fillId="2" borderId="0" xfId="0" applyFont="1" applyFill="1"/>
    <xf numFmtId="0" fontId="16" fillId="2" borderId="0" xfId="0" applyFont="1" applyFill="1"/>
    <xf numFmtId="0" fontId="0" fillId="2" borderId="0" xfId="0" applyFill="1" applyAlignment="1">
      <alignment vertical="top"/>
    </xf>
    <xf numFmtId="0" fontId="4" fillId="0" borderId="14" xfId="0" applyFont="1" applyBorder="1" applyAlignment="1">
      <alignment horizontal="center" vertical="center" wrapText="1"/>
    </xf>
    <xf numFmtId="0" fontId="5" fillId="0" borderId="13" xfId="0" applyFont="1" applyBorder="1" applyAlignment="1">
      <alignment horizontal="left" vertical="center" wrapText="1"/>
    </xf>
    <xf numFmtId="0" fontId="0" fillId="2" borderId="0" xfId="0" applyFill="1" applyBorder="1" applyAlignment="1">
      <alignment horizontal="justify" vertical="top" wrapText="1"/>
    </xf>
    <xf numFmtId="0" fontId="9" fillId="7" borderId="15" xfId="0" applyFont="1" applyFill="1" applyBorder="1" applyAlignment="1">
      <alignment horizontal="center"/>
    </xf>
    <xf numFmtId="0" fontId="0" fillId="2" borderId="15" xfId="0" applyFill="1" applyBorder="1" applyAlignment="1">
      <alignment horizontal="justify" vertical="top" wrapText="1"/>
    </xf>
    <xf numFmtId="0" fontId="0" fillId="8" borderId="15" xfId="0" applyFill="1" applyBorder="1" applyAlignment="1">
      <alignment horizontal="justify" vertical="top" wrapText="1"/>
    </xf>
    <xf numFmtId="0" fontId="4" fillId="0" borderId="16" xfId="0" applyFont="1" applyBorder="1" applyAlignment="1">
      <alignment horizontal="center" vertical="center" wrapText="1"/>
    </xf>
    <xf numFmtId="0" fontId="5" fillId="0" borderId="17" xfId="0" applyFont="1" applyBorder="1" applyAlignment="1">
      <alignment horizontal="left" vertical="center" wrapText="1"/>
    </xf>
    <xf numFmtId="0" fontId="0" fillId="9" borderId="0" xfId="0" applyFill="1"/>
    <xf numFmtId="0" fontId="9" fillId="7" borderId="24"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9" fillId="7"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0" fillId="2" borderId="18" xfId="0" applyFont="1" applyFill="1" applyBorder="1" applyAlignment="1">
      <alignment horizontal="left" vertical="center" wrapText="1"/>
    </xf>
    <xf numFmtId="0" fontId="0" fillId="2" borderId="28"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3" xfId="0" applyFill="1" applyBorder="1"/>
    <xf numFmtId="0" fontId="0" fillId="2" borderId="21" xfId="0" applyFont="1" applyFill="1" applyBorder="1" applyAlignment="1">
      <alignment horizontal="left" vertical="center" wrapText="1"/>
    </xf>
    <xf numFmtId="0" fontId="0" fillId="2" borderId="29"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31" xfId="0" applyFill="1" applyBorder="1"/>
    <xf numFmtId="0" fontId="0" fillId="2" borderId="32" xfId="0" applyFont="1" applyFill="1" applyBorder="1" applyAlignment="1">
      <alignment horizontal="left" vertical="center" wrapText="1"/>
    </xf>
    <xf numFmtId="0" fontId="0" fillId="2" borderId="33" xfId="0" applyFont="1" applyFill="1" applyBorder="1" applyAlignment="1">
      <alignment horizontal="left" vertical="center" wrapText="1"/>
    </xf>
    <xf numFmtId="0" fontId="0" fillId="2" borderId="34" xfId="0" applyFont="1" applyFill="1" applyBorder="1" applyAlignment="1">
      <alignment horizontal="left" vertical="center" wrapText="1"/>
    </xf>
    <xf numFmtId="0" fontId="0" fillId="2" borderId="35" xfId="0" applyFont="1" applyFill="1" applyBorder="1" applyAlignment="1">
      <alignment horizontal="left" vertical="center" wrapText="1"/>
    </xf>
    <xf numFmtId="0" fontId="0" fillId="2" borderId="36" xfId="0" applyFill="1" applyBorder="1"/>
    <xf numFmtId="0" fontId="0" fillId="2" borderId="37" xfId="0" applyFont="1" applyFill="1" applyBorder="1" applyAlignment="1">
      <alignment horizontal="left" vertical="center" wrapText="1"/>
    </xf>
    <xf numFmtId="0" fontId="17" fillId="10" borderId="15" xfId="0" applyFont="1" applyFill="1" applyBorder="1" applyAlignment="1">
      <alignment horizontal="center" vertical="center" wrapText="1"/>
    </xf>
    <xf numFmtId="0" fontId="19" fillId="11" borderId="15" xfId="0" applyFont="1" applyFill="1" applyBorder="1" applyAlignment="1">
      <alignment horizontal="left" vertical="top" wrapText="1"/>
    </xf>
    <xf numFmtId="0" fontId="0" fillId="2" borderId="15" xfId="0" applyFill="1" applyBorder="1"/>
    <xf numFmtId="0" fontId="9" fillId="7" borderId="15" xfId="0" applyFont="1" applyFill="1" applyBorder="1" applyAlignment="1">
      <alignment horizontal="center" vertical="center"/>
    </xf>
    <xf numFmtId="0" fontId="9" fillId="7" borderId="15" xfId="0" applyFont="1" applyFill="1" applyBorder="1" applyAlignment="1">
      <alignment horizontal="center" vertical="center" wrapText="1"/>
    </xf>
    <xf numFmtId="0" fontId="0" fillId="2" borderId="15" xfId="0" applyFill="1" applyBorder="1" applyAlignment="1">
      <alignment horizontal="center"/>
    </xf>
    <xf numFmtId="0" fontId="21" fillId="0" borderId="0" xfId="1"/>
    <xf numFmtId="0" fontId="20" fillId="2" borderId="15" xfId="0" applyFont="1" applyFill="1" applyBorder="1" applyAlignment="1">
      <alignment horizontal="center" vertical="center"/>
    </xf>
    <xf numFmtId="0" fontId="23" fillId="2" borderId="0" xfId="0" applyFont="1" applyFill="1"/>
    <xf numFmtId="0" fontId="9" fillId="2" borderId="0" xfId="0" applyFont="1" applyFill="1"/>
    <xf numFmtId="0" fontId="0" fillId="12" borderId="15" xfId="0" applyFill="1" applyBorder="1" applyAlignment="1">
      <alignment horizontal="center"/>
    </xf>
    <xf numFmtId="164" fontId="0" fillId="2" borderId="15" xfId="2" applyNumberFormat="1" applyFont="1" applyFill="1" applyBorder="1" applyAlignment="1">
      <alignment horizontal="center"/>
    </xf>
    <xf numFmtId="0" fontId="0" fillId="2" borderId="38" xfId="0" applyFill="1" applyBorder="1"/>
    <xf numFmtId="0" fontId="6" fillId="2" borderId="0" xfId="0" applyFont="1" applyFill="1"/>
    <xf numFmtId="0" fontId="9" fillId="9" borderId="15" xfId="0" applyFont="1" applyFill="1" applyBorder="1" applyAlignment="1">
      <alignment horizontal="center"/>
    </xf>
    <xf numFmtId="165" fontId="0" fillId="8" borderId="15" xfId="3" applyNumberFormat="1" applyFont="1" applyFill="1" applyBorder="1"/>
    <xf numFmtId="0" fontId="0" fillId="2" borderId="0" xfId="0" applyFill="1" applyBorder="1"/>
    <xf numFmtId="166" fontId="0" fillId="8" borderId="15" xfId="2" applyNumberFormat="1" applyFont="1" applyFill="1" applyBorder="1"/>
    <xf numFmtId="0" fontId="9" fillId="7" borderId="15" xfId="0" applyFont="1" applyFill="1" applyBorder="1" applyAlignment="1">
      <alignment horizontal="center" vertical="center" wrapText="1"/>
    </xf>
    <xf numFmtId="0" fontId="25" fillId="2" borderId="0" xfId="1" applyFont="1" applyFill="1" applyBorder="1"/>
    <xf numFmtId="0" fontId="27" fillId="2" borderId="0" xfId="0" applyFont="1" applyFill="1"/>
    <xf numFmtId="165" fontId="0" fillId="14" borderId="15" xfId="3" applyNumberFormat="1" applyFont="1" applyFill="1" applyBorder="1"/>
    <xf numFmtId="165" fontId="8" fillId="14" borderId="15" xfId="3" applyNumberFormat="1" applyFont="1" applyFill="1" applyBorder="1"/>
    <xf numFmtId="166" fontId="22" fillId="15" borderId="15" xfId="2" applyNumberFormat="1" applyFont="1" applyFill="1" applyBorder="1"/>
    <xf numFmtId="166" fontId="8" fillId="15" borderId="15" xfId="2" applyNumberFormat="1" applyFont="1" applyFill="1" applyBorder="1"/>
    <xf numFmtId="43" fontId="30" fillId="2" borderId="15" xfId="2" applyNumberFormat="1" applyFont="1" applyFill="1" applyBorder="1" applyAlignment="1">
      <alignment horizontal="center" vertical="center"/>
    </xf>
    <xf numFmtId="0" fontId="9" fillId="2" borderId="15" xfId="0" applyFont="1" applyFill="1" applyBorder="1"/>
    <xf numFmtId="0" fontId="20" fillId="0" borderId="15" xfId="0" applyFont="1" applyFill="1" applyBorder="1" applyAlignment="1">
      <alignment horizontal="center" vertical="center"/>
    </xf>
    <xf numFmtId="14" fontId="20" fillId="0" borderId="15" xfId="0" applyNumberFormat="1" applyFont="1" applyFill="1" applyBorder="1" applyAlignment="1">
      <alignment horizontal="center" vertical="center"/>
    </xf>
    <xf numFmtId="43" fontId="20" fillId="0" borderId="15" xfId="2" applyNumberFormat="1" applyFont="1" applyFill="1" applyBorder="1" applyAlignment="1">
      <alignment horizontal="center" vertical="center"/>
    </xf>
    <xf numFmtId="0" fontId="0" fillId="2" borderId="0" xfId="0" applyFill="1" applyBorder="1" applyAlignment="1">
      <alignment horizontal="center"/>
    </xf>
    <xf numFmtId="164" fontId="0" fillId="2" borderId="0" xfId="2" applyNumberFormat="1" applyFont="1" applyFill="1" applyBorder="1" applyAlignment="1">
      <alignment horizontal="center"/>
    </xf>
    <xf numFmtId="0" fontId="20" fillId="16" borderId="15" xfId="0" applyFont="1" applyFill="1" applyBorder="1" applyAlignment="1">
      <alignment horizontal="center" vertical="center"/>
    </xf>
    <xf numFmtId="164" fontId="20" fillId="16" borderId="15" xfId="2" applyNumberFormat="1" applyFont="1" applyFill="1" applyBorder="1" applyAlignment="1">
      <alignment horizontal="center" vertical="center"/>
    </xf>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0"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4" borderId="7" xfId="0" applyFill="1" applyBorder="1" applyAlignment="1">
      <alignment horizontal="justify" vertical="top" wrapText="1"/>
    </xf>
    <xf numFmtId="0" fontId="0" fillId="4" borderId="8" xfId="0" applyFill="1" applyBorder="1" applyAlignment="1">
      <alignment horizontal="justify" vertical="top" wrapText="1"/>
    </xf>
    <xf numFmtId="0" fontId="9" fillId="2" borderId="0" xfId="0" applyFont="1" applyFill="1" applyAlignment="1">
      <alignment horizontal="center"/>
    </xf>
    <xf numFmtId="0" fontId="4" fillId="6" borderId="11"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9" fillId="7" borderId="1"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18" xfId="0" applyFont="1" applyFill="1" applyBorder="1" applyAlignment="1">
      <alignment horizontal="center"/>
    </xf>
    <xf numFmtId="0" fontId="9" fillId="7" borderId="19" xfId="0" applyFont="1" applyFill="1" applyBorder="1" applyAlignment="1">
      <alignment horizontal="center"/>
    </xf>
    <xf numFmtId="0" fontId="9" fillId="7" borderId="20" xfId="0" applyFont="1" applyFill="1" applyBorder="1" applyAlignment="1">
      <alignment horizontal="center"/>
    </xf>
    <xf numFmtId="0" fontId="9" fillId="8" borderId="21" xfId="0" applyFont="1" applyFill="1" applyBorder="1" applyAlignment="1">
      <alignment horizontal="center"/>
    </xf>
    <xf numFmtId="0" fontId="9" fillId="8" borderId="22" xfId="0" applyFont="1" applyFill="1" applyBorder="1" applyAlignment="1">
      <alignment horizontal="center"/>
    </xf>
    <xf numFmtId="0" fontId="9" fillId="8" borderId="23" xfId="0" applyFont="1" applyFill="1" applyBorder="1" applyAlignment="1">
      <alignment horizontal="center"/>
    </xf>
    <xf numFmtId="0" fontId="9" fillId="13" borderId="15" xfId="0" applyFont="1" applyFill="1" applyBorder="1" applyAlignment="1">
      <alignment horizontal="center"/>
    </xf>
    <xf numFmtId="0" fontId="9" fillId="4" borderId="15" xfId="0" applyFont="1" applyFill="1" applyBorder="1" applyAlignment="1">
      <alignment horizontal="center"/>
    </xf>
    <xf numFmtId="0" fontId="9" fillId="7" borderId="15" xfId="0" applyFont="1" applyFill="1" applyBorder="1" applyAlignment="1">
      <alignment horizontal="center" vertical="center" wrapText="1"/>
    </xf>
    <xf numFmtId="0" fontId="26" fillId="2" borderId="39" xfId="0" applyFont="1" applyFill="1" applyBorder="1" applyAlignment="1">
      <alignment horizontal="left" vertical="top" wrapText="1"/>
    </xf>
    <xf numFmtId="0" fontId="26" fillId="2" borderId="0" xfId="0" applyFont="1" applyFill="1" applyAlignment="1">
      <alignment horizontal="left" vertical="top" wrapText="1"/>
    </xf>
  </cellXfs>
  <cellStyles count="4">
    <cellStyle name="Hipervínculo" xfId="1" builtinId="8"/>
    <cellStyle name="Millares" xfId="2" builtinId="3"/>
    <cellStyle name="Normal" xfId="0" builtinId="0"/>
    <cellStyle name="Porcentaje" xfId="3"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16699</xdr:colOff>
      <xdr:row>16</xdr:row>
      <xdr:rowOff>134747</xdr:rowOff>
    </xdr:from>
    <xdr:ext cx="3945701" cy="381985"/>
    <xdr:sp macro="" textlink="">
      <xdr:nvSpPr>
        <xdr:cNvPr id="2" name="CuadroTexto 1"/>
        <xdr:cNvSpPr txBox="1"/>
      </xdr:nvSpPr>
      <xdr:spPr>
        <a:xfrm>
          <a:off x="283399" y="2877947"/>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(EC</a:t>
          </a:r>
          <a:r>
            <a:rPr lang="es-PE" sz="1600" baseline="-25000"/>
            <a:t>BL,Y</a:t>
          </a:r>
          <a:r>
            <a:rPr lang="es-PE" sz="1600"/>
            <a:t> - EC</a:t>
          </a:r>
          <a:r>
            <a:rPr lang="es-PE" sz="1600" baseline="-25000"/>
            <a:t>PJ,y</a:t>
          </a:r>
          <a:r>
            <a:rPr lang="es-PE" sz="1600"/>
            <a:t>)/(1-TD</a:t>
          </a:r>
          <a:r>
            <a:rPr lang="es-PE" sz="1600" baseline="-25000"/>
            <a:t>y</a:t>
          </a:r>
          <a:r>
            <a:rPr lang="es-PE" sz="1600"/>
            <a:t>) * 1/1000 * EF</a:t>
          </a:r>
          <a:r>
            <a:rPr lang="es-PE" sz="1600" baseline="-25000"/>
            <a:t>y</a:t>
          </a:r>
        </a:p>
      </xdr:txBody>
    </xdr:sp>
    <xdr:clientData/>
  </xdr:oneCellAnchor>
  <xdr:twoCellAnchor>
    <xdr:from>
      <xdr:col>0</xdr:col>
      <xdr:colOff>219075</xdr:colOff>
      <xdr:row>18</xdr:row>
      <xdr:rowOff>95250</xdr:rowOff>
    </xdr:from>
    <xdr:to>
      <xdr:col>2</xdr:col>
      <xdr:colOff>3629025</xdr:colOff>
      <xdr:row>19</xdr:row>
      <xdr:rowOff>133350</xdr:rowOff>
    </xdr:to>
    <xdr:sp macro="" textlink="">
      <xdr:nvSpPr>
        <xdr:cNvPr id="3" name="CuadroTexto 2"/>
        <xdr:cNvSpPr txBox="1"/>
      </xdr:nvSpPr>
      <xdr:spPr>
        <a:xfrm>
          <a:off x="219075" y="3219450"/>
          <a:ext cx="5019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1100">
              <a:solidFill>
                <a:schemeClr val="accent1">
                  <a:lumMod val="50000"/>
                </a:schemeClr>
              </a:solidFill>
              <a:effectLst/>
              <a:latin typeface="+mn-lt"/>
              <a:ea typeface="+mn-ea"/>
              <a:cs typeface="+mn-cs"/>
            </a:rPr>
            <a:t>Metodología (MDL) </a:t>
          </a:r>
          <a:r>
            <a:rPr lang="es-ES" sz="1100" i="1">
              <a:solidFill>
                <a:schemeClr val="accent1">
                  <a:lumMod val="50000"/>
                </a:schemeClr>
              </a:solidFill>
              <a:effectLst/>
              <a:latin typeface="+mn-lt"/>
              <a:ea typeface="+mn-ea"/>
              <a:cs typeface="+mn-cs"/>
            </a:rPr>
            <a:t>AMS-II.O. – Dissemination of energy efficient household appliances</a:t>
          </a:r>
          <a:endParaRPr lang="es-PE" sz="11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752475</xdr:colOff>
      <xdr:row>9</xdr:row>
      <xdr:rowOff>104775</xdr:rowOff>
    </xdr:from>
    <xdr:to>
      <xdr:col>23</xdr:col>
      <xdr:colOff>733426</xdr:colOff>
      <xdr:row>31</xdr:row>
      <xdr:rowOff>28576</xdr:rowOff>
    </xdr:to>
    <xdr:pic>
      <xdr:nvPicPr>
        <xdr:cNvPr id="2" name="Imagen 1" descr="Resultado de imagen para potencia de focos incandescentes"/>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29" t="1283" r="876" b="2083"/>
        <a:stretch/>
      </xdr:blipFill>
      <xdr:spPr bwMode="auto">
        <a:xfrm>
          <a:off x="13268325" y="2009775"/>
          <a:ext cx="5314951" cy="430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85725</xdr:rowOff>
    </xdr:from>
    <xdr:to>
      <xdr:col>10</xdr:col>
      <xdr:colOff>228600</xdr:colOff>
      <xdr:row>30</xdr:row>
      <xdr:rowOff>180975</xdr:rowOff>
    </xdr:to>
    <xdr:pic>
      <xdr:nvPicPr>
        <xdr:cNvPr id="3" name="Imagen 2" descr="Resultado de imagen para lamparas equivalent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24150" y="2181225"/>
          <a:ext cx="4800600" cy="409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EE/PROYECTOS/NAMAS/MRV/Sistema%20MRV/Medidas%20de%20mitigaci&#243;n/Soporte/Eficiencia%20energ&#233;tica/Factores%20de%20emis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5">
          <cell r="N5">
            <v>0.59799999999999998</v>
          </cell>
        </row>
        <row r="11">
          <cell r="N11">
            <v>0.61926999999999999</v>
          </cell>
        </row>
        <row r="23">
          <cell r="N23">
            <v>0.62709999999999999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sucaled.com/dicroicas/lamparas-dicroicas/" TargetMode="External"/><Relationship Id="rId1" Type="http://schemas.openxmlformats.org/officeDocument/2006/relationships/hyperlink" Target="https://www.carrefour.es/equivalencia-luminica-de-bombillas/a440030/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minem.gob.pe/minem/archivos/Cap%C3%83%C2%ADtulo1_-%20Balance%20y%20Principales%20Indicadores%20El%C3%83%C2%A9ctricos%202010%20(2).pdf" TargetMode="External"/><Relationship Id="rId3" Type="http://schemas.openxmlformats.org/officeDocument/2006/relationships/hyperlink" Target="http://www.minem.gob.pe/minem/archivos/Capitulo%201%20Indicadores%20FINAL.pdf" TargetMode="External"/><Relationship Id="rId7" Type="http://schemas.openxmlformats.org/officeDocument/2006/relationships/hyperlink" Target="http://www.minem.gob.pe/minem/archivos/Cap_1_%20%20Balance%20y%20Principales%20Indicadores%202011.pdf" TargetMode="External"/><Relationship Id="rId2" Type="http://schemas.openxmlformats.org/officeDocument/2006/relationships/hyperlink" Target="http://www.minem.gob.pe/minem/archivos/Capitulo%201%20%20Balance%20e%20Indicadores%202016.pdf" TargetMode="External"/><Relationship Id="rId1" Type="http://schemas.openxmlformats.org/officeDocument/2006/relationships/hyperlink" Target="http://www.minem.gob.pe/minem/archivos/Capitulo%201%20Balance%20e%20Indicadores%202017.pdf" TargetMode="External"/><Relationship Id="rId6" Type="http://schemas.openxmlformats.org/officeDocument/2006/relationships/hyperlink" Target="http://www.minem.gob.pe/minem/archivos/Capitulo%201%20%20Balance%20y%20Principales%20Indicadores%202012.pdf" TargetMode="External"/><Relationship Id="rId5" Type="http://schemas.openxmlformats.org/officeDocument/2006/relationships/hyperlink" Target="http://www.minem.gob.pe/minem/archivos/Capitulo%201%20%20Balance%20y%20Principales%20Indicadores%202013.pdf" TargetMode="External"/><Relationship Id="rId10" Type="http://schemas.openxmlformats.org/officeDocument/2006/relationships/comments" Target="../comments2.xml"/><Relationship Id="rId4" Type="http://schemas.openxmlformats.org/officeDocument/2006/relationships/hyperlink" Target="http://www.minem.gob.pe/minem/archivos/BALANCE%20E%20INDICADORES%202014.pdf"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C20" sqref="C20"/>
    </sheetView>
  </sheetViews>
  <sheetFormatPr baseColWidth="10" defaultRowHeight="15" x14ac:dyDescent="0.25"/>
  <cols>
    <col min="1" max="1" width="4" style="1" customWidth="1"/>
    <col min="2" max="2" width="33.28515625" style="1" customWidth="1"/>
    <col min="3" max="3" width="98" style="1" customWidth="1"/>
    <col min="4" max="4" width="51.85546875" style="1" customWidth="1"/>
    <col min="5" max="5" width="26" style="1" customWidth="1"/>
    <col min="6" max="16384" width="11.42578125" style="1"/>
  </cols>
  <sheetData>
    <row r="2" spans="1:5" s="2" customFormat="1" x14ac:dyDescent="0.25">
      <c r="A2" s="2" t="s">
        <v>7</v>
      </c>
      <c r="B2" s="3" t="s">
        <v>8</v>
      </c>
    </row>
    <row r="3" spans="1:5" ht="15.75" thickBot="1" x14ac:dyDescent="0.3"/>
    <row r="4" spans="1:5" ht="15" customHeight="1" x14ac:dyDescent="0.25">
      <c r="B4" s="75" t="s">
        <v>126</v>
      </c>
      <c r="C4" s="76"/>
      <c r="D4" s="76"/>
      <c r="E4" s="77"/>
    </row>
    <row r="5" spans="1:5" x14ac:dyDescent="0.25">
      <c r="B5" s="78"/>
      <c r="C5" s="79"/>
      <c r="D5" s="79"/>
      <c r="E5" s="80"/>
    </row>
    <row r="6" spans="1:5" x14ac:dyDescent="0.25">
      <c r="B6" s="78"/>
      <c r="C6" s="79"/>
      <c r="D6" s="79"/>
      <c r="E6" s="80"/>
    </row>
    <row r="7" spans="1:5" x14ac:dyDescent="0.25">
      <c r="B7" s="78"/>
      <c r="C7" s="79"/>
      <c r="D7" s="79"/>
      <c r="E7" s="80"/>
    </row>
    <row r="8" spans="1:5" x14ac:dyDescent="0.25">
      <c r="B8" s="78"/>
      <c r="C8" s="79"/>
      <c r="D8" s="79"/>
      <c r="E8" s="80"/>
    </row>
    <row r="9" spans="1:5" x14ac:dyDescent="0.25">
      <c r="B9" s="78"/>
      <c r="C9" s="79"/>
      <c r="D9" s="79"/>
      <c r="E9" s="80"/>
    </row>
    <row r="10" spans="1:5" x14ac:dyDescent="0.25">
      <c r="B10" s="78"/>
      <c r="C10" s="79"/>
      <c r="D10" s="79"/>
      <c r="E10" s="80"/>
    </row>
    <row r="11" spans="1:5" ht="19.5" customHeight="1" thickBot="1" x14ac:dyDescent="0.3">
      <c r="B11" s="81"/>
      <c r="C11" s="82"/>
      <c r="D11" s="82"/>
      <c r="E11" s="83"/>
    </row>
    <row r="12" spans="1:5" ht="18.75" customHeight="1" x14ac:dyDescent="0.25">
      <c r="B12" s="13"/>
      <c r="C12" s="13"/>
      <c r="D12" s="13"/>
      <c r="E12" s="13"/>
    </row>
    <row r="13" spans="1:5" ht="18.75" customHeight="1" x14ac:dyDescent="0.25">
      <c r="B13" s="14" t="s">
        <v>35</v>
      </c>
      <c r="C13" s="14" t="s">
        <v>36</v>
      </c>
      <c r="D13" s="14" t="s">
        <v>37</v>
      </c>
      <c r="E13" s="14" t="s">
        <v>38</v>
      </c>
    </row>
    <row r="14" spans="1:5" ht="45" x14ac:dyDescent="0.25">
      <c r="B14" s="15" t="s">
        <v>40</v>
      </c>
      <c r="C14" s="15" t="s">
        <v>127</v>
      </c>
      <c r="D14" s="16" t="s">
        <v>41</v>
      </c>
      <c r="E14" s="15" t="s">
        <v>39</v>
      </c>
    </row>
    <row r="16" spans="1:5" ht="15.75" x14ac:dyDescent="0.25">
      <c r="B16" s="7" t="s">
        <v>10</v>
      </c>
    </row>
    <row r="18" spans="2:3" x14ac:dyDescent="0.25">
      <c r="B18"/>
    </row>
    <row r="21" spans="2:3" x14ac:dyDescent="0.25">
      <c r="B21" s="1" t="s">
        <v>11</v>
      </c>
    </row>
    <row r="22" spans="2:3" ht="18.75" x14ac:dyDescent="0.35">
      <c r="B22" s="8" t="s">
        <v>12</v>
      </c>
      <c r="C22" s="8" t="s">
        <v>13</v>
      </c>
    </row>
    <row r="23" spans="2:3" ht="18.75" x14ac:dyDescent="0.35">
      <c r="B23" s="8" t="s">
        <v>14</v>
      </c>
      <c r="C23" s="8" t="s">
        <v>15</v>
      </c>
    </row>
    <row r="24" spans="2:3" ht="18.75" x14ac:dyDescent="0.35">
      <c r="B24" s="8" t="s">
        <v>16</v>
      </c>
      <c r="C24" s="8" t="s">
        <v>17</v>
      </c>
    </row>
    <row r="25" spans="2:3" ht="18.75" x14ac:dyDescent="0.35">
      <c r="B25" s="8" t="s">
        <v>18</v>
      </c>
      <c r="C25" s="8" t="s">
        <v>19</v>
      </c>
    </row>
    <row r="26" spans="2:3" x14ac:dyDescent="0.25">
      <c r="B26" s="8" t="s">
        <v>20</v>
      </c>
      <c r="C26" s="8" t="s">
        <v>21</v>
      </c>
    </row>
    <row r="27" spans="2:3" ht="18.75" x14ac:dyDescent="0.35">
      <c r="B27" s="8" t="s">
        <v>22</v>
      </c>
      <c r="C27" s="8" t="s">
        <v>23</v>
      </c>
    </row>
  </sheetData>
  <mergeCells count="1">
    <mergeCell ref="B4:E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B12"/>
  <sheetViews>
    <sheetView workbookViewId="0">
      <selection activeCell="C22" sqref="C22"/>
    </sheetView>
  </sheetViews>
  <sheetFormatPr baseColWidth="10" defaultRowHeight="15" x14ac:dyDescent="0.25"/>
  <cols>
    <col min="1" max="1" width="3.5703125" style="1" customWidth="1"/>
    <col min="2" max="2" width="22" style="1" customWidth="1"/>
    <col min="3" max="3" width="24.28515625" style="1" customWidth="1"/>
    <col min="4" max="4" width="30.5703125" style="1" bestFit="1" customWidth="1"/>
    <col min="5" max="5" width="32.42578125" style="1" customWidth="1"/>
    <col min="6" max="6" width="33" style="1" customWidth="1"/>
    <col min="7" max="7" width="25.85546875" style="1" customWidth="1"/>
    <col min="8" max="8" width="3.5703125" style="1" customWidth="1"/>
    <col min="9" max="9" width="3.7109375" style="19" customWidth="1"/>
    <col min="10" max="10" width="3.7109375" style="1" customWidth="1"/>
    <col min="11" max="13" width="11.42578125" style="1"/>
    <col min="14" max="14" width="15.7109375" style="1" customWidth="1"/>
    <col min="15" max="16" width="11.42578125" style="1"/>
    <col min="17" max="17" width="15.85546875" style="1" customWidth="1"/>
    <col min="18" max="16384" width="11.42578125" style="1"/>
  </cols>
  <sheetData>
    <row r="2" spans="1:16382" x14ac:dyDescent="0.25">
      <c r="A2" s="3"/>
      <c r="B2" s="3" t="s">
        <v>29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row>
    <row r="3" spans="1:16382" ht="15.75" thickBot="1" x14ac:dyDescent="0.3"/>
    <row r="4" spans="1:16382" x14ac:dyDescent="0.25">
      <c r="B4" s="84" t="s">
        <v>24</v>
      </c>
      <c r="C4" s="84"/>
      <c r="D4" s="84"/>
      <c r="E4" s="84"/>
      <c r="F4" s="84"/>
      <c r="G4" s="84"/>
      <c r="K4" s="88" t="s">
        <v>50</v>
      </c>
      <c r="L4" s="90" t="s">
        <v>51</v>
      </c>
      <c r="M4" s="91"/>
      <c r="N4" s="92"/>
      <c r="O4" s="93" t="s">
        <v>52</v>
      </c>
      <c r="P4" s="94"/>
      <c r="Q4" s="95"/>
    </row>
    <row r="5" spans="1:16382" ht="30.75" thickBot="1" x14ac:dyDescent="0.3">
      <c r="B5" s="9" t="s">
        <v>25</v>
      </c>
      <c r="D5" s="9" t="s">
        <v>26</v>
      </c>
      <c r="K5" s="89"/>
      <c r="L5" s="20" t="s">
        <v>53</v>
      </c>
      <c r="M5" s="21" t="s">
        <v>54</v>
      </c>
      <c r="N5" s="22" t="s">
        <v>55</v>
      </c>
      <c r="O5" s="23" t="s">
        <v>53</v>
      </c>
      <c r="P5" s="24" t="s">
        <v>54</v>
      </c>
      <c r="Q5" s="25" t="s">
        <v>55</v>
      </c>
    </row>
    <row r="6" spans="1:16382" x14ac:dyDescent="0.25">
      <c r="B6" s="10" t="s">
        <v>27</v>
      </c>
      <c r="C6" s="10"/>
      <c r="D6" s="10" t="s">
        <v>28</v>
      </c>
      <c r="E6" s="10"/>
      <c r="K6" s="26" t="s">
        <v>56</v>
      </c>
      <c r="L6" s="27"/>
      <c r="M6" s="28"/>
      <c r="N6" s="29"/>
      <c r="O6" s="30"/>
      <c r="P6" s="28"/>
      <c r="Q6" s="29"/>
    </row>
    <row r="7" spans="1:16382" x14ac:dyDescent="0.25">
      <c r="K7" s="31" t="s">
        <v>56</v>
      </c>
      <c r="L7" s="32"/>
      <c r="M7" s="33"/>
      <c r="N7" s="34"/>
      <c r="O7" s="35"/>
      <c r="P7" s="33"/>
      <c r="Q7" s="34"/>
    </row>
    <row r="8" spans="1:16382" x14ac:dyDescent="0.25">
      <c r="B8" s="4" t="s">
        <v>0</v>
      </c>
      <c r="C8" s="4" t="s">
        <v>1</v>
      </c>
      <c r="D8" s="4" t="s">
        <v>2</v>
      </c>
      <c r="E8" s="5" t="s">
        <v>3</v>
      </c>
      <c r="F8" s="6" t="s">
        <v>4</v>
      </c>
      <c r="G8" s="6" t="s">
        <v>5</v>
      </c>
      <c r="K8" s="31" t="s">
        <v>56</v>
      </c>
      <c r="L8" s="32"/>
      <c r="M8" s="33"/>
      <c r="N8" s="34"/>
      <c r="O8" s="35"/>
      <c r="P8" s="33"/>
      <c r="Q8" s="34"/>
    </row>
    <row r="9" spans="1:16382" ht="15.75" thickBot="1" x14ac:dyDescent="0.3">
      <c r="B9" s="85" t="s">
        <v>9</v>
      </c>
      <c r="C9" s="86"/>
      <c r="D9" s="86"/>
      <c r="E9" s="86"/>
      <c r="F9" s="86"/>
      <c r="G9" s="87"/>
      <c r="K9" s="36" t="s">
        <v>56</v>
      </c>
      <c r="L9" s="37"/>
      <c r="M9" s="38"/>
      <c r="N9" s="39"/>
      <c r="O9" s="40"/>
      <c r="P9" s="38"/>
      <c r="Q9" s="39"/>
    </row>
    <row r="10" spans="1:16382" ht="48" x14ac:dyDescent="0.25">
      <c r="B10" s="11" t="s">
        <v>6</v>
      </c>
      <c r="C10" s="12" t="s">
        <v>30</v>
      </c>
      <c r="D10" s="12" t="s">
        <v>31</v>
      </c>
      <c r="E10" s="12" t="s">
        <v>32</v>
      </c>
      <c r="F10" s="12" t="s">
        <v>33</v>
      </c>
      <c r="G10" s="12" t="s">
        <v>34</v>
      </c>
    </row>
    <row r="11" spans="1:16382" ht="36" x14ac:dyDescent="0.25">
      <c r="B11" s="17" t="s">
        <v>42</v>
      </c>
      <c r="C11" s="18" t="s">
        <v>48</v>
      </c>
      <c r="D11" s="18" t="s">
        <v>85</v>
      </c>
      <c r="E11" s="18" t="s">
        <v>86</v>
      </c>
      <c r="F11" s="18" t="s">
        <v>84</v>
      </c>
      <c r="G11" s="18" t="s">
        <v>43</v>
      </c>
    </row>
    <row r="12" spans="1:16382" ht="48" x14ac:dyDescent="0.25">
      <c r="B12" s="17" t="s">
        <v>44</v>
      </c>
      <c r="C12" s="18" t="s">
        <v>49</v>
      </c>
      <c r="D12" s="18" t="s">
        <v>45</v>
      </c>
      <c r="E12" s="18" t="s">
        <v>46</v>
      </c>
      <c r="F12" s="18" t="s">
        <v>87</v>
      </c>
      <c r="G12" s="18" t="s">
        <v>47</v>
      </c>
    </row>
  </sheetData>
  <mergeCells count="5">
    <mergeCell ref="B4:G4"/>
    <mergeCell ref="B9:G9"/>
    <mergeCell ref="K4:K5"/>
    <mergeCell ref="L4:N4"/>
    <mergeCell ref="O4:Q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8"/>
  <sheetViews>
    <sheetView tabSelected="1" workbookViewId="0">
      <selection activeCell="I19" sqref="I19"/>
    </sheetView>
  </sheetViews>
  <sheetFormatPr baseColWidth="10" defaultRowHeight="15" x14ac:dyDescent="0.25"/>
  <cols>
    <col min="1" max="1" width="2.85546875" style="1" customWidth="1"/>
    <col min="2" max="2" width="23.5703125" style="1" customWidth="1"/>
    <col min="3" max="3" width="12.85546875" style="1" customWidth="1"/>
    <col min="4" max="4" width="12.7109375" style="1" customWidth="1"/>
    <col min="5" max="5" width="11" style="1" customWidth="1"/>
    <col min="6" max="6" width="20.140625" style="1" customWidth="1"/>
    <col min="7" max="7" width="15.85546875" style="1" customWidth="1"/>
    <col min="8" max="8" width="19.7109375" style="1" customWidth="1"/>
    <col min="9" max="9" width="23.28515625" style="1" customWidth="1"/>
    <col min="10" max="11" width="20.5703125" style="1" customWidth="1"/>
    <col min="12" max="12" width="22" style="1" customWidth="1"/>
    <col min="13" max="13" width="16.28515625" style="1" customWidth="1"/>
    <col min="14" max="14" width="29.85546875" style="1" bestFit="1" customWidth="1"/>
    <col min="15" max="16384" width="11.42578125" style="1"/>
  </cols>
  <sheetData>
    <row r="2" spans="2:14" x14ac:dyDescent="0.25">
      <c r="B2" s="96" t="s">
        <v>81</v>
      </c>
      <c r="C2" s="96"/>
      <c r="D2" s="97" t="s">
        <v>82</v>
      </c>
      <c r="E2" s="97"/>
    </row>
    <row r="3" spans="2:14" ht="45" x14ac:dyDescent="0.25">
      <c r="B3" s="41" t="s">
        <v>53</v>
      </c>
      <c r="C3" s="41" t="s">
        <v>71</v>
      </c>
      <c r="D3" s="41" t="s">
        <v>53</v>
      </c>
      <c r="E3" s="41" t="s">
        <v>71</v>
      </c>
      <c r="F3" s="41" t="s">
        <v>57</v>
      </c>
      <c r="G3" s="41" t="s">
        <v>58</v>
      </c>
      <c r="H3" s="41" t="s">
        <v>130</v>
      </c>
      <c r="I3" s="41" t="s">
        <v>131</v>
      </c>
      <c r="J3" s="41" t="s">
        <v>59</v>
      </c>
      <c r="K3" s="41" t="s">
        <v>60</v>
      </c>
      <c r="L3" s="41" t="s">
        <v>61</v>
      </c>
      <c r="M3" s="41" t="s">
        <v>62</v>
      </c>
      <c r="N3" s="41" t="s">
        <v>128</v>
      </c>
    </row>
    <row r="4" spans="2:14" ht="36" x14ac:dyDescent="0.25">
      <c r="B4" s="42" t="s">
        <v>72</v>
      </c>
      <c r="C4" s="42"/>
      <c r="D4" s="42" t="s">
        <v>73</v>
      </c>
      <c r="E4" s="42"/>
      <c r="F4" s="42" t="s">
        <v>63</v>
      </c>
      <c r="G4" s="42" t="s">
        <v>64</v>
      </c>
      <c r="H4" s="42" t="s">
        <v>135</v>
      </c>
      <c r="I4" s="42" t="s">
        <v>132</v>
      </c>
      <c r="J4" s="42" t="s">
        <v>65</v>
      </c>
      <c r="K4" s="42" t="s">
        <v>66</v>
      </c>
      <c r="L4" s="42" t="s">
        <v>67</v>
      </c>
      <c r="M4" s="42" t="s">
        <v>68</v>
      </c>
      <c r="N4" s="42" t="s">
        <v>129</v>
      </c>
    </row>
    <row r="5" spans="2:14" x14ac:dyDescent="0.25">
      <c r="B5" s="73" t="s">
        <v>74</v>
      </c>
      <c r="C5" s="73">
        <v>100</v>
      </c>
      <c r="D5" s="73" t="s">
        <v>75</v>
      </c>
      <c r="E5" s="73">
        <v>11</v>
      </c>
      <c r="F5" s="74">
        <v>780000</v>
      </c>
      <c r="G5" s="73">
        <v>2016</v>
      </c>
      <c r="H5" s="74" t="s">
        <v>133</v>
      </c>
      <c r="I5" s="73">
        <f>12-4</f>
        <v>8</v>
      </c>
      <c r="J5" s="69">
        <v>43524</v>
      </c>
      <c r="K5" s="68" t="s">
        <v>69</v>
      </c>
      <c r="L5" s="68" t="s">
        <v>83</v>
      </c>
      <c r="M5" s="68" t="s">
        <v>70</v>
      </c>
      <c r="N5" s="70">
        <f>(((C5-E5)/(1-Factores!C10))*1/1000000*Factores!Q10*F5*Variables!P5)*I5/12</f>
        <v>27331.807104377101</v>
      </c>
    </row>
    <row r="6" spans="2:14" x14ac:dyDescent="0.25">
      <c r="B6" s="73" t="s">
        <v>78</v>
      </c>
      <c r="C6" s="73">
        <v>18</v>
      </c>
      <c r="D6" s="73" t="s">
        <v>75</v>
      </c>
      <c r="E6" s="73">
        <v>10</v>
      </c>
      <c r="F6" s="74">
        <v>125000</v>
      </c>
      <c r="G6" s="73">
        <v>2017</v>
      </c>
      <c r="H6" s="74" t="s">
        <v>134</v>
      </c>
      <c r="I6" s="73">
        <f>12-11</f>
        <v>1</v>
      </c>
      <c r="J6" s="69">
        <v>43524</v>
      </c>
      <c r="K6" s="68" t="s">
        <v>69</v>
      </c>
      <c r="L6" s="68" t="s">
        <v>83</v>
      </c>
      <c r="M6" s="68" t="s">
        <v>70</v>
      </c>
      <c r="N6" s="70">
        <f>(((C6-E6)/(1-Factores!C11))*1/1000000*Factores!Q11*F6*Variables!P5)*I6/12</f>
        <v>49.159403026905814</v>
      </c>
    </row>
    <row r="7" spans="2:14" x14ac:dyDescent="0.25">
      <c r="B7" s="68"/>
      <c r="C7" s="48"/>
      <c r="D7" s="68"/>
      <c r="E7" s="48"/>
      <c r="F7" s="43"/>
      <c r="G7" s="43"/>
      <c r="H7" s="43"/>
      <c r="I7" s="43"/>
      <c r="J7" s="43"/>
      <c r="K7" s="43"/>
      <c r="L7" s="43"/>
      <c r="M7" s="43"/>
      <c r="N7" s="67"/>
    </row>
    <row r="8" spans="2:14" x14ac:dyDescent="0.25">
      <c r="B8" s="68"/>
      <c r="C8" s="48"/>
      <c r="D8" s="68"/>
      <c r="E8" s="48"/>
      <c r="F8" s="43"/>
      <c r="G8" s="43"/>
      <c r="H8" s="43"/>
      <c r="I8" s="43"/>
      <c r="J8" s="43"/>
      <c r="K8" s="43"/>
      <c r="L8" s="43"/>
      <c r="M8" s="43"/>
      <c r="N8" s="66"/>
    </row>
  </sheetData>
  <mergeCells count="2">
    <mergeCell ref="B2:C2"/>
    <mergeCell ref="D2:E2"/>
  </mergeCell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Variables!$C$47:$EV$47</xm:f>
          </x14:formula1>
          <xm:sqref>C5:C8 E5:E8</xm:sqref>
        </x14:dataValidation>
        <x14:dataValidation type="list" allowBlank="1" showInputMessage="1" showErrorMessage="1">
          <x14:formula1>
            <xm:f>Variables!$B$45:$B$50</xm:f>
          </x14:formula1>
          <xm:sqref>B5:B8</xm:sqref>
        </x14:dataValidation>
        <x14:dataValidation type="list" allowBlank="1" showInputMessage="1" showErrorMessage="1">
          <x14:formula1>
            <xm:f>Variables!$B$48:$B$49</xm:f>
          </x14:formula1>
          <xm:sqref>D5:D8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V49"/>
  <sheetViews>
    <sheetView workbookViewId="0">
      <selection activeCell="O9" sqref="O9"/>
    </sheetView>
  </sheetViews>
  <sheetFormatPr baseColWidth="10" defaultRowHeight="15" x14ac:dyDescent="0.25"/>
  <cols>
    <col min="1" max="1" width="3.140625" style="1" customWidth="1"/>
    <col min="2" max="2" width="19.5703125" style="1" bestFit="1" customWidth="1"/>
    <col min="3" max="3" width="12.5703125" style="1" customWidth="1"/>
    <col min="4" max="4" width="5.5703125" style="1" customWidth="1"/>
    <col min="5" max="11" width="11.42578125" style="1"/>
    <col min="12" max="12" width="15.42578125" style="1" customWidth="1"/>
    <col min="13" max="13" width="15.7109375" style="1" customWidth="1"/>
    <col min="14" max="14" width="12.85546875" style="1" customWidth="1"/>
    <col min="15" max="16384" width="11.42578125" style="1"/>
  </cols>
  <sheetData>
    <row r="2" spans="2:16" x14ac:dyDescent="0.25">
      <c r="C2" s="49">
        <v>9</v>
      </c>
      <c r="D2" s="49">
        <v>10</v>
      </c>
      <c r="E2" s="49">
        <v>11</v>
      </c>
      <c r="F2" s="49">
        <v>15</v>
      </c>
      <c r="G2" s="49">
        <v>18</v>
      </c>
      <c r="H2" s="49">
        <v>20</v>
      </c>
      <c r="I2" s="49">
        <v>23</v>
      </c>
      <c r="J2" s="49">
        <v>25</v>
      </c>
      <c r="K2" s="49">
        <v>36</v>
      </c>
      <c r="L2" s="49">
        <v>40</v>
      </c>
      <c r="M2" s="49">
        <v>60</v>
      </c>
      <c r="N2" s="49">
        <v>80</v>
      </c>
      <c r="O2" s="49">
        <v>100</v>
      </c>
      <c r="P2" s="49">
        <v>150</v>
      </c>
    </row>
    <row r="3" spans="2:16" x14ac:dyDescent="0.25">
      <c r="B3" s="50" t="s">
        <v>88</v>
      </c>
    </row>
    <row r="4" spans="2:16" ht="30" x14ac:dyDescent="0.25">
      <c r="B4" s="44" t="s">
        <v>53</v>
      </c>
      <c r="C4" s="98" t="s">
        <v>76</v>
      </c>
      <c r="D4" s="98"/>
      <c r="E4" s="98"/>
      <c r="F4" s="98"/>
      <c r="G4" s="98"/>
      <c r="H4" s="98"/>
      <c r="I4" s="98"/>
      <c r="J4" s="98"/>
      <c r="K4" s="98"/>
      <c r="L4" s="98"/>
      <c r="N4" s="45" t="s">
        <v>89</v>
      </c>
      <c r="O4" s="45" t="s">
        <v>90</v>
      </c>
      <c r="P4" s="45" t="s">
        <v>91</v>
      </c>
    </row>
    <row r="5" spans="2:16" x14ac:dyDescent="0.25">
      <c r="B5" s="43" t="s">
        <v>74</v>
      </c>
      <c r="C5" s="46">
        <v>15</v>
      </c>
      <c r="D5" s="46">
        <v>25</v>
      </c>
      <c r="E5" s="46">
        <v>40</v>
      </c>
      <c r="F5" s="46">
        <v>60</v>
      </c>
      <c r="G5" s="46">
        <v>100</v>
      </c>
      <c r="H5" s="46">
        <v>150</v>
      </c>
      <c r="I5" s="46">
        <v>200</v>
      </c>
      <c r="J5" s="51"/>
      <c r="K5" s="51"/>
      <c r="L5" s="51"/>
      <c r="N5" s="43" t="s">
        <v>92</v>
      </c>
      <c r="O5" s="46">
        <v>3.5</v>
      </c>
      <c r="P5" s="52">
        <f>O5*365</f>
        <v>1277.5</v>
      </c>
    </row>
    <row r="6" spans="2:16" x14ac:dyDescent="0.25">
      <c r="B6" s="43" t="s">
        <v>77</v>
      </c>
      <c r="C6" s="46">
        <v>10</v>
      </c>
      <c r="D6" s="46">
        <v>18</v>
      </c>
      <c r="E6" s="46">
        <v>36</v>
      </c>
      <c r="F6" s="46">
        <v>60</v>
      </c>
      <c r="G6" s="46">
        <v>80</v>
      </c>
      <c r="H6" s="46">
        <v>100</v>
      </c>
      <c r="I6" s="51"/>
      <c r="J6" s="51"/>
      <c r="K6" s="51"/>
      <c r="L6" s="51"/>
      <c r="N6" s="57"/>
      <c r="O6" s="71"/>
      <c r="P6" s="72"/>
    </row>
    <row r="7" spans="2:16" x14ac:dyDescent="0.25">
      <c r="B7" s="43" t="s">
        <v>79</v>
      </c>
      <c r="C7" s="46">
        <v>9</v>
      </c>
      <c r="D7" s="46">
        <v>11</v>
      </c>
      <c r="E7" s="46">
        <v>15</v>
      </c>
      <c r="F7" s="46">
        <v>20</v>
      </c>
      <c r="G7" s="46">
        <v>23</v>
      </c>
      <c r="H7" s="46">
        <v>30</v>
      </c>
      <c r="I7" s="51"/>
      <c r="J7" s="51"/>
      <c r="K7" s="51"/>
      <c r="L7" s="51"/>
      <c r="N7" s="57"/>
      <c r="O7" s="71"/>
      <c r="P7" s="72"/>
    </row>
    <row r="8" spans="2:16" x14ac:dyDescent="0.25">
      <c r="B8" s="53" t="s">
        <v>75</v>
      </c>
      <c r="C8" s="46">
        <v>3</v>
      </c>
      <c r="D8" s="46">
        <v>4</v>
      </c>
      <c r="E8" s="46">
        <v>6</v>
      </c>
      <c r="F8" s="46">
        <v>9</v>
      </c>
      <c r="G8" s="46">
        <v>11</v>
      </c>
      <c r="H8" s="46">
        <v>16</v>
      </c>
      <c r="I8" s="46">
        <v>20</v>
      </c>
      <c r="J8" s="46">
        <v>25</v>
      </c>
      <c r="K8" s="46">
        <v>35</v>
      </c>
      <c r="L8" s="46">
        <v>60</v>
      </c>
      <c r="N8" s="57"/>
      <c r="O8" s="71"/>
      <c r="P8" s="72"/>
    </row>
    <row r="11" spans="2:16" ht="30" x14ac:dyDescent="0.25">
      <c r="B11" s="44" t="s">
        <v>53</v>
      </c>
      <c r="C11" s="45" t="s">
        <v>76</v>
      </c>
      <c r="L11" s="59" t="s">
        <v>107</v>
      </c>
      <c r="M11" s="59" t="s">
        <v>108</v>
      </c>
      <c r="N11" s="59" t="s">
        <v>109</v>
      </c>
      <c r="O11" s="59" t="s">
        <v>110</v>
      </c>
      <c r="P11" s="59" t="s">
        <v>111</v>
      </c>
    </row>
    <row r="12" spans="2:16" x14ac:dyDescent="0.25">
      <c r="B12" s="43" t="s">
        <v>74</v>
      </c>
      <c r="C12" s="46">
        <v>15</v>
      </c>
      <c r="L12" s="46" t="s">
        <v>112</v>
      </c>
      <c r="M12" s="43">
        <v>10</v>
      </c>
      <c r="N12" s="43">
        <v>0</v>
      </c>
      <c r="O12" s="43"/>
      <c r="P12" s="43">
        <v>1</v>
      </c>
    </row>
    <row r="13" spans="2:16" x14ac:dyDescent="0.25">
      <c r="B13" s="43" t="s">
        <v>74</v>
      </c>
      <c r="C13" s="46">
        <v>25</v>
      </c>
      <c r="L13" s="46" t="s">
        <v>113</v>
      </c>
      <c r="M13" s="43">
        <v>20</v>
      </c>
      <c r="N13" s="43">
        <v>0</v>
      </c>
      <c r="O13" s="43"/>
      <c r="P13" s="43">
        <v>3</v>
      </c>
    </row>
    <row r="14" spans="2:16" x14ac:dyDescent="0.25">
      <c r="B14" s="43" t="s">
        <v>74</v>
      </c>
      <c r="C14" s="46">
        <v>40</v>
      </c>
      <c r="L14" s="46" t="s">
        <v>114</v>
      </c>
      <c r="M14" s="43">
        <v>35</v>
      </c>
      <c r="N14" s="43">
        <v>0</v>
      </c>
      <c r="O14" s="43"/>
      <c r="P14" s="43">
        <v>5</v>
      </c>
    </row>
    <row r="15" spans="2:16" x14ac:dyDescent="0.25">
      <c r="B15" s="43" t="s">
        <v>74</v>
      </c>
      <c r="C15" s="46">
        <v>60</v>
      </c>
      <c r="L15" s="46" t="s">
        <v>115</v>
      </c>
      <c r="M15" s="43">
        <v>50</v>
      </c>
      <c r="N15" s="43">
        <v>0</v>
      </c>
      <c r="O15" s="43">
        <v>29</v>
      </c>
      <c r="P15" s="43">
        <v>7</v>
      </c>
    </row>
    <row r="16" spans="2:16" x14ac:dyDescent="0.25">
      <c r="B16" s="43" t="s">
        <v>74</v>
      </c>
      <c r="C16" s="46">
        <v>100</v>
      </c>
      <c r="L16" s="46" t="s">
        <v>116</v>
      </c>
      <c r="M16" s="43">
        <v>80</v>
      </c>
      <c r="N16" s="43">
        <v>20</v>
      </c>
      <c r="O16" s="43">
        <v>40</v>
      </c>
      <c r="P16" s="43">
        <v>10</v>
      </c>
    </row>
    <row r="17" spans="2:18" x14ac:dyDescent="0.25">
      <c r="B17" s="43" t="s">
        <v>74</v>
      </c>
      <c r="C17" s="46">
        <v>150</v>
      </c>
      <c r="L17" s="46" t="s">
        <v>117</v>
      </c>
      <c r="M17" s="43">
        <v>100</v>
      </c>
      <c r="N17" s="43">
        <v>24</v>
      </c>
      <c r="O17" s="43">
        <v>49</v>
      </c>
      <c r="P17" s="43">
        <v>12</v>
      </c>
    </row>
    <row r="18" spans="2:18" x14ac:dyDescent="0.25">
      <c r="B18" s="43" t="s">
        <v>74</v>
      </c>
      <c r="C18" s="46">
        <v>200</v>
      </c>
      <c r="L18" s="46" t="s">
        <v>118</v>
      </c>
      <c r="M18" s="43">
        <v>120</v>
      </c>
      <c r="N18" s="43">
        <v>30</v>
      </c>
      <c r="O18" s="43">
        <v>62</v>
      </c>
      <c r="P18" s="43">
        <v>15</v>
      </c>
    </row>
    <row r="19" spans="2:18" x14ac:dyDescent="0.25">
      <c r="B19" s="43" t="s">
        <v>77</v>
      </c>
      <c r="C19" s="46">
        <v>10</v>
      </c>
      <c r="L19" s="46" t="s">
        <v>119</v>
      </c>
      <c r="M19" s="43">
        <v>150</v>
      </c>
      <c r="N19" s="43">
        <v>40</v>
      </c>
      <c r="O19" s="43">
        <v>80</v>
      </c>
      <c r="P19" s="43">
        <v>20</v>
      </c>
    </row>
    <row r="20" spans="2:18" x14ac:dyDescent="0.25">
      <c r="B20" s="43" t="s">
        <v>77</v>
      </c>
      <c r="C20" s="46">
        <v>18</v>
      </c>
      <c r="L20" s="46" t="s">
        <v>120</v>
      </c>
      <c r="M20" s="43">
        <v>400</v>
      </c>
      <c r="N20" s="43">
        <v>120</v>
      </c>
      <c r="O20" s="43">
        <v>250</v>
      </c>
      <c r="P20" s="43">
        <v>60</v>
      </c>
    </row>
    <row r="21" spans="2:18" x14ac:dyDescent="0.25">
      <c r="B21" s="43" t="s">
        <v>77</v>
      </c>
      <c r="C21" s="46">
        <v>36</v>
      </c>
      <c r="L21" s="46" t="s">
        <v>121</v>
      </c>
      <c r="M21" s="43">
        <v>450</v>
      </c>
      <c r="N21" s="43">
        <v>160</v>
      </c>
      <c r="O21" s="43">
        <v>330</v>
      </c>
      <c r="P21" s="43">
        <v>80</v>
      </c>
    </row>
    <row r="22" spans="2:18" x14ac:dyDescent="0.25">
      <c r="B22" s="43" t="s">
        <v>77</v>
      </c>
      <c r="C22" s="46">
        <v>60</v>
      </c>
      <c r="L22" s="46" t="s">
        <v>122</v>
      </c>
      <c r="M22" s="43">
        <v>550</v>
      </c>
      <c r="N22" s="43">
        <v>180</v>
      </c>
      <c r="O22" s="43">
        <v>370</v>
      </c>
      <c r="P22" s="43">
        <v>90</v>
      </c>
    </row>
    <row r="23" spans="2:18" x14ac:dyDescent="0.25">
      <c r="B23" s="43" t="s">
        <v>77</v>
      </c>
      <c r="C23" s="46">
        <v>80</v>
      </c>
      <c r="L23" s="46" t="s">
        <v>123</v>
      </c>
      <c r="M23" s="43">
        <v>750</v>
      </c>
      <c r="N23" s="43">
        <v>240</v>
      </c>
      <c r="O23" s="43">
        <v>500</v>
      </c>
      <c r="P23" s="43">
        <v>120</v>
      </c>
    </row>
    <row r="24" spans="2:18" x14ac:dyDescent="0.25">
      <c r="B24" s="43" t="s">
        <v>77</v>
      </c>
      <c r="C24" s="46">
        <v>100</v>
      </c>
      <c r="L24" s="46" t="s">
        <v>124</v>
      </c>
      <c r="M24" s="43">
        <v>900</v>
      </c>
      <c r="N24" s="43">
        <v>300</v>
      </c>
      <c r="O24" s="43">
        <v>620</v>
      </c>
      <c r="P24" s="43">
        <v>150</v>
      </c>
    </row>
    <row r="25" spans="2:18" x14ac:dyDescent="0.25">
      <c r="B25" s="43" t="s">
        <v>78</v>
      </c>
      <c r="C25" s="46">
        <v>22</v>
      </c>
    </row>
    <row r="26" spans="2:18" x14ac:dyDescent="0.25">
      <c r="B26" s="43" t="s">
        <v>78</v>
      </c>
      <c r="C26" s="46">
        <v>32</v>
      </c>
    </row>
    <row r="27" spans="2:18" x14ac:dyDescent="0.25">
      <c r="B27" s="43" t="s">
        <v>79</v>
      </c>
      <c r="C27" s="46">
        <v>9</v>
      </c>
    </row>
    <row r="28" spans="2:18" x14ac:dyDescent="0.25">
      <c r="B28" s="43" t="s">
        <v>79</v>
      </c>
      <c r="C28" s="46">
        <v>11</v>
      </c>
    </row>
    <row r="29" spans="2:18" x14ac:dyDescent="0.25">
      <c r="B29" s="43" t="s">
        <v>79</v>
      </c>
      <c r="C29" s="46">
        <v>15</v>
      </c>
    </row>
    <row r="30" spans="2:18" x14ac:dyDescent="0.25">
      <c r="B30" s="43" t="s">
        <v>79</v>
      </c>
      <c r="C30" s="46">
        <v>20</v>
      </c>
    </row>
    <row r="31" spans="2:18" x14ac:dyDescent="0.25">
      <c r="B31" s="43" t="s">
        <v>79</v>
      </c>
      <c r="C31" s="46">
        <v>23</v>
      </c>
    </row>
    <row r="32" spans="2:18" x14ac:dyDescent="0.25">
      <c r="B32" s="43" t="s">
        <v>79</v>
      </c>
      <c r="C32" s="46">
        <v>30</v>
      </c>
      <c r="E32" s="47" t="s">
        <v>106</v>
      </c>
      <c r="R32" s="47" t="s">
        <v>80</v>
      </c>
    </row>
    <row r="33" spans="2:152" x14ac:dyDescent="0.25">
      <c r="B33" s="43" t="s">
        <v>75</v>
      </c>
      <c r="C33" s="46">
        <v>3</v>
      </c>
    </row>
    <row r="34" spans="2:152" x14ac:dyDescent="0.25">
      <c r="B34" s="43" t="s">
        <v>75</v>
      </c>
      <c r="C34" s="46">
        <v>4</v>
      </c>
    </row>
    <row r="35" spans="2:152" x14ac:dyDescent="0.25">
      <c r="B35" s="43" t="s">
        <v>75</v>
      </c>
      <c r="C35" s="46">
        <v>6</v>
      </c>
    </row>
    <row r="36" spans="2:152" x14ac:dyDescent="0.25">
      <c r="B36" s="43" t="s">
        <v>75</v>
      </c>
      <c r="C36" s="46">
        <v>9</v>
      </c>
    </row>
    <row r="37" spans="2:152" x14ac:dyDescent="0.25">
      <c r="B37" s="43" t="s">
        <v>75</v>
      </c>
      <c r="C37" s="46">
        <v>11</v>
      </c>
    </row>
    <row r="38" spans="2:152" x14ac:dyDescent="0.25">
      <c r="B38" s="43" t="s">
        <v>75</v>
      </c>
      <c r="C38" s="46">
        <v>16</v>
      </c>
    </row>
    <row r="39" spans="2:152" x14ac:dyDescent="0.25">
      <c r="B39" s="43" t="s">
        <v>75</v>
      </c>
      <c r="C39" s="46">
        <v>20</v>
      </c>
    </row>
    <row r="40" spans="2:152" x14ac:dyDescent="0.25">
      <c r="B40" s="43" t="s">
        <v>75</v>
      </c>
      <c r="C40" s="46">
        <v>25</v>
      </c>
    </row>
    <row r="41" spans="2:152" x14ac:dyDescent="0.25">
      <c r="B41" s="43" t="s">
        <v>75</v>
      </c>
      <c r="C41" s="46">
        <v>35</v>
      </c>
    </row>
    <row r="42" spans="2:152" x14ac:dyDescent="0.25">
      <c r="B42" s="43" t="s">
        <v>75</v>
      </c>
      <c r="C42" s="46">
        <v>60</v>
      </c>
    </row>
    <row r="45" spans="2:152" x14ac:dyDescent="0.25">
      <c r="B45" s="43" t="s">
        <v>74</v>
      </c>
    </row>
    <row r="46" spans="2:152" x14ac:dyDescent="0.25">
      <c r="B46" s="43" t="s">
        <v>77</v>
      </c>
    </row>
    <row r="47" spans="2:152" x14ac:dyDescent="0.25">
      <c r="B47" s="43" t="s">
        <v>78</v>
      </c>
      <c r="C47" s="61">
        <v>1</v>
      </c>
      <c r="D47" s="61">
        <v>2</v>
      </c>
      <c r="E47" s="61">
        <v>3</v>
      </c>
      <c r="F47" s="61">
        <v>4</v>
      </c>
      <c r="G47" s="61">
        <v>5</v>
      </c>
      <c r="H47" s="61">
        <v>6</v>
      </c>
      <c r="I47" s="61">
        <v>7</v>
      </c>
      <c r="J47" s="61">
        <v>8</v>
      </c>
      <c r="K47" s="61">
        <v>9</v>
      </c>
      <c r="L47" s="61">
        <v>10</v>
      </c>
      <c r="M47" s="61">
        <v>11</v>
      </c>
      <c r="N47" s="61">
        <v>12</v>
      </c>
      <c r="O47" s="61">
        <v>13</v>
      </c>
      <c r="P47" s="61">
        <v>14</v>
      </c>
      <c r="Q47" s="61">
        <v>15</v>
      </c>
      <c r="R47" s="61">
        <v>16</v>
      </c>
      <c r="S47" s="61">
        <v>17</v>
      </c>
      <c r="T47" s="61">
        <v>18</v>
      </c>
      <c r="U47" s="61">
        <v>19</v>
      </c>
      <c r="V47" s="61">
        <v>20</v>
      </c>
      <c r="W47" s="61">
        <v>21</v>
      </c>
      <c r="X47" s="61">
        <v>22</v>
      </c>
      <c r="Y47" s="61">
        <v>23</v>
      </c>
      <c r="Z47" s="61">
        <v>24</v>
      </c>
      <c r="AA47" s="61">
        <v>25</v>
      </c>
      <c r="AB47" s="61">
        <v>26</v>
      </c>
      <c r="AC47" s="61">
        <v>27</v>
      </c>
      <c r="AD47" s="61">
        <v>28</v>
      </c>
      <c r="AE47" s="61">
        <v>29</v>
      </c>
      <c r="AF47" s="61">
        <v>30</v>
      </c>
      <c r="AG47" s="61">
        <v>31</v>
      </c>
      <c r="AH47" s="61">
        <v>32</v>
      </c>
      <c r="AI47" s="61">
        <v>33</v>
      </c>
      <c r="AJ47" s="61">
        <v>34</v>
      </c>
      <c r="AK47" s="61">
        <v>35</v>
      </c>
      <c r="AL47" s="61">
        <v>36</v>
      </c>
      <c r="AM47" s="61">
        <v>37</v>
      </c>
      <c r="AN47" s="61">
        <v>38</v>
      </c>
      <c r="AO47" s="61">
        <v>39</v>
      </c>
      <c r="AP47" s="61">
        <v>40</v>
      </c>
      <c r="AQ47" s="61">
        <v>41</v>
      </c>
      <c r="AR47" s="61">
        <v>42</v>
      </c>
      <c r="AS47" s="61">
        <v>43</v>
      </c>
      <c r="AT47" s="61">
        <v>44</v>
      </c>
      <c r="AU47" s="61">
        <v>45</v>
      </c>
      <c r="AV47" s="61">
        <v>46</v>
      </c>
      <c r="AW47" s="61">
        <v>47</v>
      </c>
      <c r="AX47" s="61">
        <v>48</v>
      </c>
      <c r="AY47" s="61">
        <v>49</v>
      </c>
      <c r="AZ47" s="61">
        <v>50</v>
      </c>
      <c r="BA47" s="61">
        <v>51</v>
      </c>
      <c r="BB47" s="61">
        <v>52</v>
      </c>
      <c r="BC47" s="61">
        <v>53</v>
      </c>
      <c r="BD47" s="61">
        <v>54</v>
      </c>
      <c r="BE47" s="61">
        <v>55</v>
      </c>
      <c r="BF47" s="61">
        <v>56</v>
      </c>
      <c r="BG47" s="61">
        <v>57</v>
      </c>
      <c r="BH47" s="61">
        <v>58</v>
      </c>
      <c r="BI47" s="61">
        <v>59</v>
      </c>
      <c r="BJ47" s="61">
        <v>60</v>
      </c>
      <c r="BK47" s="61">
        <v>61</v>
      </c>
      <c r="BL47" s="61">
        <v>62</v>
      </c>
      <c r="BM47" s="61">
        <v>63</v>
      </c>
      <c r="BN47" s="61">
        <v>64</v>
      </c>
      <c r="BO47" s="61">
        <v>65</v>
      </c>
      <c r="BP47" s="61">
        <v>66</v>
      </c>
      <c r="BQ47" s="61">
        <v>67</v>
      </c>
      <c r="BR47" s="61">
        <v>68</v>
      </c>
      <c r="BS47" s="61">
        <v>69</v>
      </c>
      <c r="BT47" s="61">
        <v>70</v>
      </c>
      <c r="BU47" s="61">
        <v>71</v>
      </c>
      <c r="BV47" s="61">
        <v>72</v>
      </c>
      <c r="BW47" s="61">
        <v>73</v>
      </c>
      <c r="BX47" s="61">
        <v>74</v>
      </c>
      <c r="BY47" s="61">
        <v>75</v>
      </c>
      <c r="BZ47" s="61">
        <v>76</v>
      </c>
      <c r="CA47" s="61">
        <v>77</v>
      </c>
      <c r="CB47" s="61">
        <v>78</v>
      </c>
      <c r="CC47" s="61">
        <v>79</v>
      </c>
      <c r="CD47" s="61">
        <v>80</v>
      </c>
      <c r="CE47" s="61">
        <v>81</v>
      </c>
      <c r="CF47" s="61">
        <v>82</v>
      </c>
      <c r="CG47" s="61">
        <v>83</v>
      </c>
      <c r="CH47" s="61">
        <v>84</v>
      </c>
      <c r="CI47" s="61">
        <v>85</v>
      </c>
      <c r="CJ47" s="61">
        <v>86</v>
      </c>
      <c r="CK47" s="61">
        <v>87</v>
      </c>
      <c r="CL47" s="61">
        <v>88</v>
      </c>
      <c r="CM47" s="61">
        <v>89</v>
      </c>
      <c r="CN47" s="61">
        <v>90</v>
      </c>
      <c r="CO47" s="61">
        <v>91</v>
      </c>
      <c r="CP47" s="61">
        <v>92</v>
      </c>
      <c r="CQ47" s="61">
        <v>93</v>
      </c>
      <c r="CR47" s="61">
        <v>94</v>
      </c>
      <c r="CS47" s="61">
        <v>95</v>
      </c>
      <c r="CT47" s="61">
        <v>96</v>
      </c>
      <c r="CU47" s="61">
        <v>97</v>
      </c>
      <c r="CV47" s="61">
        <v>98</v>
      </c>
      <c r="CW47" s="61">
        <v>99</v>
      </c>
      <c r="CX47" s="61">
        <v>100</v>
      </c>
      <c r="CY47" s="61">
        <v>101</v>
      </c>
      <c r="CZ47" s="61">
        <v>102</v>
      </c>
      <c r="DA47" s="61">
        <v>103</v>
      </c>
      <c r="DB47" s="61">
        <v>104</v>
      </c>
      <c r="DC47" s="61">
        <v>105</v>
      </c>
      <c r="DD47" s="61">
        <v>106</v>
      </c>
      <c r="DE47" s="61">
        <v>107</v>
      </c>
      <c r="DF47" s="61">
        <v>108</v>
      </c>
      <c r="DG47" s="61">
        <v>109</v>
      </c>
      <c r="DH47" s="61">
        <v>110</v>
      </c>
      <c r="DI47" s="61">
        <v>111</v>
      </c>
      <c r="DJ47" s="61">
        <v>112</v>
      </c>
      <c r="DK47" s="61">
        <v>113</v>
      </c>
      <c r="DL47" s="61">
        <v>114</v>
      </c>
      <c r="DM47" s="61">
        <v>115</v>
      </c>
      <c r="DN47" s="61">
        <v>116</v>
      </c>
      <c r="DO47" s="61">
        <v>117</v>
      </c>
      <c r="DP47" s="61">
        <v>118</v>
      </c>
      <c r="DQ47" s="61">
        <v>119</v>
      </c>
      <c r="DR47" s="61">
        <v>120</v>
      </c>
      <c r="DS47" s="61">
        <v>121</v>
      </c>
      <c r="DT47" s="61">
        <v>122</v>
      </c>
      <c r="DU47" s="61">
        <v>123</v>
      </c>
      <c r="DV47" s="61">
        <v>124</v>
      </c>
      <c r="DW47" s="61">
        <v>125</v>
      </c>
      <c r="DX47" s="61">
        <v>126</v>
      </c>
      <c r="DY47" s="61">
        <v>127</v>
      </c>
      <c r="DZ47" s="61">
        <v>128</v>
      </c>
      <c r="EA47" s="61">
        <v>129</v>
      </c>
      <c r="EB47" s="61">
        <v>130</v>
      </c>
      <c r="EC47" s="61">
        <v>131</v>
      </c>
      <c r="ED47" s="61">
        <v>132</v>
      </c>
      <c r="EE47" s="61">
        <v>133</v>
      </c>
      <c r="EF47" s="61">
        <v>134</v>
      </c>
      <c r="EG47" s="61">
        <v>135</v>
      </c>
      <c r="EH47" s="61">
        <v>136</v>
      </c>
      <c r="EI47" s="61">
        <v>137</v>
      </c>
      <c r="EJ47" s="61">
        <v>138</v>
      </c>
      <c r="EK47" s="61">
        <v>139</v>
      </c>
      <c r="EL47" s="61">
        <v>140</v>
      </c>
      <c r="EM47" s="61">
        <v>141</v>
      </c>
      <c r="EN47" s="61">
        <v>142</v>
      </c>
      <c r="EO47" s="61">
        <v>143</v>
      </c>
      <c r="EP47" s="61">
        <v>144</v>
      </c>
      <c r="EQ47" s="61">
        <v>145</v>
      </c>
      <c r="ER47" s="61">
        <v>146</v>
      </c>
      <c r="ES47" s="61">
        <v>147</v>
      </c>
      <c r="ET47" s="61">
        <v>148</v>
      </c>
      <c r="EU47" s="61">
        <v>149</v>
      </c>
      <c r="EV47" s="61">
        <v>150</v>
      </c>
    </row>
    <row r="48" spans="2:152" x14ac:dyDescent="0.25">
      <c r="B48" s="43" t="s">
        <v>79</v>
      </c>
    </row>
    <row r="49" spans="2:2" x14ac:dyDescent="0.25">
      <c r="B49" s="53" t="s">
        <v>75</v>
      </c>
    </row>
  </sheetData>
  <mergeCells count="1">
    <mergeCell ref="C4:L4"/>
  </mergeCells>
  <hyperlinks>
    <hyperlink ref="R32" r:id="rId1"/>
    <hyperlink ref="E32"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7"/>
  <sheetViews>
    <sheetView workbookViewId="0">
      <selection activeCell="P4" sqref="P4:Q12"/>
    </sheetView>
  </sheetViews>
  <sheetFormatPr baseColWidth="10" defaultRowHeight="15" x14ac:dyDescent="0.25"/>
  <cols>
    <col min="1" max="1" width="4.140625" style="1" customWidth="1"/>
    <col min="2" max="14" width="11.42578125" style="1"/>
    <col min="15" max="17" width="14.7109375" style="1" customWidth="1"/>
    <col min="18" max="16384" width="11.42578125" style="1"/>
  </cols>
  <sheetData>
    <row r="2" spans="2:17" ht="18" x14ac:dyDescent="0.35">
      <c r="B2" s="54" t="s">
        <v>93</v>
      </c>
      <c r="O2" s="50" t="s">
        <v>103</v>
      </c>
    </row>
    <row r="3" spans="2:17" x14ac:dyDescent="0.25">
      <c r="B3" s="55" t="s">
        <v>58</v>
      </c>
      <c r="C3" s="55" t="s">
        <v>94</v>
      </c>
      <c r="D3" s="55" t="s">
        <v>2</v>
      </c>
      <c r="O3" s="55" t="s">
        <v>58</v>
      </c>
      <c r="P3" s="55" t="s">
        <v>104</v>
      </c>
      <c r="Q3" s="55" t="s">
        <v>105</v>
      </c>
    </row>
    <row r="4" spans="2:17" x14ac:dyDescent="0.25">
      <c r="B4" s="46">
        <v>2010</v>
      </c>
      <c r="C4" s="62">
        <v>0.104</v>
      </c>
      <c r="D4" s="60" t="s">
        <v>95</v>
      </c>
      <c r="O4" s="46">
        <v>2010</v>
      </c>
      <c r="P4" s="64"/>
      <c r="Q4" s="64">
        <f>[1]Hoja1!$N$5</f>
        <v>0.59799999999999998</v>
      </c>
    </row>
    <row r="5" spans="2:17" x14ac:dyDescent="0.25">
      <c r="B5" s="46">
        <v>2011</v>
      </c>
      <c r="C5" s="62">
        <v>0.108</v>
      </c>
      <c r="D5" s="60" t="s">
        <v>96</v>
      </c>
      <c r="O5" s="46">
        <v>2011</v>
      </c>
      <c r="P5" s="64"/>
      <c r="Q5" s="64">
        <f>[1]Hoja1!$N$11</f>
        <v>0.61926999999999999</v>
      </c>
    </row>
    <row r="6" spans="2:17" x14ac:dyDescent="0.25">
      <c r="B6" s="46">
        <v>2012</v>
      </c>
      <c r="C6" s="62">
        <v>0.109</v>
      </c>
      <c r="D6" s="60" t="s">
        <v>97</v>
      </c>
      <c r="O6" s="46">
        <v>2012</v>
      </c>
      <c r="P6" s="64"/>
      <c r="Q6" s="64">
        <f>[1]Hoja1!$N$23</f>
        <v>0.62709999999999999</v>
      </c>
    </row>
    <row r="7" spans="2:17" x14ac:dyDescent="0.25">
      <c r="B7" s="46">
        <v>2013</v>
      </c>
      <c r="C7" s="62">
        <v>0.109</v>
      </c>
      <c r="D7" s="60" t="s">
        <v>98</v>
      </c>
      <c r="O7" s="46">
        <v>2013</v>
      </c>
      <c r="P7" s="64"/>
      <c r="Q7" s="65">
        <f>Q6</f>
        <v>0.62709999999999999</v>
      </c>
    </row>
    <row r="8" spans="2:17" x14ac:dyDescent="0.25">
      <c r="B8" s="46">
        <v>2014</v>
      </c>
      <c r="C8" s="62">
        <f>AVERAGE(C7,C9)</f>
        <v>0.111</v>
      </c>
      <c r="D8" s="60" t="s">
        <v>99</v>
      </c>
      <c r="O8" s="46">
        <v>2014</v>
      </c>
      <c r="P8" s="64"/>
      <c r="Q8" s="65">
        <f>Q7</f>
        <v>0.62709999999999999</v>
      </c>
    </row>
    <row r="9" spans="2:17" x14ac:dyDescent="0.25">
      <c r="B9" s="46">
        <v>2015</v>
      </c>
      <c r="C9" s="62">
        <v>0.113</v>
      </c>
      <c r="D9" s="60" t="s">
        <v>100</v>
      </c>
      <c r="O9" s="46">
        <v>2015</v>
      </c>
      <c r="P9" s="64"/>
      <c r="Q9" s="65">
        <f>Q8</f>
        <v>0.62709999999999999</v>
      </c>
    </row>
    <row r="10" spans="2:17" x14ac:dyDescent="0.25">
      <c r="B10" s="46">
        <v>2016</v>
      </c>
      <c r="C10" s="62">
        <v>0.109</v>
      </c>
      <c r="D10" s="60" t="s">
        <v>101</v>
      </c>
      <c r="O10" s="46">
        <v>2016</v>
      </c>
      <c r="P10" s="64">
        <v>0.43230000000000002</v>
      </c>
      <c r="Q10" s="64">
        <v>0.41189999999999999</v>
      </c>
    </row>
    <row r="11" spans="2:17" x14ac:dyDescent="0.25">
      <c r="B11" s="46">
        <v>2017</v>
      </c>
      <c r="C11" s="62">
        <v>0.108</v>
      </c>
      <c r="D11" s="60" t="s">
        <v>102</v>
      </c>
      <c r="O11" s="46">
        <v>2017</v>
      </c>
      <c r="P11" s="64">
        <v>0.43230000000000002</v>
      </c>
      <c r="Q11" s="64">
        <v>0.41189999999999999</v>
      </c>
    </row>
    <row r="12" spans="2:17" x14ac:dyDescent="0.25">
      <c r="B12" s="46">
        <v>2018</v>
      </c>
      <c r="C12" s="63">
        <f>C11</f>
        <v>0.108</v>
      </c>
      <c r="D12" s="57"/>
      <c r="O12" s="46">
        <v>2018</v>
      </c>
      <c r="P12" s="64">
        <v>0.43230000000000002</v>
      </c>
      <c r="Q12" s="64">
        <v>0.41189999999999999</v>
      </c>
    </row>
    <row r="13" spans="2:17" x14ac:dyDescent="0.25">
      <c r="B13" s="46">
        <v>2019</v>
      </c>
      <c r="C13" s="56"/>
      <c r="D13" s="57"/>
      <c r="O13" s="46">
        <v>2019</v>
      </c>
      <c r="P13" s="58"/>
      <c r="Q13" s="58"/>
    </row>
    <row r="14" spans="2:17" x14ac:dyDescent="0.25">
      <c r="B14" s="46">
        <v>2020</v>
      </c>
      <c r="C14" s="56"/>
      <c r="D14" s="57"/>
      <c r="O14" s="46">
        <v>2020</v>
      </c>
      <c r="P14" s="58"/>
      <c r="Q14" s="58"/>
    </row>
    <row r="15" spans="2:17" x14ac:dyDescent="0.25">
      <c r="B15" s="46">
        <v>2021</v>
      </c>
      <c r="C15" s="56"/>
      <c r="D15" s="57"/>
      <c r="O15" s="46">
        <v>2021</v>
      </c>
      <c r="P15" s="58"/>
      <c r="Q15" s="58"/>
    </row>
    <row r="16" spans="2:17" x14ac:dyDescent="0.25">
      <c r="B16" s="46">
        <v>2022</v>
      </c>
      <c r="C16" s="56"/>
      <c r="D16" s="57"/>
      <c r="O16" s="46">
        <v>2022</v>
      </c>
      <c r="P16" s="58"/>
      <c r="Q16" s="58"/>
    </row>
    <row r="17" spans="2:17" x14ac:dyDescent="0.25">
      <c r="B17" s="46">
        <v>2023</v>
      </c>
      <c r="C17" s="56"/>
      <c r="D17" s="57"/>
      <c r="O17" s="46">
        <v>2023</v>
      </c>
      <c r="P17" s="58"/>
      <c r="Q17" s="58"/>
    </row>
    <row r="18" spans="2:17" x14ac:dyDescent="0.25">
      <c r="B18" s="46">
        <v>2024</v>
      </c>
      <c r="C18" s="56"/>
      <c r="D18" s="57"/>
      <c r="O18" s="46">
        <v>2024</v>
      </c>
      <c r="P18" s="58"/>
      <c r="Q18" s="58"/>
    </row>
    <row r="19" spans="2:17" x14ac:dyDescent="0.25">
      <c r="B19" s="46">
        <v>2025</v>
      </c>
      <c r="C19" s="56"/>
      <c r="D19" s="57"/>
      <c r="O19" s="46">
        <v>2025</v>
      </c>
      <c r="P19" s="58"/>
      <c r="Q19" s="58"/>
    </row>
    <row r="20" spans="2:17" x14ac:dyDescent="0.25">
      <c r="B20" s="46">
        <v>2026</v>
      </c>
      <c r="C20" s="56"/>
      <c r="D20" s="57"/>
      <c r="O20" s="46">
        <v>2026</v>
      </c>
      <c r="P20" s="58"/>
      <c r="Q20" s="58"/>
    </row>
    <row r="21" spans="2:17" x14ac:dyDescent="0.25">
      <c r="B21" s="46">
        <v>2027</v>
      </c>
      <c r="C21" s="56"/>
      <c r="D21" s="57"/>
      <c r="O21" s="46">
        <v>2027</v>
      </c>
      <c r="P21" s="58"/>
      <c r="Q21" s="58"/>
    </row>
    <row r="22" spans="2:17" x14ac:dyDescent="0.25">
      <c r="B22" s="46">
        <v>2028</v>
      </c>
      <c r="C22" s="56"/>
      <c r="D22" s="57"/>
      <c r="O22" s="46">
        <v>2028</v>
      </c>
      <c r="P22" s="58"/>
      <c r="Q22" s="58"/>
    </row>
    <row r="23" spans="2:17" x14ac:dyDescent="0.25">
      <c r="B23" s="46">
        <v>2029</v>
      </c>
      <c r="C23" s="56"/>
      <c r="D23" s="57"/>
      <c r="O23" s="46">
        <v>2029</v>
      </c>
      <c r="P23" s="58"/>
      <c r="Q23" s="58"/>
    </row>
    <row r="24" spans="2:17" x14ac:dyDescent="0.25">
      <c r="B24" s="46">
        <v>2030</v>
      </c>
      <c r="C24" s="56"/>
      <c r="D24" s="57"/>
      <c r="O24" s="46">
        <v>2030</v>
      </c>
      <c r="P24" s="58"/>
      <c r="Q24" s="58"/>
    </row>
    <row r="25" spans="2:17" x14ac:dyDescent="0.25">
      <c r="O25" s="99" t="s">
        <v>125</v>
      </c>
      <c r="P25" s="99"/>
      <c r="Q25" s="99"/>
    </row>
    <row r="26" spans="2:17" x14ac:dyDescent="0.25">
      <c r="O26" s="100"/>
      <c r="P26" s="100"/>
      <c r="Q26" s="100"/>
    </row>
    <row r="27" spans="2:17" x14ac:dyDescent="0.25">
      <c r="O27" s="100"/>
      <c r="P27" s="100"/>
      <c r="Q27" s="100"/>
    </row>
  </sheetData>
  <mergeCells count="1">
    <mergeCell ref="O25:Q27"/>
  </mergeCells>
  <hyperlinks>
    <hyperlink ref="D11" r:id="rId1" display="http://www.minem.gob.pe/minem/archivos/Capitulo 1 Balance e Indicadores 2017.pdf"/>
    <hyperlink ref="D10" r:id="rId2" display="http://www.minem.gob.pe/minem/archivos/Capitulo 1  Balance e Indicadores 2016.pdf"/>
    <hyperlink ref="D9" r:id="rId3" display="http://www.minem.gob.pe/minem/archivos/Capitulo 1 Indicadores FINAL.pdf"/>
    <hyperlink ref="D8" r:id="rId4" display="http://www.minem.gob.pe/minem/archivos/BALANCE E INDICADORES 2014.pdf"/>
    <hyperlink ref="D7" r:id="rId5" display="http://www.minem.gob.pe/minem/archivos/Capitulo 1  Balance y Principales Indicadores 2013.pdf"/>
    <hyperlink ref="D6" r:id="rId6" display="http://www.minem.gob.pe/minem/archivos/Capitulo 1  Balance y Principales Indicadores 2012.pdf"/>
    <hyperlink ref="D5" r:id="rId7" display="http://www.minem.gob.pe/minem/archivos/Cap_1_  Balance y Principales Indicadores 2011.pdf"/>
    <hyperlink ref="D4" r:id="rId8" display="http://www.minem.gob.pe/minem/archivos/Cap%C3%83%C2%ADtulo1_- Balance y Principales Indicadores El%C3%83%C2%A9ctricos 2010 (2).pdf"/>
  </hyperlinks>
  <pageMargins left="0.7" right="0.7" top="0.75" bottom="0.75" header="0.3" footer="0.3"/>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Proveedores</vt:lpstr>
      <vt:lpstr>Formato</vt:lpstr>
      <vt:lpstr>Variables</vt:lpstr>
      <vt:lpstr>Factores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MRV</cp:lastModifiedBy>
  <dcterms:created xsi:type="dcterms:W3CDTF">2019-07-31T14:02:06Z</dcterms:created>
  <dcterms:modified xsi:type="dcterms:W3CDTF">2020-02-05T16:33:20Z</dcterms:modified>
</cp:coreProperties>
</file>