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Calentador (gas)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8" l="1"/>
  <c r="I8" i="8" s="1"/>
  <c r="G7" i="8"/>
  <c r="I7" i="8" s="1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I9" i="8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<sst xmlns="http://schemas.openxmlformats.org/spreadsheetml/2006/main" count="1185" uniqueCount="283">
  <si>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</si>
  <si>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</si>
  <si>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</si>
  <si>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</si>
  <si>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</si>
  <si>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</si>
  <si>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</si>
  <si>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</si>
  <si>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</si>
  <si>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</si>
  <si>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</si>
  <si>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</si>
  <si>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</si>
  <si>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</si>
  <si>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</si>
  <si>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</si>
  <si>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</si>
  <si>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</si>
  <si>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</si>
  <si>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</si>
  <si>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</si>
  <si>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</si>
  <si>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</si>
  <si>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</si>
  <si>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</si>
  <si>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</si>
  <si>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</si>
  <si>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</si>
  <si>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</si>
  <si>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</si>
  <si>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</si>
  <si>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</si>
  <si>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</si>
  <si>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</si>
  <si>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</si>
  <si>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</si>
  <si>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</si>
  <si>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</si>
  <si>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</si>
  <si>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</si>
  <si>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</si>
  <si>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</si>
  <si>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</si>
  <si>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</si>
  <si>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</si>
  <si>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</si>
  <si>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</si>
  <si>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</si>
  <si>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</si>
  <si>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</si>
  <si>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</si>
  <si>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</si>
  <si>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</si>
  <si>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</si>
  <si>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</si>
  <si>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</si>
  <si>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</si>
  <si>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</si>
  <si>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</si>
  <si>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</si>
  <si>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</si>
  <si>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</si>
  <si>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</si>
  <si>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</si>
  <si>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</si>
  <si>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</si>
  <si>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</si>
  <si>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</si>
  <si>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</si>
  <si>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</si>
  <si>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</si>
  <si>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</si>
  <si>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</si>
  <si>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</si>
  <si>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</si>
  <si>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</si>
  <si>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</si>
  <si>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</si>
  <si>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</si>
  <si>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</si>
  <si>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</si>
  <si>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</si>
  <si>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</si>
  <si>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</si>
  <si>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</si>
  <si>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</si>
  <si>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</si>
  <si>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</si>
  <si>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</si>
  <si>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</si>
  <si>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</si>
  <si>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</si>
  <si>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</si>
  <si>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</si>
  <si>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</si>
  <si>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</si>
  <si>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</si>
  <si>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</si>
  <si>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</si>
  <si>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</si>
  <si>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</si>
  <si>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</si>
  <si>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</si>
  <si>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</si>
  <si>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</si>
  <si>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</si>
  <si>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</si>
  <si>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</si>
  <si>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</si>
  <si>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</si>
  <si>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</si>
  <si>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</si>
  <si>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</si>
  <si>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</si>
  <si>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</si>
  <si>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</si>
  <si>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</si>
  <si>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</si>
  <si>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</si>
  <si>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</si>
  <si>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</si>
  <si>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</si>
  <si>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</si>
  <si>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</si>
  <si>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</si>
  <si>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</si>
  <si>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</si>
  <si>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</si>
  <si>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</si>
  <si>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</si>
  <si>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</si>
  <si>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</si>
  <si>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</si>
  <si>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</si>
  <si>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</si>
  <si>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</si>
  <si>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</si>
  <si>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</si>
  <si>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</si>
  <si>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</si>
  <si>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</si>
  <si>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</si>
  <si>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</si>
  <si>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</si>
  <si>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</si>
  <si>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</si>
  <si>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</si>
  <si>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</si>
  <si>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</si>
  <si>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</si>
  <si>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</si>
  <si>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</si>
  <si>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</si>
  <si>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</si>
  <si>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</si>
  <si>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</si>
  <si>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</si>
  <si>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</si>
  <si>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</si>
  <si>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</si>
  <si>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</si>
  <si>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</si>
  <si>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</si>
  <si>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</si>
  <si>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</si>
  <si>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</si>
  <si>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</si>
  <si>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</si>
  <si>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</si>
  <si>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</si>
  <si>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</si>
  <si>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</si>
  <si>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</si>
  <si>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</si>
  <si>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</si>
  <si>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</si>
  <si>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</si>
  <si>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</si>
  <si>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</si>
  <si>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</si>
  <si>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</si>
  <si>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</si>
  <si>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</si>
  <si>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</si>
  <si>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</si>
  <si>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</si>
  <si>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</si>
  <si>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</si>
  <si>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</si>
  <si>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</si>
  <si>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</si>
  <si>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</si>
  <si>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</si>
  <si>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</si>
  <si>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</si>
  <si>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</si>
  <si>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</si>
  <si>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</si>
  <si>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</si>
  <si>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</si>
  <si>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</si>
  <si>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</si>
  <si>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</si>
  <si>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</si>
  <si>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</si>
  <si>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</si>
  <si>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</si>
  <si>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</si>
  <si>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</si>
  <si>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</si>
  <si>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</si>
  <si>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</si>
  <si>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</si>
  <si>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</si>
  <si>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</si>
  <si>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</si>
  <si>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</si>
  <si>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</si>
  <si>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</si>
  <si>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</si>
  <si>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</si>
  <si>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</si>
  <si>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</si>
  <si>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</si>
  <si>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</si>
  <si>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</si>
  <si>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</si>
  <si>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</si>
  <si>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</si>
  <si>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</si>
  <si>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</si>
  <si>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</si>
  <si>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</si>
  <si>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</si>
  <si>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</si>
  <si>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</si>
  <si>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</si>
  <si>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</si>
  <si>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</si>
  <si>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</si>
  <si>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</si>
  <si>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</si>
  <si>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</si>
  <si>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</si>
  <si>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</si>
  <si>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</si>
  <si>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</si>
  <si>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</si>
  <si>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</si>
  <si>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</si>
  <si>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</si>
  <si>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</si>
  <si>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</si>
  <si>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</si>
  <si>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</si>
  <si>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</si>
  <si>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</si>
  <si>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</si>
  <si>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</si>
  <si>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</si>
  <si>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</si>
  <si>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</si>
  <si>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</si>
  <si>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</si>
  <si>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</si>
  <si>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</si>
  <si>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</si>
  <si>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</si>
  <si>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</si>
  <si>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</si>
  <si>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</si>
  <si>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</si>
  <si>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</si>
  <si>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</si>
  <si>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</si>
  <si>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</si>
  <si>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</si>
  <si>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</si>
  <si>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</si>
  <si>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</si>
  <si>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(gas)</t>
    </r>
  </si>
  <si>
    <t>Capacidad (L)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</si>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</sst>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1632"/>
        <c:axId val="299424432"/>
      </c:barChart>
      <c:catAx>
        <c:axId val="299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9424432"/>
        <c:crosses val="autoZero"/>
        <c:auto val="1"/>
        <c:lblAlgn val="ctr"/>
        <c:lblOffset val="100"/>
        <c:noMultiLvlLbl val="0"/>
      </c:catAx>
      <c:valAx>
        <c:axId val="299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94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1392"/>
        <c:axId val="165950832"/>
      </c:barChart>
      <c:catAx>
        <c:axId val="165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950832"/>
        <c:crosses val="autoZero"/>
        <c:auto val="1"/>
        <c:lblAlgn val="ctr"/>
        <c:lblOffset val="100"/>
        <c:noMultiLvlLbl val="0"/>
      </c:catAx>
      <c:valAx>
        <c:axId val="165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43664"/>
        <c:axId val="300270704"/>
      </c:barChart>
      <c:catAx>
        <c:axId val="259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270704"/>
        <c:crosses val="autoZero"/>
        <c:auto val="1"/>
        <c:lblAlgn val="ctr"/>
        <c:lblOffset val="100"/>
        <c:noMultiLvlLbl val="0"/>
      </c:catAx>
      <c:valAx>
        <c:axId val="300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968"/>
        <c:axId val="163817088"/>
      </c:barChart>
      <c:catAx>
        <c:axId val="163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7088"/>
        <c:crosses val="autoZero"/>
        <c:auto val="1"/>
        <c:lblAlgn val="ctr"/>
        <c:lblOffset val="100"/>
        <c:noMultiLvlLbl val="0"/>
      </c:catAx>
      <c:valAx>
        <c:axId val="16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52896"/>
        <c:axId val="296968352"/>
      </c:barChart>
      <c:catAx>
        <c:axId val="272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8352"/>
        <c:crosses val="autoZero"/>
        <c:auto val="1"/>
        <c:lblAlgn val="ctr"/>
        <c:lblOffset val="100"/>
        <c:noMultiLvlLbl val="0"/>
      </c:catAx>
      <c:valAx>
        <c:axId val="296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11936"/>
        <c:axId val="292412496"/>
      </c:barChart>
      <c:catAx>
        <c:axId val="2924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412496"/>
        <c:crosses val="autoZero"/>
        <c:auto val="1"/>
        <c:lblAlgn val="ctr"/>
        <c:lblOffset val="100"/>
        <c:noMultiLvlLbl val="0"/>
      </c:catAx>
      <c:valAx>
        <c:axId val="292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4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06880"/>
        <c:axId val="271607440"/>
      </c:barChart>
      <c:catAx>
        <c:axId val="27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607440"/>
        <c:crosses val="autoZero"/>
        <c:auto val="1"/>
        <c:lblAlgn val="ctr"/>
        <c:lblOffset val="100"/>
        <c:noMultiLvlLbl val="0"/>
      </c:catAx>
      <c:valAx>
        <c:axId val="271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6" t="s">
        <v>70</v>
      </c>
      <c r="C4" s="347"/>
      <c r="D4" s="347"/>
      <c r="E4" s="348"/>
    </row>
    <row r="5" spans="1:5" x14ac:dyDescent="0.25">
      <c r="B5" s="349"/>
      <c r="C5" s="350"/>
      <c r="D5" s="350"/>
      <c r="E5" s="351"/>
    </row>
    <row r="6" spans="1:5" x14ac:dyDescent="0.25">
      <c r="B6" s="349"/>
      <c r="C6" s="350"/>
      <c r="D6" s="350"/>
      <c r="E6" s="351"/>
    </row>
    <row r="7" spans="1:5" ht="15.75" thickBot="1" x14ac:dyDescent="0.3">
      <c r="B7" s="352"/>
      <c r="C7" s="353"/>
      <c r="D7" s="353"/>
      <c r="E7" s="354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8" t="s">
        <v>1</v>
      </c>
      <c r="C4" s="358"/>
      <c r="D4" s="358"/>
      <c r="E4" s="358"/>
      <c r="F4" s="358"/>
      <c r="G4" s="358"/>
      <c r="K4" s="359" t="s">
        <v>2</v>
      </c>
      <c r="L4" s="359"/>
      <c r="M4" s="359"/>
      <c r="N4" s="359"/>
      <c r="O4" s="359"/>
      <c r="P4" s="359"/>
      <c r="Q4" s="359"/>
      <c r="R4" s="359"/>
      <c r="S4" s="359"/>
    </row>
    <row r="5" spans="2:19" x14ac:dyDescent="0.25">
      <c r="B5" s="5" t="s">
        <v>3</v>
      </c>
      <c r="D5" s="5" t="s">
        <v>4</v>
      </c>
      <c r="K5" s="360" t="s">
        <v>5</v>
      </c>
      <c r="L5" s="362" t="s">
        <v>6</v>
      </c>
      <c r="M5" s="363"/>
      <c r="N5" s="363"/>
      <c r="O5" s="364"/>
      <c r="P5" s="365" t="s">
        <v>7</v>
      </c>
      <c r="Q5" s="366"/>
      <c r="R5" s="366"/>
      <c r="S5" s="367"/>
    </row>
    <row r="6" spans="2:19" ht="30.75" thickBot="1" x14ac:dyDescent="0.3">
      <c r="B6" s="6" t="s">
        <v>8</v>
      </c>
      <c r="D6" s="6" t="s">
        <v>9</v>
      </c>
      <c r="K6" s="361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5" t="s">
        <v>33</v>
      </c>
      <c r="C14" s="356"/>
      <c r="D14" s="356"/>
      <c r="E14" s="356"/>
      <c r="F14" s="356"/>
      <c r="G14" s="357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topLeftCell="B1" workbookViewId="0">
      <selection activeCell="L7" sqref="L7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8.140625" hidden="1" customWidth="1"/>
    <col min="8" max="8" width="8.140625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280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261</v>
      </c>
      <c r="C4" s="324"/>
      <c r="D4" s="325"/>
      <c r="E4" s="324"/>
      <c r="F4" s="326"/>
      <c r="G4" s="327"/>
      <c r="H4" s="327"/>
      <c r="I4" s="368" t="s">
        <v>262</v>
      </c>
    </row>
    <row r="5" spans="2:9" ht="51" x14ac:dyDescent="0.25">
      <c r="B5" s="328" t="s">
        <v>69</v>
      </c>
      <c r="C5" s="328" t="s">
        <v>281</v>
      </c>
      <c r="D5" s="329" t="s">
        <v>263</v>
      </c>
      <c r="E5" s="328" t="s">
        <v>264</v>
      </c>
      <c r="F5" s="330" t="s">
        <v>94</v>
      </c>
      <c r="G5" s="331"/>
      <c r="H5" s="331" t="s">
        <v>265</v>
      </c>
      <c r="I5" s="368"/>
    </row>
    <row r="6" spans="2:9" ht="72" x14ac:dyDescent="0.25">
      <c r="B6" s="332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3"/>
      <c r="H6" s="72" t="s">
        <v>282</v>
      </c>
      <c r="I6" s="334" t="s">
        <v>267</v>
      </c>
    </row>
    <row r="7" spans="2:9" x14ac:dyDescent="0.25">
      <c r="B7" s="335">
        <v>2013</v>
      </c>
      <c r="C7" s="335">
        <v>30</v>
      </c>
      <c r="D7" s="335" t="s">
        <v>84</v>
      </c>
      <c r="E7" s="335" t="s">
        <v>78</v>
      </c>
      <c r="F7" s="336">
        <v>97000</v>
      </c>
      <c r="G7" s="80">
        <f>VLOOKUP(H7,Tabla_mes,2,FALSE)</f>
        <v>11</v>
      </c>
      <c r="H7" s="337" t="s">
        <v>270</v>
      </c>
      <c r="I7" s="338">
        <f>(((Variables!N90*Factores!$C$30*(Factores!G28+Factores!H28*Factores!C37+Factores!I28*Factores!C38))-(Variables!N87*Factores!$C$30*(Factores!G28+Factores!H28*Factores!C37+Factores!I28*Factores!C38)))*F7/1000)*G7/12</f>
        <v>516.70545238055831</v>
      </c>
    </row>
    <row r="8" spans="2:9" x14ac:dyDescent="0.25">
      <c r="B8" s="335">
        <v>2014</v>
      </c>
      <c r="C8" s="335">
        <v>150</v>
      </c>
      <c r="D8" s="335" t="s">
        <v>86</v>
      </c>
      <c r="E8" s="335" t="s">
        <v>80</v>
      </c>
      <c r="F8" s="336">
        <v>2700</v>
      </c>
      <c r="G8" s="80">
        <f>VLOOKUP(H8,Tabla_mes,2,FALSE)</f>
        <v>10</v>
      </c>
      <c r="H8" s="337" t="s">
        <v>271</v>
      </c>
      <c r="I8" s="338">
        <f>(((Variables!O98*Factores!$C$31*(Factores!G29+Factores!H29*Factores!C37+Factores!I29*Factores!C38))-(Variables!N95*Factores!$C$30*(Factores!G28+Factores!H28*Factores!C37+Factores!I28*Factores!C38)))*F8/1000)*G8/12</f>
        <v>456.80277420591398</v>
      </c>
    </row>
    <row r="9" spans="2:9" x14ac:dyDescent="0.25">
      <c r="B9" s="339"/>
      <c r="D9" s="340"/>
      <c r="E9" s="341"/>
      <c r="F9" s="342"/>
      <c r="G9" s="342"/>
      <c r="H9" s="342"/>
      <c r="I9" s="343">
        <f>SUM(I7:I8)</f>
        <v>973.50822658647235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Variables!$K$93:$K$94</xm:f>
          </x14:formula1>
          <xm:sqref>C7:C8</xm:sqref>
        </x14:dataValidation>
        <x14:dataValidation type="list" allowBlank="1" showInputMessage="1" showErrorMessage="1">
          <x14:formula1>
            <xm:f>Variables!$F$12:$F$18</xm:f>
          </x14:formula1>
          <xm:sqref>D7:E8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2" t="s">
        <v>139</v>
      </c>
      <c r="F3" s="382"/>
      <c r="G3" s="382"/>
      <c r="H3" s="382"/>
      <c r="I3" s="382"/>
      <c r="J3" s="382"/>
      <c r="K3" s="382"/>
      <c r="L3" s="382"/>
      <c r="M3" s="382"/>
      <c r="N3" s="382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3" t="s">
        <v>92</v>
      </c>
      <c r="E40" s="383"/>
      <c r="F40" s="383"/>
      <c r="G40" s="383"/>
      <c r="H40" s="222"/>
      <c r="I40" s="222"/>
      <c r="J40" s="383" t="s">
        <v>167</v>
      </c>
      <c r="K40" s="383"/>
      <c r="L40" s="383"/>
      <c r="M40" s="383"/>
      <c r="N40" s="222"/>
      <c r="O40" s="222"/>
      <c r="P40" s="313" t="s">
        <v>169</v>
      </c>
      <c r="Q40" s="225"/>
      <c r="R40" s="225"/>
      <c r="S40" s="225"/>
      <c r="T40" s="224"/>
      <c r="U40" s="224"/>
      <c r="V40" s="371" t="s">
        <v>171</v>
      </c>
      <c r="W40" s="371"/>
      <c r="X40" s="371"/>
      <c r="Y40" s="371"/>
      <c r="Z40" s="371"/>
      <c r="AA40" s="224"/>
      <c r="AB40" s="226" t="s">
        <v>174</v>
      </c>
      <c r="AC40" s="224"/>
      <c r="AD40" s="224"/>
      <c r="AG40" s="224"/>
      <c r="AH40" s="372" t="s">
        <v>175</v>
      </c>
      <c r="AI40" s="372"/>
      <c r="AJ40" s="372"/>
      <c r="AK40" s="372"/>
      <c r="AN40" s="371" t="s">
        <v>177</v>
      </c>
      <c r="AO40" s="371"/>
      <c r="AP40" s="371"/>
      <c r="AQ40" s="371"/>
      <c r="AR40" s="371"/>
      <c r="AU40" s="224"/>
      <c r="AV40" s="224"/>
      <c r="AW40" s="224"/>
      <c r="AX40" s="224"/>
      <c r="AY40" s="224"/>
    </row>
    <row r="41" spans="2:51" ht="15" customHeight="1" x14ac:dyDescent="0.25">
      <c r="D41" s="370" t="s">
        <v>93</v>
      </c>
      <c r="E41" s="370"/>
      <c r="F41" s="370"/>
      <c r="G41" s="370"/>
      <c r="H41" s="223"/>
      <c r="I41" s="223"/>
      <c r="J41" s="370" t="s">
        <v>93</v>
      </c>
      <c r="K41" s="370"/>
      <c r="L41" s="370"/>
      <c r="M41" s="370"/>
      <c r="N41" s="223"/>
      <c r="O41" s="223"/>
      <c r="P41" s="370" t="s">
        <v>93</v>
      </c>
      <c r="Q41" s="370"/>
      <c r="R41" s="370"/>
      <c r="S41" s="370"/>
      <c r="T41" s="223"/>
      <c r="U41" s="223"/>
      <c r="V41" s="370" t="s">
        <v>93</v>
      </c>
      <c r="W41" s="370"/>
      <c r="X41" s="370"/>
      <c r="Y41" s="370"/>
      <c r="Z41" s="370"/>
      <c r="AA41" s="223"/>
      <c r="AB41" s="370" t="s">
        <v>93</v>
      </c>
      <c r="AC41" s="370"/>
      <c r="AD41" s="370"/>
      <c r="AE41" s="370"/>
      <c r="AG41" s="223"/>
      <c r="AH41" s="370" t="s">
        <v>93</v>
      </c>
      <c r="AI41" s="370"/>
      <c r="AJ41" s="370"/>
      <c r="AK41" s="370"/>
      <c r="AN41" s="370" t="s">
        <v>93</v>
      </c>
      <c r="AO41" s="370"/>
      <c r="AP41" s="370"/>
      <c r="AQ41" s="370"/>
      <c r="AR41" s="370"/>
      <c r="AU41" s="223"/>
      <c r="AV41" s="223"/>
      <c r="AW41" s="223"/>
      <c r="AX41" s="223"/>
      <c r="AY41" s="223"/>
    </row>
    <row r="42" spans="2:51" x14ac:dyDescent="0.25">
      <c r="D42" s="370"/>
      <c r="E42" s="370"/>
      <c r="F42" s="370"/>
      <c r="G42" s="370"/>
      <c r="H42" s="223"/>
      <c r="I42" s="223"/>
      <c r="J42" s="370"/>
      <c r="K42" s="370"/>
      <c r="L42" s="370"/>
      <c r="M42" s="370"/>
      <c r="N42" s="223"/>
      <c r="O42" s="223"/>
      <c r="P42" s="370"/>
      <c r="Q42" s="370"/>
      <c r="R42" s="370"/>
      <c r="S42" s="370"/>
      <c r="T42" s="223"/>
      <c r="U42" s="223"/>
      <c r="V42" s="370"/>
      <c r="W42" s="370"/>
      <c r="X42" s="370"/>
      <c r="Y42" s="370"/>
      <c r="Z42" s="370"/>
      <c r="AA42" s="223"/>
      <c r="AB42" s="370"/>
      <c r="AC42" s="370"/>
      <c r="AD42" s="370"/>
      <c r="AE42" s="370"/>
      <c r="AF42" s="223"/>
      <c r="AG42" s="223"/>
      <c r="AH42" s="370"/>
      <c r="AI42" s="370"/>
      <c r="AJ42" s="370"/>
      <c r="AK42" s="370"/>
      <c r="AM42" s="223"/>
      <c r="AN42" s="370"/>
      <c r="AO42" s="370"/>
      <c r="AP42" s="370"/>
      <c r="AQ42" s="370"/>
      <c r="AR42" s="370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86" t="s">
        <v>239</v>
      </c>
      <c r="E81" s="386"/>
      <c r="F81" s="386"/>
      <c r="G81" s="386"/>
      <c r="H81" s="386"/>
      <c r="I81" s="386"/>
      <c r="J81" s="386"/>
      <c r="K81" s="386"/>
      <c r="M81" s="372" t="s">
        <v>179</v>
      </c>
      <c r="N81" s="372"/>
      <c r="O81" s="372"/>
      <c r="P81" s="372"/>
    </row>
    <row r="82" spans="2:20" x14ac:dyDescent="0.25">
      <c r="D82" s="387"/>
      <c r="E82" s="387"/>
      <c r="F82" s="387"/>
      <c r="G82" s="387"/>
      <c r="H82" s="387"/>
      <c r="I82" s="387"/>
      <c r="J82" s="387"/>
      <c r="K82" s="387"/>
      <c r="M82" s="370" t="s">
        <v>93</v>
      </c>
      <c r="N82" s="370"/>
      <c r="O82" s="370"/>
      <c r="P82" s="370"/>
    </row>
    <row r="83" spans="2:20" x14ac:dyDescent="0.25">
      <c r="M83" s="370"/>
      <c r="N83" s="370"/>
      <c r="O83" s="370"/>
      <c r="P83" s="370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4" t="s">
        <v>268</v>
      </c>
      <c r="T86" s="345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4" t="s">
        <v>239</v>
      </c>
      <c r="I94" s="384"/>
      <c r="J94" s="384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85"/>
      <c r="I95" s="385"/>
      <c r="J95" s="385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85"/>
      <c r="I96" s="385"/>
      <c r="J96" s="385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0" t="s">
        <v>239</v>
      </c>
      <c r="M101" s="380"/>
      <c r="N101" s="380"/>
      <c r="O101" s="380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1"/>
      <c r="M102" s="381"/>
      <c r="N102" s="381"/>
      <c r="O102" s="381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1"/>
      <c r="M103" s="381"/>
      <c r="N103" s="381"/>
      <c r="O103" s="381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90" t="s">
        <v>239</v>
      </c>
      <c r="E108" s="390"/>
      <c r="F108" s="390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91"/>
      <c r="E109" s="391"/>
      <c r="F109" s="391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91"/>
      <c r="E110" s="391"/>
      <c r="F110" s="391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7" t="s">
        <v>116</v>
      </c>
      <c r="I113" s="378"/>
      <c r="J113" s="378"/>
      <c r="K113" s="378"/>
      <c r="L113" s="379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86" t="s">
        <v>239</v>
      </c>
      <c r="E149" s="386"/>
      <c r="F149" s="386"/>
    </row>
    <row r="150" spans="4:16" x14ac:dyDescent="0.25">
      <c r="D150" s="387"/>
      <c r="E150" s="387"/>
      <c r="F150" s="387"/>
    </row>
    <row r="151" spans="4:16" x14ac:dyDescent="0.25">
      <c r="D151" s="387"/>
      <c r="E151" s="387"/>
      <c r="F151" s="387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2" t="s">
        <v>251</v>
      </c>
      <c r="I154" s="393"/>
      <c r="J154" s="39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86" t="s">
        <v>239</v>
      </c>
      <c r="E176" s="386"/>
      <c r="F176" s="386"/>
    </row>
    <row r="177" spans="2:16" x14ac:dyDescent="0.25">
      <c r="D177" s="387"/>
      <c r="E177" s="387"/>
      <c r="F177" s="387"/>
    </row>
    <row r="178" spans="2:16" x14ac:dyDescent="0.25">
      <c r="D178" s="387"/>
      <c r="E178" s="387"/>
      <c r="F178" s="387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69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69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69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69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5"/>
      <c r="K185" s="376"/>
      <c r="L185" s="117" t="s">
        <v>111</v>
      </c>
    </row>
    <row r="186" spans="2:16" ht="15" customHeight="1" x14ac:dyDescent="0.25">
      <c r="B186" s="369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88" t="s">
        <v>112</v>
      </c>
      <c r="K186" s="389"/>
      <c r="L186" s="116">
        <f>H182*$J$182+H189*$K$182+H196*$L$182+H203*$M$182+H210*$N$182</f>
        <v>230.39999999999918</v>
      </c>
    </row>
    <row r="187" spans="2:16" ht="15" customHeight="1" x14ac:dyDescent="0.25">
      <c r="B187" s="369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88" t="s">
        <v>113</v>
      </c>
      <c r="K187" s="389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69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88" t="s">
        <v>114</v>
      </c>
      <c r="K188" s="389"/>
      <c r="L188" s="116">
        <f t="shared" si="44"/>
        <v>275.52989690721552</v>
      </c>
    </row>
    <row r="189" spans="2:16" ht="15" customHeight="1" x14ac:dyDescent="0.25">
      <c r="B189" s="369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88" t="s">
        <v>129</v>
      </c>
      <c r="K189" s="389"/>
      <c r="L189" s="116">
        <f t="shared" si="44"/>
        <v>307.19999999999891</v>
      </c>
    </row>
    <row r="190" spans="2:16" ht="15" customHeight="1" x14ac:dyDescent="0.25">
      <c r="B190" s="369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88" t="s">
        <v>130</v>
      </c>
      <c r="K190" s="389"/>
      <c r="L190" s="116">
        <f t="shared" si="44"/>
        <v>347.0961038961027</v>
      </c>
    </row>
    <row r="191" spans="2:16" ht="15" customHeight="1" x14ac:dyDescent="0.25">
      <c r="B191" s="369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88" t="s">
        <v>131</v>
      </c>
      <c r="K191" s="389"/>
      <c r="L191" s="116">
        <f t="shared" si="44"/>
        <v>398.90149253731192</v>
      </c>
    </row>
    <row r="192" spans="2:16" ht="15" customHeight="1" x14ac:dyDescent="0.25">
      <c r="B192" s="369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88" t="s">
        <v>132</v>
      </c>
      <c r="K192" s="389"/>
      <c r="L192" s="116">
        <f t="shared" si="44"/>
        <v>431.07096774193394</v>
      </c>
    </row>
    <row r="193" spans="2:8" x14ac:dyDescent="0.25">
      <c r="B193" s="369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69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69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69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69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69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69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69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69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69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69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69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69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69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69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69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69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69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69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69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69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69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69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69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86" t="s">
        <v>239</v>
      </c>
      <c r="E217" s="386"/>
      <c r="F217" s="386"/>
      <c r="G217" s="386"/>
      <c r="H217" s="386"/>
    </row>
    <row r="218" spans="2:20" x14ac:dyDescent="0.25">
      <c r="D218" s="387"/>
      <c r="E218" s="387"/>
      <c r="F218" s="387"/>
      <c r="G218" s="387"/>
      <c r="H218" s="387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7" t="s">
        <v>105</v>
      </c>
      <c r="L221" s="378"/>
      <c r="M221" s="378"/>
      <c r="N221" s="378"/>
      <c r="O221" s="379"/>
      <c r="R221" s="375"/>
      <c r="S221" s="376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3" t="s">
        <v>112</v>
      </c>
      <c r="S222" s="37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3" t="s">
        <v>113</v>
      </c>
      <c r="S223" s="37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73" t="s">
        <v>114</v>
      </c>
      <c r="S224" s="37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86" t="s">
        <v>239</v>
      </c>
      <c r="E240" s="386"/>
      <c r="F240" s="386"/>
      <c r="G240" s="386"/>
      <c r="H240" s="386"/>
      <c r="I240" s="386"/>
    </row>
    <row r="241" spans="4:9" x14ac:dyDescent="0.25">
      <c r="D241" s="387"/>
      <c r="E241" s="387"/>
      <c r="F241" s="387"/>
      <c r="G241" s="387"/>
      <c r="H241" s="387"/>
      <c r="I241" s="387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5" t="s">
        <v>240</v>
      </c>
      <c r="P25" s="395"/>
      <c r="Q25" s="395"/>
    </row>
    <row r="26" spans="2:17" x14ac:dyDescent="0.25">
      <c r="B26" s="42" t="s">
        <v>214</v>
      </c>
      <c r="F26" s="42" t="s">
        <v>215</v>
      </c>
      <c r="O26" s="396"/>
      <c r="P26" s="396"/>
      <c r="Q26" s="396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6"/>
      <c r="P27" s="396"/>
      <c r="Q27" s="396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Calentador (gas)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2020-03-23T16:27:03Z</dcterms:modified>
</cp:coreProperties>
</file>