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JK\Desktop\EXCEL EXPORTAR LISTOS\"/>
    </mc:Choice>
  </mc:AlternateContent>
  <bookViews>
    <workbookView xWindow="0" yWindow="0" windowWidth="18075" windowHeight="6885" activeTab="2"/>
  </bookViews>
  <sheets>
    <sheet name="General" sheetId="1" r:id="rId1"/>
    <sheet name="Proveedores" sheetId="2" r:id="rId2"/>
    <sheet name="LAP" sheetId="6" r:id="rId3"/>
    <sheet name="Variables" sheetId="4" r:id="rId4"/>
    <sheet name="Factores" sheetId="5" r:id="rId5"/>
  </sheets>
  <externalReferences>
    <externalReference r:id="rId6"/>
  </externalReferences>
  <definedNames>
    <definedName name="Lista_meses">Variables!$U$4:$U$15</definedName>
    <definedName name="Tabla_mes">Variables!$U$4:$V$15</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7" i="6" l="1"/>
  <c r="I8" i="6"/>
  <c r="G8" i="6" l="1"/>
  <c r="G7" i="6"/>
  <c r="I9" i="6" l="1"/>
  <c r="Q6" i="5" l="1"/>
  <c r="Q7" i="5" s="1"/>
  <c r="Q5" i="5"/>
  <c r="Q4" i="5"/>
  <c r="C12" i="5"/>
  <c r="C8" i="5"/>
  <c r="Q8" i="5" l="1"/>
  <c r="Q9" i="5" s="1"/>
  <c r="O17" i="4"/>
  <c r="N3" i="4" l="1"/>
  <c r="D29" i="4" l="1"/>
  <c r="D27" i="4"/>
  <c r="D25" i="4"/>
  <c r="D23" i="4"/>
  <c r="D21" i="4"/>
  <c r="D19" i="4"/>
  <c r="D17" i="4"/>
  <c r="D15" i="4"/>
  <c r="D13" i="4"/>
  <c r="D11" i="4"/>
  <c r="D9" i="4"/>
  <c r="D7" i="4"/>
</calcChain>
</file>

<file path=xl/comments1.xml><?xml version="1.0" encoding="utf-8"?>
<comments xmlns="http://schemas.openxmlformats.org/spreadsheetml/2006/main">
  <authors>
    <author>MRV</author>
  </authors>
  <commentList>
    <comment ref="M2" authorId="0" shapeId="0">
      <text>
        <r>
          <rPr>
            <sz val="9"/>
            <color indexed="81"/>
            <rFont val="Tahoma"/>
            <family val="2"/>
          </rPr>
          <t>Promedio anual</t>
        </r>
      </text>
    </comment>
  </commentList>
</comments>
</file>

<file path=xl/comments2.xml><?xml version="1.0" encoding="utf-8"?>
<comments xmlns="http://schemas.openxmlformats.org/spreadsheetml/2006/main">
  <authors>
    <author>MRV</author>
  </authors>
  <commentList>
    <comment ref="D8" authorId="0" shapeId="0">
      <text>
        <r>
          <rPr>
            <b/>
            <sz val="9"/>
            <color indexed="81"/>
            <rFont val="Tahoma"/>
            <family val="2"/>
          </rPr>
          <t>5.8%</t>
        </r>
      </text>
    </comment>
  </commentList>
</comments>
</file>

<file path=xl/sharedStrings.xml><?xml version="1.0" encoding="utf-8"?>
<sst xmlns="http://schemas.openxmlformats.org/spreadsheetml/2006/main" count="138" uniqueCount="108">
  <si>
    <t>Medida</t>
  </si>
  <si>
    <t>Finalidad</t>
  </si>
  <si>
    <t>Indicadores</t>
  </si>
  <si>
    <t>Fuente (s)</t>
  </si>
  <si>
    <r>
      <t>Metodología</t>
    </r>
    <r>
      <rPr>
        <sz val="12"/>
        <color theme="1"/>
        <rFont val="Eras Medium ITC"/>
        <family val="2"/>
      </rPr>
      <t xml:space="preserve"> </t>
    </r>
  </si>
  <si>
    <t>Dónde:</t>
  </si>
  <si>
    <r>
      <t>ER</t>
    </r>
    <r>
      <rPr>
        <vertAlign val="subscript"/>
        <sz val="11"/>
        <rFont val="Arial"/>
        <family val="2"/>
      </rPr>
      <t>y</t>
    </r>
  </si>
  <si>
    <r>
      <t xml:space="preserve">Reducción de emisiones en el año </t>
    </r>
    <r>
      <rPr>
        <i/>
        <sz val="11"/>
        <rFont val="Arial"/>
        <family val="2"/>
      </rPr>
      <t>y</t>
    </r>
    <r>
      <rPr>
        <sz val="11"/>
        <rFont val="Arial"/>
        <family val="2"/>
      </rPr>
      <t xml:space="preserve"> (tCO</t>
    </r>
    <r>
      <rPr>
        <vertAlign val="subscript"/>
        <sz val="11"/>
        <rFont val="Arial"/>
        <family val="2"/>
      </rPr>
      <t>2</t>
    </r>
    <r>
      <rPr>
        <sz val="11"/>
        <rFont val="Arial"/>
        <family val="2"/>
      </rPr>
      <t>/año)</t>
    </r>
  </si>
  <si>
    <r>
      <t>EC</t>
    </r>
    <r>
      <rPr>
        <vertAlign val="subscript"/>
        <sz val="11"/>
        <rFont val="Arial"/>
        <family val="2"/>
      </rPr>
      <t>BL,y</t>
    </r>
  </si>
  <si>
    <r>
      <t xml:space="preserve">Consumo de energía de la Línea Base en el año </t>
    </r>
    <r>
      <rPr>
        <i/>
        <sz val="11"/>
        <rFont val="Arial"/>
        <family val="2"/>
      </rPr>
      <t>y</t>
    </r>
    <r>
      <rPr>
        <sz val="11"/>
        <rFont val="Arial"/>
        <family val="2"/>
      </rPr>
      <t xml:space="preserve"> (kWh/año)</t>
    </r>
  </si>
  <si>
    <r>
      <t>EC</t>
    </r>
    <r>
      <rPr>
        <vertAlign val="subscript"/>
        <sz val="11"/>
        <rFont val="Arial"/>
        <family val="2"/>
      </rPr>
      <t>PJ,y</t>
    </r>
  </si>
  <si>
    <r>
      <t xml:space="preserve">Consumo de energía de las actividades de proyecto en el año </t>
    </r>
    <r>
      <rPr>
        <i/>
        <sz val="11"/>
        <rFont val="Arial"/>
        <family val="2"/>
      </rPr>
      <t>y</t>
    </r>
    <r>
      <rPr>
        <sz val="11"/>
        <rFont val="Arial"/>
        <family val="2"/>
      </rPr>
      <t xml:space="preserve"> (kWh/año)</t>
    </r>
  </si>
  <si>
    <r>
      <t>TD</t>
    </r>
    <r>
      <rPr>
        <vertAlign val="subscript"/>
        <sz val="11"/>
        <rFont val="Arial"/>
        <family val="2"/>
      </rPr>
      <t>y</t>
    </r>
  </si>
  <si>
    <t>Promedio anual de pérdidas técnicas en la red (0.1)</t>
  </si>
  <si>
    <t>1/1000</t>
  </si>
  <si>
    <t>Factor de conversión de kWh a MWh</t>
  </si>
  <si>
    <r>
      <t>EF</t>
    </r>
    <r>
      <rPr>
        <vertAlign val="subscript"/>
        <sz val="11"/>
        <rFont val="Arial"/>
        <family val="2"/>
      </rPr>
      <t>y</t>
    </r>
  </si>
  <si>
    <r>
      <t>Factor de emisión de la fuente de energía (tCO</t>
    </r>
    <r>
      <rPr>
        <vertAlign val="subscript"/>
        <sz val="11"/>
        <rFont val="Arial"/>
        <family val="2"/>
      </rPr>
      <t>2</t>
    </r>
    <r>
      <rPr>
        <sz val="11"/>
        <rFont val="Arial"/>
        <family val="2"/>
      </rPr>
      <t>/MWh)</t>
    </r>
  </si>
  <si>
    <t>Reemplazo de lámparas de alumbrado público de vapor de sodio de alta presión (VSAP) por lámparas LED</t>
  </si>
  <si>
    <t>1.7.</t>
  </si>
  <si>
    <r>
      <t xml:space="preserve">Implementación de lámparas de alta eficiencia en el alumbrado público reduciendo las emisiones de GEI debido al menor uso de energía, en el marco del Plan de Acceso Universal a la Energía (RM N°203-2013-MINEM/DM) y en donde se incluye el </t>
    </r>
    <r>
      <rPr>
        <u/>
        <sz val="11"/>
        <color theme="1"/>
        <rFont val="Calibri"/>
        <family val="2"/>
        <scheme val="minor"/>
      </rPr>
      <t>reemplazo de 100,000 lámparas de vapor de sodio de alta presión (VSAP) en alumbrado público por lámparas LED o de inducción, priorizando zonas vulnerables</t>
    </r>
    <r>
      <rPr>
        <sz val="11"/>
        <color theme="1"/>
        <rFont val="Calibri"/>
        <family val="2"/>
        <scheme val="minor"/>
      </rPr>
      <t>. Además, contempla una segunda fase a través de la i</t>
    </r>
    <r>
      <rPr>
        <u/>
        <sz val="11"/>
        <color theme="1"/>
        <rFont val="Calibri"/>
        <family val="2"/>
        <scheme val="minor"/>
      </rPr>
      <t>mplementación de las fichas de homologación de alumbrado público</t>
    </r>
    <r>
      <rPr>
        <sz val="11"/>
        <color theme="1"/>
        <rFont val="Calibri"/>
        <family val="2"/>
        <scheme val="minor"/>
      </rPr>
      <t>.</t>
    </r>
  </si>
  <si>
    <t>M</t>
  </si>
  <si>
    <t>Consumo eléctrico de lámparas</t>
  </si>
  <si>
    <t>OSINERGMIN/FISE</t>
  </si>
  <si>
    <t>Reemplazo de lámparas de alumbrado público de vapor de sodio de alta presión (VSAP) por lámparas LED.</t>
  </si>
  <si>
    <r>
      <t xml:space="preserve">Reemplazo de lámparas de alumbrado público de vapor de sodio de alta presión por lámparas LED” consiste en la implementación de lámparas de alta eficiencia en el alumbrado público. Aplica para </t>
    </r>
    <r>
      <rPr>
        <b/>
        <sz val="11"/>
        <color theme="1"/>
        <rFont val="Calibri"/>
        <family val="2"/>
        <scheme val="minor"/>
      </rPr>
      <t xml:space="preserve">lámparas LED con fichas de homologación, 100,000 de FISE. </t>
    </r>
    <r>
      <rPr>
        <b/>
        <sz val="11"/>
        <color rgb="FFFF0000"/>
        <rFont val="Calibri"/>
        <family val="2"/>
        <scheme val="minor"/>
      </rPr>
      <t>Revisar si aplica para privado, recomendar de no estar, podría considerarse a través del sello o lineas de financiamiento (POR EJEMPLO COFIDE, FOFEE).</t>
    </r>
  </si>
  <si>
    <t>PROVEEDORES</t>
  </si>
  <si>
    <t>Diseño detallado</t>
  </si>
  <si>
    <t>Programación Tentativa Sectorial</t>
  </si>
  <si>
    <t>1. Formatos llenados por receptores</t>
  </si>
  <si>
    <t>Etapa</t>
  </si>
  <si>
    <t>Información</t>
  </si>
  <si>
    <t>Fuente</t>
  </si>
  <si>
    <t>Responsable</t>
  </si>
  <si>
    <t>Frecuencia</t>
  </si>
  <si>
    <t>¿Requiere acuerdo?</t>
  </si>
  <si>
    <t>Características y cantidades de alumbrado público nuevo y reemplazado.</t>
  </si>
  <si>
    <t>Formatos llenados por las entidades receptoras –instaladoras del alumbrado.</t>
  </si>
  <si>
    <t>Las entidades que reciben e instalan son responsables de dar la información de los remplazos efectuados a la DGEE.</t>
  </si>
  <si>
    <t>Conforme se realice el remplazo (se puede acordar la entrega de información periódicamente, p.ej. cada 3 meses).</t>
  </si>
  <si>
    <t>R</t>
  </si>
  <si>
    <t>V</t>
  </si>
  <si>
    <t>Efecto del reemplazo de lámparas en la reducción del consumo</t>
  </si>
  <si>
    <t xml:space="preserve">DGEE </t>
  </si>
  <si>
    <t>Anual</t>
  </si>
  <si>
    <t>No</t>
  </si>
  <si>
    <t>Reportes generados por DGEE, procedimientos de medición, otra información de soporte</t>
  </si>
  <si>
    <t>DGEE</t>
  </si>
  <si>
    <t>Auditor externo</t>
  </si>
  <si>
    <t xml:space="preserve">No </t>
  </si>
  <si>
    <t>DGEE en base a información de OSINERGMIN/FISE</t>
  </si>
  <si>
    <t>Si, con OSINERGMIN/FISE</t>
  </si>
  <si>
    <t>Cada año o según lo demanden algunas autoridades o donantes</t>
  </si>
  <si>
    <t>Tipo</t>
  </si>
  <si>
    <t>Cantidad</t>
  </si>
  <si>
    <t>Año</t>
  </si>
  <si>
    <t>Número de unidades de este tipo, clase y descripción.</t>
  </si>
  <si>
    <t>Año al que corresponde el registro.</t>
  </si>
  <si>
    <r>
      <t xml:space="preserve">Potencia 
</t>
    </r>
    <r>
      <rPr>
        <sz val="11"/>
        <color theme="1"/>
        <rFont val="Calibri"/>
        <family val="2"/>
        <scheme val="minor"/>
      </rPr>
      <t>(W)</t>
    </r>
  </si>
  <si>
    <t>LED</t>
  </si>
  <si>
    <t>https://www.farmlighting.ie/watt-guide.html</t>
  </si>
  <si>
    <t>https://es.scribd.com/document/267794683/Luminarias-LED-vs-Sodio</t>
  </si>
  <si>
    <t>Vapor de sodio (AP)</t>
  </si>
  <si>
    <t>https://blog.ledbox.es/noticias-2/tabla-de-equivalencia-de-energia</t>
  </si>
  <si>
    <t>Pérdidas por Transmisión y Distribución (TDy)</t>
  </si>
  <si>
    <t>TDy</t>
  </si>
  <si>
    <t>http://www.minem.gob.pe/minem/archivos/Cap%C3%83%C2%ADtulo1_-%20Balance%20y%20Principales%20Indicadores%20El%C3%83%C2%A9ctricos%202010%20(2).pdf</t>
  </si>
  <si>
    <t>http://www.minem.gob.pe/minem/archivos/Cap_1_%20%20Balance%20y%20Principales%20Indicadores%202011.pdf</t>
  </si>
  <si>
    <t>http://www.minem.gob.pe/minem/archivos/Capitulo%201%20%20Balance%20y%20Principales%20Indicadores%202012.pdf</t>
  </si>
  <si>
    <t>http://www.minem.gob.pe/minem/archivos/Capitulo%201%20%20Balance%20y%20Principales%20Indicadores%202013.pdf</t>
  </si>
  <si>
    <t>http://www.minem.gob.pe/minem/archivos/BALANCE%20E%20INDICADORES%202014.pdf</t>
  </si>
  <si>
    <t>http://www.minem.gob.pe/minem/archivos/Capitulo%201%20Indicadores%20FINAL.pdf</t>
  </si>
  <si>
    <t>http://www.minem.gob.pe/minem/archivos/Capitulo%201%20%20Balance%20e%20Indicadores%202016.pdf</t>
  </si>
  <si>
    <t>http://www.minem.gob.pe/minem/archivos/Capitulo%201%20Balance%20e%20Indicadores%202017.pdf</t>
  </si>
  <si>
    <r>
      <t>Factor de emisión (EFy) de la fuente de energía (tCO</t>
    </r>
    <r>
      <rPr>
        <b/>
        <vertAlign val="subscript"/>
        <sz val="11"/>
        <color theme="1"/>
        <rFont val="Calibri"/>
        <family val="2"/>
        <scheme val="minor"/>
      </rPr>
      <t>2</t>
    </r>
    <r>
      <rPr>
        <b/>
        <sz val="11"/>
        <color theme="1"/>
        <rFont val="Calibri"/>
        <family val="2"/>
        <scheme val="minor"/>
      </rPr>
      <t>/MWh)</t>
    </r>
  </si>
  <si>
    <t>EFy (S/E)</t>
  </si>
  <si>
    <t>EFy (mH)</t>
  </si>
  <si>
    <t>Sector</t>
  </si>
  <si>
    <r>
      <t xml:space="preserve">Uso diario 
</t>
    </r>
    <r>
      <rPr>
        <sz val="11"/>
        <color theme="1"/>
        <rFont val="Calibri"/>
        <family val="2"/>
        <scheme val="minor"/>
      </rPr>
      <t>(h)</t>
    </r>
  </si>
  <si>
    <r>
      <t xml:space="preserve">Uso anual
</t>
    </r>
    <r>
      <rPr>
        <sz val="11"/>
        <color theme="1"/>
        <rFont val="Calibri"/>
        <family val="2"/>
        <scheme val="minor"/>
      </rPr>
      <t>(h)</t>
    </r>
  </si>
  <si>
    <t>Alumbrado público</t>
  </si>
  <si>
    <t>1.OSINERGMIN/FISE
2. Distribuidoras (FONAFE)</t>
  </si>
  <si>
    <t>Fuente: VALIDATION REPORT FOR “Emission factor calculation for the National Interconnected Electricity System of Peru (SEIN)”</t>
  </si>
  <si>
    <t>Vapor de sodio (VSAP)</t>
  </si>
  <si>
    <t>Meses del año en los que se contabilizará la energía ahorrada</t>
  </si>
  <si>
    <t>Junio</t>
  </si>
  <si>
    <t>Abril</t>
  </si>
  <si>
    <t>Iniciativa de Mitigacion</t>
  </si>
  <si>
    <r>
      <t>Emisiones de GEI Reducidas (tCO</t>
    </r>
    <r>
      <rPr>
        <b/>
        <vertAlign val="subscript"/>
        <sz val="10"/>
        <color theme="1"/>
        <rFont val="Calibri"/>
        <family val="2"/>
        <scheme val="minor"/>
      </rPr>
      <t>2</t>
    </r>
    <r>
      <rPr>
        <b/>
        <sz val="10"/>
        <color theme="1"/>
        <rFont val="Calibri"/>
        <family val="2"/>
        <scheme val="minor"/>
      </rPr>
      <t>e)</t>
    </r>
  </si>
  <si>
    <t>Inicio de Operaciones</t>
  </si>
  <si>
    <t>Potencia BAU (W)</t>
  </si>
  <si>
    <t>Potencia INICIATIVA (W)</t>
  </si>
  <si>
    <t>Mes de inicio de operaciones</t>
  </si>
  <si>
    <t>Total de Reducción de Emisiones</t>
  </si>
  <si>
    <t>Enero</t>
  </si>
  <si>
    <t>Febrero</t>
  </si>
  <si>
    <t>Mes</t>
  </si>
  <si>
    <t>Codigo</t>
  </si>
  <si>
    <t>Marzo</t>
  </si>
  <si>
    <t>Mayo</t>
  </si>
  <si>
    <t>Julio</t>
  </si>
  <si>
    <t>Agosto</t>
  </si>
  <si>
    <t>Septiembre</t>
  </si>
  <si>
    <t>Octubre</t>
  </si>
  <si>
    <t>Noviembre</t>
  </si>
  <si>
    <t>Diciembre</t>
  </si>
  <si>
    <r>
      <t xml:space="preserve">Enfoque : </t>
    </r>
    <r>
      <rPr>
        <sz val="10"/>
        <color theme="1"/>
        <rFont val="Calibri"/>
        <family val="2"/>
        <scheme val="minor"/>
      </rPr>
      <t>LAP</t>
    </r>
  </si>
  <si>
    <r>
      <rPr>
        <b/>
        <sz val="10"/>
        <color theme="1"/>
        <rFont val="Calibri"/>
        <family val="2"/>
        <scheme val="minor"/>
      </rPr>
      <t>Medida Mitigación:</t>
    </r>
    <r>
      <rPr>
        <sz val="10"/>
        <color theme="1"/>
        <rFont val="Calibri"/>
        <family val="2"/>
        <scheme val="minor"/>
      </rPr>
      <t xml:space="preserve"> Lámparas de alumbrado público</t>
    </r>
  </si>
</sst>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3" formatCode="_ * #,##0.00_ ;_ * \-#,##0.00_ ;_ * &quot;-&quot;??_ ;_ @_ "/>
    <numFmt numFmtId="164" formatCode="_ * #,##0_ ;_ * \-#,##0_ ;_ * &quot;-&quot;??_ ;_ @_ "/>
    <numFmt numFmtId="165" formatCode="0.0%"/>
    <numFmt numFmtId="166" formatCode="_ * #,##0.0000_ ;_ * \-#,##0.0000_ ;_ * &quot;-&quot;??_ ;_ @_ "/>
    <numFmt numFmtId="167" formatCode="_ * #,##0.0_ ;_ * \-#,##0.0_ ;_ * &quot;-&quot;??_ ;_ @_ "/>
  </numFmts>
  <fonts count="30" x14ac:knownFonts="1">
    <font>
      <sz val="11"/>
      <color theme="1"/>
      <name val="Calibri"/>
      <family val="2"/>
      <scheme val="minor"/>
    </font>
    <font>
      <sz val="11"/>
      <color theme="1"/>
      <name val="Calibri"/>
      <family val="2"/>
      <scheme val="minor"/>
    </font>
    <font>
      <b/>
      <sz val="11"/>
      <color theme="1"/>
      <name val="Calibri"/>
      <family val="2"/>
      <scheme val="minor"/>
    </font>
    <font>
      <sz val="11"/>
      <color theme="0"/>
      <name val="Calibri"/>
      <family val="2"/>
      <scheme val="minor"/>
    </font>
    <font>
      <b/>
      <u/>
      <sz val="12"/>
      <color theme="1"/>
      <name val="Eras Medium ITC"/>
      <family val="2"/>
    </font>
    <font>
      <sz val="12"/>
      <color theme="1"/>
      <name val="Eras Medium ITC"/>
      <family val="2"/>
    </font>
    <font>
      <sz val="11"/>
      <name val="Calibri"/>
      <family val="2"/>
      <scheme val="minor"/>
    </font>
    <font>
      <vertAlign val="subscript"/>
      <sz val="11"/>
      <name val="Arial"/>
      <family val="2"/>
    </font>
    <font>
      <i/>
      <sz val="11"/>
      <name val="Arial"/>
      <family val="2"/>
    </font>
    <font>
      <sz val="11"/>
      <name val="Arial"/>
      <family val="2"/>
    </font>
    <font>
      <u/>
      <sz val="11"/>
      <color theme="1"/>
      <name val="Calibri"/>
      <family val="2"/>
      <scheme val="minor"/>
    </font>
    <font>
      <sz val="9"/>
      <color rgb="FF003657"/>
      <name val="Arial"/>
      <family val="2"/>
    </font>
    <font>
      <b/>
      <sz val="11"/>
      <color rgb="FFFF0000"/>
      <name val="Calibri"/>
      <family val="2"/>
      <scheme val="minor"/>
    </font>
    <font>
      <b/>
      <sz val="9"/>
      <color rgb="FFFFFFFF"/>
      <name val="Arial"/>
      <family val="2"/>
    </font>
    <font>
      <b/>
      <sz val="9"/>
      <color rgb="FF003657"/>
      <name val="Arial"/>
      <family val="2"/>
    </font>
    <font>
      <i/>
      <sz val="9"/>
      <name val="Arial"/>
      <family val="2"/>
    </font>
    <font>
      <u/>
      <sz val="11"/>
      <color theme="10"/>
      <name val="Calibri"/>
      <family val="2"/>
      <scheme val="minor"/>
    </font>
    <font>
      <sz val="8"/>
      <color theme="1"/>
      <name val="Calibri"/>
      <family val="2"/>
      <scheme val="minor"/>
    </font>
    <font>
      <sz val="11"/>
      <color rgb="FFFF0000"/>
      <name val="Calibri"/>
      <family val="2"/>
      <scheme val="minor"/>
    </font>
    <font>
      <b/>
      <u/>
      <sz val="11"/>
      <color theme="1"/>
      <name val="Calibri"/>
      <family val="2"/>
      <scheme val="minor"/>
    </font>
    <font>
      <b/>
      <vertAlign val="subscript"/>
      <sz val="11"/>
      <color theme="1"/>
      <name val="Calibri"/>
      <family val="2"/>
      <scheme val="minor"/>
    </font>
    <font>
      <u/>
      <sz val="8"/>
      <color theme="10"/>
      <name val="Calibri"/>
      <family val="2"/>
      <scheme val="minor"/>
    </font>
    <font>
      <sz val="9"/>
      <color indexed="81"/>
      <name val="Tahoma"/>
      <family val="2"/>
    </font>
    <font>
      <sz val="9"/>
      <color theme="1"/>
      <name val="Calibri"/>
      <family val="2"/>
      <scheme val="minor"/>
    </font>
    <font>
      <sz val="9"/>
      <color theme="0" tint="-0.249977111117893"/>
      <name val="Calibri"/>
      <family val="2"/>
      <scheme val="minor"/>
    </font>
    <font>
      <b/>
      <sz val="9"/>
      <color indexed="81"/>
      <name val="Tahoma"/>
      <family val="2"/>
    </font>
    <font>
      <sz val="10"/>
      <color theme="1"/>
      <name val="Calibri"/>
      <family val="2"/>
      <scheme val="minor"/>
    </font>
    <font>
      <b/>
      <sz val="10"/>
      <color theme="1"/>
      <name val="Calibri"/>
      <family val="2"/>
      <scheme val="minor"/>
    </font>
    <font>
      <b/>
      <vertAlign val="subscript"/>
      <sz val="10"/>
      <color theme="1"/>
      <name val="Calibri"/>
      <family val="2"/>
      <scheme val="minor"/>
    </font>
    <font>
      <i/>
      <sz val="10"/>
      <color theme="1"/>
      <name val="Calibri"/>
      <family val="2"/>
      <scheme val="minor"/>
    </font>
  </fonts>
  <fills count="16">
    <fill>
      <patternFill patternType="none"/>
    </fill>
    <fill>
      <patternFill patternType="gray125"/>
    </fill>
    <fill>
      <patternFill patternType="solid">
        <fgColor theme="0"/>
        <bgColor indexed="64"/>
      </patternFill>
    </fill>
    <fill>
      <patternFill patternType="solid">
        <fgColor theme="8" tint="-0.499984740745262"/>
        <bgColor indexed="64"/>
      </patternFill>
    </fill>
    <fill>
      <patternFill patternType="solid">
        <fgColor theme="9" tint="0.59999389629810485"/>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rgb="FF003657"/>
        <bgColor indexed="64"/>
      </patternFill>
    </fill>
    <fill>
      <patternFill patternType="solid">
        <fgColor theme="4" tint="0.59999389629810485"/>
        <bgColor indexed="64"/>
      </patternFill>
    </fill>
    <fill>
      <patternFill patternType="solid">
        <fgColor theme="2" tint="-9.9978637043366805E-2"/>
        <bgColor indexed="64"/>
      </patternFill>
    </fill>
    <fill>
      <patternFill patternType="solid">
        <fgColor rgb="FF00FF00"/>
        <bgColor indexed="64"/>
      </patternFill>
    </fill>
    <fill>
      <patternFill patternType="solid">
        <fgColor rgb="FF4BFF4B"/>
        <bgColor indexed="64"/>
      </patternFill>
    </fill>
    <fill>
      <patternFill patternType="solid">
        <fgColor theme="4"/>
        <bgColor indexed="64"/>
      </patternFill>
    </fill>
    <fill>
      <patternFill patternType="solid">
        <fgColor theme="4" tint="0.59996337778862885"/>
        <bgColor indexed="64"/>
      </patternFill>
    </fill>
    <fill>
      <patternFill patternType="solid">
        <fgColor theme="7" tint="0.79998168889431442"/>
        <bgColor indexed="64"/>
      </patternFill>
    </fill>
    <fill>
      <patternFill patternType="solid">
        <fgColor rgb="FFFFFF00"/>
        <bgColor indexed="64"/>
      </patternFill>
    </fill>
  </fills>
  <borders count="2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dotted">
        <color rgb="FF003657"/>
      </left>
      <right style="dotted">
        <color rgb="FF003657"/>
      </right>
      <top style="dotted">
        <color rgb="FF003657"/>
      </top>
      <bottom style="dotted">
        <color rgb="FF003657"/>
      </bottom>
      <diagonal/>
    </border>
    <border>
      <left/>
      <right style="dotted">
        <color rgb="FF003657"/>
      </right>
      <top style="dotted">
        <color rgb="FF003657"/>
      </top>
      <bottom style="dotted">
        <color rgb="FF003657"/>
      </bottom>
      <diagonal/>
    </border>
    <border>
      <left/>
      <right style="dotted">
        <color rgb="FFFFFFFF"/>
      </right>
      <top/>
      <bottom/>
      <diagonal/>
    </border>
    <border>
      <left style="dotted">
        <color rgb="FFFFFFFF"/>
      </left>
      <right/>
      <top/>
      <bottom/>
      <diagonal/>
    </border>
    <border>
      <left style="dotted">
        <color rgb="FF003657"/>
      </left>
      <right style="dotted">
        <color rgb="FF003657"/>
      </right>
      <top/>
      <bottom style="dotted">
        <color rgb="FF003657"/>
      </bottom>
      <diagonal/>
    </border>
    <border>
      <left/>
      <right style="dotted">
        <color rgb="FF003657"/>
      </right>
      <top/>
      <bottom style="dotted">
        <color rgb="FF003657"/>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4">
    <xf numFmtId="0" fontId="0" fillId="0" borderId="0"/>
    <xf numFmtId="9" fontId="1" fillId="0" borderId="0" applyFont="0" applyFill="0" applyBorder="0" applyAlignment="0" applyProtection="0"/>
    <xf numFmtId="0" fontId="16" fillId="0" borderId="0" applyNumberFormat="0" applyFill="0" applyBorder="0" applyAlignment="0" applyProtection="0"/>
    <xf numFmtId="43" fontId="1" fillId="0" borderId="0" applyFont="0" applyFill="0" applyBorder="0" applyAlignment="0" applyProtection="0"/>
  </cellStyleXfs>
  <cellXfs count="87">
    <xf numFmtId="0" fontId="0" fillId="0" borderId="0" xfId="0"/>
    <xf numFmtId="0" fontId="0" fillId="2" borderId="0" xfId="0" applyFill="1"/>
    <xf numFmtId="0" fontId="3" fillId="3" borderId="0" xfId="0" applyFont="1" applyFill="1"/>
    <xf numFmtId="0" fontId="2" fillId="5" borderId="9" xfId="0" applyFont="1" applyFill="1" applyBorder="1" applyAlignment="1">
      <alignment horizontal="center"/>
    </xf>
    <xf numFmtId="0" fontId="4" fillId="2" borderId="0" xfId="0" applyFont="1" applyFill="1"/>
    <xf numFmtId="0" fontId="6" fillId="2" borderId="0" xfId="0" applyFont="1" applyFill="1"/>
    <xf numFmtId="0" fontId="0" fillId="2" borderId="9" xfId="0" applyFill="1" applyBorder="1" applyAlignment="1">
      <alignment horizontal="left" vertical="top" wrapText="1"/>
    </xf>
    <xf numFmtId="0" fontId="0" fillId="6" borderId="9" xfId="0" applyFill="1" applyBorder="1" applyAlignment="1">
      <alignment horizontal="left" vertical="top" wrapText="1"/>
    </xf>
    <xf numFmtId="0" fontId="10" fillId="2" borderId="0" xfId="0" applyFont="1" applyFill="1"/>
    <xf numFmtId="0" fontId="0" fillId="2" borderId="0" xfId="0" applyFill="1" applyAlignment="1">
      <alignment vertical="top"/>
    </xf>
    <xf numFmtId="0" fontId="0" fillId="2" borderId="0" xfId="0" applyFill="1" applyAlignment="1">
      <alignment horizontal="left" vertical="top" wrapText="1"/>
    </xf>
    <xf numFmtId="0" fontId="13" fillId="7" borderId="12" xfId="0" applyFont="1" applyFill="1" applyBorder="1" applyAlignment="1">
      <alignment horizontal="center" vertical="center" wrapText="1"/>
    </xf>
    <xf numFmtId="0" fontId="13" fillId="7" borderId="0" xfId="0" applyFont="1" applyFill="1" applyAlignment="1">
      <alignment horizontal="center" vertical="center" wrapText="1"/>
    </xf>
    <xf numFmtId="0" fontId="13" fillId="7" borderId="13" xfId="0" applyFont="1" applyFill="1" applyBorder="1" applyAlignment="1">
      <alignment horizontal="center" vertical="center" wrapText="1"/>
    </xf>
    <xf numFmtId="0" fontId="14" fillId="0" borderId="14" xfId="0" applyFont="1" applyBorder="1" applyAlignment="1">
      <alignment horizontal="center" vertical="center" wrapText="1"/>
    </xf>
    <xf numFmtId="0" fontId="11" fillId="0" borderId="10" xfId="0" applyFont="1" applyBorder="1" applyAlignment="1">
      <alignment horizontal="justify" vertical="center" wrapText="1"/>
    </xf>
    <xf numFmtId="0" fontId="11" fillId="0" borderId="11" xfId="0" applyFont="1" applyBorder="1" applyAlignment="1">
      <alignment horizontal="justify" vertical="center" wrapText="1"/>
    </xf>
    <xf numFmtId="0" fontId="11" fillId="0" borderId="15" xfId="0" applyFont="1" applyBorder="1" applyAlignment="1">
      <alignment horizontal="justify" vertical="center" wrapText="1"/>
    </xf>
    <xf numFmtId="0" fontId="15" fillId="8" borderId="9" xfId="0" applyFont="1" applyFill="1" applyBorder="1" applyAlignment="1">
      <alignment horizontal="left" vertical="top" wrapText="1"/>
    </xf>
    <xf numFmtId="0" fontId="0" fillId="2" borderId="9" xfId="0" applyFill="1" applyBorder="1"/>
    <xf numFmtId="0" fontId="16" fillId="0" borderId="0" xfId="2"/>
    <xf numFmtId="1" fontId="0" fillId="2" borderId="0" xfId="0" applyNumberFormat="1" applyFill="1"/>
    <xf numFmtId="9" fontId="17" fillId="2" borderId="0" xfId="1" applyNumberFormat="1" applyFont="1" applyFill="1" applyAlignment="1">
      <alignment horizontal="left"/>
    </xf>
    <xf numFmtId="9" fontId="17" fillId="2" borderId="0" xfId="0" applyNumberFormat="1" applyFont="1" applyFill="1" applyAlignment="1">
      <alignment horizontal="left"/>
    </xf>
    <xf numFmtId="9" fontId="0" fillId="2" borderId="0" xfId="0" applyNumberFormat="1" applyFill="1"/>
    <xf numFmtId="0" fontId="0" fillId="2" borderId="18" xfId="0" applyFill="1" applyBorder="1"/>
    <xf numFmtId="0" fontId="0" fillId="2" borderId="19" xfId="0" applyFill="1" applyBorder="1" applyAlignment="1">
      <alignment horizontal="center"/>
    </xf>
    <xf numFmtId="0" fontId="0" fillId="2" borderId="20" xfId="0" applyFill="1" applyBorder="1"/>
    <xf numFmtId="0" fontId="0" fillId="2" borderId="21" xfId="0" applyFill="1" applyBorder="1" applyAlignment="1">
      <alignment horizontal="center"/>
    </xf>
    <xf numFmtId="0" fontId="0" fillId="2" borderId="22" xfId="0" applyFill="1" applyBorder="1"/>
    <xf numFmtId="0" fontId="0" fillId="2" borderId="23" xfId="0" applyFill="1" applyBorder="1" applyAlignment="1">
      <alignment horizontal="center"/>
    </xf>
    <xf numFmtId="0" fontId="2" fillId="5" borderId="24" xfId="0" applyFont="1" applyFill="1" applyBorder="1" applyAlignment="1">
      <alignment horizontal="center" vertical="center"/>
    </xf>
    <xf numFmtId="0" fontId="2" fillId="5" borderId="25" xfId="0" applyFont="1" applyFill="1" applyBorder="1" applyAlignment="1">
      <alignment horizontal="center" vertical="center" wrapText="1"/>
    </xf>
    <xf numFmtId="0" fontId="19" fillId="2" borderId="0" xfId="0" applyFont="1" applyFill="1"/>
    <xf numFmtId="0" fontId="2" fillId="9" borderId="9" xfId="0" applyFont="1" applyFill="1" applyBorder="1" applyAlignment="1">
      <alignment horizontal="center"/>
    </xf>
    <xf numFmtId="0" fontId="0" fillId="2" borderId="9" xfId="0" applyFill="1" applyBorder="1" applyAlignment="1">
      <alignment horizontal="center"/>
    </xf>
    <xf numFmtId="0" fontId="0" fillId="2" borderId="0" xfId="0" applyFill="1" applyBorder="1"/>
    <xf numFmtId="165" fontId="0" fillId="6" borderId="9" xfId="1" applyNumberFormat="1" applyFont="1" applyFill="1" applyBorder="1"/>
    <xf numFmtId="0" fontId="2" fillId="2" borderId="0" xfId="0" applyFont="1" applyFill="1"/>
    <xf numFmtId="166" fontId="0" fillId="6" borderId="9" xfId="3" applyNumberFormat="1" applyFont="1" applyFill="1" applyBorder="1"/>
    <xf numFmtId="0" fontId="2" fillId="5" borderId="9" xfId="0" applyFont="1" applyFill="1" applyBorder="1" applyAlignment="1">
      <alignment horizontal="center" vertical="center" wrapText="1"/>
    </xf>
    <xf numFmtId="0" fontId="21" fillId="2" borderId="0" xfId="2" applyFont="1" applyFill="1" applyBorder="1"/>
    <xf numFmtId="0" fontId="24" fillId="2" borderId="0" xfId="0" applyFont="1" applyFill="1"/>
    <xf numFmtId="165" fontId="0" fillId="10" borderId="9" xfId="1" applyNumberFormat="1" applyFont="1" applyFill="1" applyBorder="1"/>
    <xf numFmtId="165" fontId="18" fillId="10" borderId="9" xfId="1" applyNumberFormat="1" applyFont="1" applyFill="1" applyBorder="1"/>
    <xf numFmtId="166" fontId="1" fillId="11" borderId="9" xfId="3" applyNumberFormat="1" applyFont="1" applyFill="1" applyBorder="1"/>
    <xf numFmtId="166" fontId="18" fillId="11" borderId="9" xfId="3" applyNumberFormat="1" applyFont="1" applyFill="1" applyBorder="1"/>
    <xf numFmtId="0" fontId="0" fillId="10" borderId="9" xfId="0" applyFill="1" applyBorder="1"/>
    <xf numFmtId="0" fontId="0" fillId="10" borderId="9" xfId="0" applyFill="1" applyBorder="1" applyAlignment="1">
      <alignment horizontal="center"/>
    </xf>
    <xf numFmtId="164" fontId="0" fillId="10" borderId="9" xfId="3" applyNumberFormat="1" applyFont="1" applyFill="1" applyBorder="1" applyAlignment="1">
      <alignment horizontal="center"/>
    </xf>
    <xf numFmtId="0" fontId="0" fillId="4" borderId="1" xfId="0" applyFill="1" applyBorder="1" applyAlignment="1">
      <alignment horizontal="justify" vertical="top" wrapText="1"/>
    </xf>
    <xf numFmtId="0" fontId="0" fillId="4" borderId="2" xfId="0" applyFill="1" applyBorder="1" applyAlignment="1">
      <alignment horizontal="justify" vertical="top" wrapText="1"/>
    </xf>
    <xf numFmtId="0" fontId="0" fillId="4" borderId="3" xfId="0" applyFill="1" applyBorder="1" applyAlignment="1">
      <alignment horizontal="justify" vertical="top" wrapText="1"/>
    </xf>
    <xf numFmtId="0" fontId="0" fillId="4" borderId="4" xfId="0" applyFill="1" applyBorder="1" applyAlignment="1">
      <alignment horizontal="justify" vertical="top" wrapText="1"/>
    </xf>
    <xf numFmtId="0" fontId="0" fillId="4" borderId="0" xfId="0" applyFill="1" applyBorder="1" applyAlignment="1">
      <alignment horizontal="justify" vertical="top" wrapText="1"/>
    </xf>
    <xf numFmtId="0" fontId="0" fillId="4" borderId="5" xfId="0" applyFill="1" applyBorder="1" applyAlignment="1">
      <alignment horizontal="justify" vertical="top" wrapText="1"/>
    </xf>
    <xf numFmtId="0" fontId="0" fillId="4" borderId="6" xfId="0" applyFill="1" applyBorder="1" applyAlignment="1">
      <alignment horizontal="justify" vertical="top" wrapText="1"/>
    </xf>
    <xf numFmtId="0" fontId="0" fillId="4" borderId="7" xfId="0" applyFill="1" applyBorder="1" applyAlignment="1">
      <alignment horizontal="justify" vertical="top" wrapText="1"/>
    </xf>
    <xf numFmtId="0" fontId="0" fillId="4" borderId="8" xfId="0" applyFill="1" applyBorder="1" applyAlignment="1">
      <alignment horizontal="justify" vertical="top" wrapText="1"/>
    </xf>
    <xf numFmtId="0" fontId="2" fillId="2" borderId="0" xfId="0" applyFont="1" applyFill="1" applyAlignment="1">
      <alignment horizontal="center"/>
    </xf>
    <xf numFmtId="0" fontId="23" fillId="2" borderId="26" xfId="0" applyFont="1" applyFill="1" applyBorder="1" applyAlignment="1">
      <alignment horizontal="left" vertical="top" wrapText="1"/>
    </xf>
    <xf numFmtId="0" fontId="23" fillId="2" borderId="0" xfId="0" applyFont="1" applyFill="1" applyAlignment="1">
      <alignment horizontal="left" vertical="top" wrapText="1"/>
    </xf>
    <xf numFmtId="0" fontId="26" fillId="0" borderId="0" xfId="0" applyFont="1"/>
    <xf numFmtId="4" fontId="26" fillId="0" borderId="0" xfId="0" applyNumberFormat="1" applyFont="1" applyAlignment="1">
      <alignment horizontal="center"/>
    </xf>
    <xf numFmtId="0" fontId="27" fillId="0" borderId="0" xfId="0" applyFont="1"/>
    <xf numFmtId="0" fontId="27" fillId="12" borderId="27" xfId="0" applyFont="1" applyFill="1" applyBorder="1"/>
    <xf numFmtId="0" fontId="27" fillId="12" borderId="28" xfId="0" applyFont="1" applyFill="1" applyBorder="1"/>
    <xf numFmtId="3" fontId="26" fillId="12" borderId="28" xfId="0" applyNumberFormat="1" applyFont="1" applyFill="1" applyBorder="1" applyAlignment="1">
      <alignment horizontal="right"/>
    </xf>
    <xf numFmtId="4" fontId="27" fillId="12" borderId="28" xfId="0" applyNumberFormat="1" applyFont="1" applyFill="1" applyBorder="1" applyAlignment="1">
      <alignment horizontal="center"/>
    </xf>
    <xf numFmtId="0" fontId="27" fillId="12" borderId="9" xfId="0" applyFont="1" applyFill="1" applyBorder="1" applyAlignment="1">
      <alignment horizontal="center" wrapText="1"/>
    </xf>
    <xf numFmtId="0" fontId="27" fillId="12" borderId="17" xfId="0" applyFont="1" applyFill="1" applyBorder="1" applyAlignment="1">
      <alignment vertical="center" wrapText="1"/>
    </xf>
    <xf numFmtId="3" fontId="27" fillId="12" borderId="17" xfId="0" applyNumberFormat="1" applyFont="1" applyFill="1" applyBorder="1" applyAlignment="1">
      <alignment vertical="center" wrapText="1"/>
    </xf>
    <xf numFmtId="0" fontId="27" fillId="12" borderId="16" xfId="0" applyFont="1" applyFill="1" applyBorder="1" applyAlignment="1">
      <alignment vertical="center" wrapText="1"/>
    </xf>
    <xf numFmtId="4" fontId="27" fillId="12" borderId="16" xfId="0" applyNumberFormat="1" applyFont="1" applyFill="1" applyBorder="1" applyAlignment="1">
      <alignment horizontal="center" vertical="center" wrapText="1"/>
    </xf>
    <xf numFmtId="0" fontId="15" fillId="8" borderId="9" xfId="0" applyNumberFormat="1" applyFont="1" applyFill="1" applyBorder="1" applyAlignment="1">
      <alignment horizontal="left" vertical="top" wrapText="1"/>
    </xf>
    <xf numFmtId="4" fontId="29" fillId="13" borderId="9" xfId="0" applyNumberFormat="1" applyFont="1" applyFill="1" applyBorder="1" applyAlignment="1">
      <alignment horizontal="left" vertical="top" wrapText="1"/>
    </xf>
    <xf numFmtId="0" fontId="26" fillId="14" borderId="9" xfId="3" applyNumberFormat="1" applyFont="1" applyFill="1" applyBorder="1" applyAlignment="1">
      <alignment horizontal="center" vertical="center"/>
    </xf>
    <xf numFmtId="14" fontId="26" fillId="14" borderId="9" xfId="0" applyNumberFormat="1" applyFont="1" applyFill="1" applyBorder="1" applyAlignment="1">
      <alignment horizontal="center" vertical="center"/>
    </xf>
    <xf numFmtId="3" fontId="26" fillId="14" borderId="9" xfId="0" applyNumberFormat="1" applyFont="1" applyFill="1" applyBorder="1" applyAlignment="1">
      <alignment horizontal="center" vertical="center"/>
    </xf>
    <xf numFmtId="4" fontId="26" fillId="14" borderId="9" xfId="0" applyNumberFormat="1" applyFont="1" applyFill="1" applyBorder="1"/>
    <xf numFmtId="0" fontId="26" fillId="2" borderId="0" xfId="0" applyFont="1" applyFill="1" applyBorder="1"/>
    <xf numFmtId="3" fontId="26" fillId="2" borderId="0" xfId="0" applyNumberFormat="1" applyFont="1" applyFill="1" applyBorder="1" applyAlignment="1">
      <alignment horizontal="right"/>
    </xf>
    <xf numFmtId="167" fontId="26" fillId="2" borderId="0" xfId="0" applyNumberFormat="1" applyFont="1" applyFill="1" applyBorder="1"/>
    <xf numFmtId="4" fontId="26" fillId="2" borderId="0" xfId="0" applyNumberFormat="1" applyFont="1" applyFill="1" applyBorder="1" applyAlignment="1">
      <alignment horizontal="center"/>
    </xf>
    <xf numFmtId="4" fontId="27" fillId="14" borderId="9" xfId="0" applyNumberFormat="1" applyFont="1" applyFill="1" applyBorder="1"/>
    <xf numFmtId="0" fontId="0" fillId="15" borderId="9" xfId="0" applyFill="1" applyBorder="1"/>
    <xf numFmtId="0" fontId="0" fillId="15" borderId="9" xfId="0" applyFill="1" applyBorder="1" applyAlignment="1">
      <alignment horizontal="center"/>
    </xf>
  </cellXfs>
  <cellStyles count="4">
    <cellStyle name="Hipervínculo" xfId="2" builtinId="8"/>
    <cellStyle name="Millares" xfId="3" builtinId="3"/>
    <cellStyle name="Normal" xfId="0" builtinId="0"/>
    <cellStyle name="Porcentaje" xfId="1" builtinId="5"/>
  </cellStyles>
  <dxfs count="0"/>
  <tableStyles count="0" defaultTableStyle="TableStyleMedium2" defaultPivotStyle="PivotStyleLight16"/>
  <colors>
    <mruColors>
      <color rgb="FF00FF00"/>
      <color rgb="FFD1B2E8"/>
      <color rgb="FFAC75D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2.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16699</xdr:colOff>
      <xdr:row>11</xdr:row>
      <xdr:rowOff>134747</xdr:rowOff>
    </xdr:from>
    <xdr:ext cx="3945701" cy="381985"/>
    <xdr:sp macro="" textlink="">
      <xdr:nvSpPr>
        <xdr:cNvPr id="2" name="CuadroTexto 1"/>
        <xdr:cNvSpPr txBox="1"/>
      </xdr:nvSpPr>
      <xdr:spPr>
        <a:xfrm>
          <a:off x="292924" y="2830322"/>
          <a:ext cx="3945701" cy="381985"/>
        </a:xfrm>
        <a:prstGeom prst="rect">
          <a:avLst/>
        </a:prstGeom>
        <a:noFill/>
        <a:ln>
          <a:solidFill>
            <a:schemeClr val="tx1"/>
          </a:solidFill>
        </a:ln>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ctr">
          <a:noAutofit/>
        </a:bodyPr>
        <a:lstStyle/>
        <a:p>
          <a:pPr algn="ctr"/>
          <a:r>
            <a:rPr lang="es-PE" sz="1600"/>
            <a:t>ER</a:t>
          </a:r>
          <a:r>
            <a:rPr lang="es-PE" sz="1600" baseline="-25000"/>
            <a:t>y</a:t>
          </a:r>
          <a:r>
            <a:rPr lang="es-PE" sz="1600"/>
            <a:t> = (EC</a:t>
          </a:r>
          <a:r>
            <a:rPr lang="es-PE" sz="1600" baseline="-25000"/>
            <a:t>BL,Y</a:t>
          </a:r>
          <a:r>
            <a:rPr lang="es-PE" sz="1600"/>
            <a:t> - EC</a:t>
          </a:r>
          <a:r>
            <a:rPr lang="es-PE" sz="1600" baseline="-25000"/>
            <a:t>PJ,y</a:t>
          </a:r>
          <a:r>
            <a:rPr lang="es-PE" sz="1600"/>
            <a:t>)/(1-TD</a:t>
          </a:r>
          <a:r>
            <a:rPr lang="es-PE" sz="1600" baseline="-25000"/>
            <a:t>y</a:t>
          </a:r>
          <a:r>
            <a:rPr lang="es-PE" sz="1600"/>
            <a:t>) * 1/1000 * EF</a:t>
          </a:r>
          <a:r>
            <a:rPr lang="es-PE" sz="1600" baseline="-25000"/>
            <a:t>y</a:t>
          </a:r>
        </a:p>
      </xdr:txBody>
    </xdr:sp>
    <xdr:clientData/>
  </xdr:oneCellAnchor>
  <xdr:twoCellAnchor>
    <xdr:from>
      <xdr:col>0</xdr:col>
      <xdr:colOff>219075</xdr:colOff>
      <xdr:row>13</xdr:row>
      <xdr:rowOff>95250</xdr:rowOff>
    </xdr:from>
    <xdr:to>
      <xdr:col>2</xdr:col>
      <xdr:colOff>3629025</xdr:colOff>
      <xdr:row>14</xdr:row>
      <xdr:rowOff>133350</xdr:rowOff>
    </xdr:to>
    <xdr:sp macro="" textlink="">
      <xdr:nvSpPr>
        <xdr:cNvPr id="3" name="CuadroTexto 2"/>
        <xdr:cNvSpPr txBox="1"/>
      </xdr:nvSpPr>
      <xdr:spPr>
        <a:xfrm>
          <a:off x="219075" y="3171825"/>
          <a:ext cx="577215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s-ES" sz="1100">
              <a:solidFill>
                <a:schemeClr val="accent1">
                  <a:lumMod val="50000"/>
                </a:schemeClr>
              </a:solidFill>
              <a:effectLst/>
              <a:latin typeface="+mn-lt"/>
              <a:ea typeface="+mn-ea"/>
              <a:cs typeface="+mn-cs"/>
            </a:rPr>
            <a:t>Metodología (MDL) </a:t>
          </a:r>
          <a:r>
            <a:rPr lang="es-ES" sz="1100" i="1">
              <a:solidFill>
                <a:schemeClr val="accent1">
                  <a:lumMod val="50000"/>
                </a:schemeClr>
              </a:solidFill>
              <a:effectLst/>
              <a:latin typeface="+mn-lt"/>
              <a:ea typeface="+mn-ea"/>
              <a:cs typeface="+mn-cs"/>
            </a:rPr>
            <a:t>AMS-II.O. – Dissemination of energy efficient household appliances</a:t>
          </a:r>
          <a:endParaRPr lang="es-PE" sz="1100">
            <a:solidFill>
              <a:schemeClr val="accent1">
                <a:lumMod val="50000"/>
              </a:schemeClr>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29632</xdr:colOff>
      <xdr:row>5</xdr:row>
      <xdr:rowOff>57149</xdr:rowOff>
    </xdr:from>
    <xdr:to>
      <xdr:col>11</xdr:col>
      <xdr:colOff>557776</xdr:colOff>
      <xdr:row>9</xdr:row>
      <xdr:rowOff>188383</xdr:rowOff>
    </xdr:to>
    <xdr:pic>
      <xdr:nvPicPr>
        <xdr:cNvPr id="2" name="Imagen 1" descr="Picture"/>
        <xdr:cNvPicPr>
          <a:picLocks noChangeAspect="1" noChangeArrowheads="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b="79578"/>
        <a:stretch/>
      </xdr:blipFill>
      <xdr:spPr bwMode="auto">
        <a:xfrm>
          <a:off x="3035299" y="649816"/>
          <a:ext cx="6010311" cy="89323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741892</xdr:colOff>
      <xdr:row>13</xdr:row>
      <xdr:rowOff>132292</xdr:rowOff>
    </xdr:from>
    <xdr:to>
      <xdr:col>10</xdr:col>
      <xdr:colOff>645439</xdr:colOff>
      <xdr:row>18</xdr:row>
      <xdr:rowOff>8467</xdr:rowOff>
    </xdr:to>
    <xdr:pic>
      <xdr:nvPicPr>
        <xdr:cNvPr id="4" name="Imagen 3"/>
        <xdr:cNvPicPr>
          <a:picLocks noChangeAspect="1"/>
        </xdr:cNvPicPr>
      </xdr:nvPicPr>
      <xdr:blipFill rotWithShape="1">
        <a:blip xmlns:r="http://schemas.openxmlformats.org/officeDocument/2006/relationships" r:embed="rId2"/>
        <a:srcRect l="36567" t="62230" r="22740" b="26324"/>
        <a:stretch/>
      </xdr:blipFill>
      <xdr:spPr>
        <a:xfrm>
          <a:off x="2985559" y="2259542"/>
          <a:ext cx="5237547" cy="828675"/>
        </a:xfrm>
        <a:prstGeom prst="rect">
          <a:avLst/>
        </a:prstGeom>
      </xdr:spPr>
    </xdr:pic>
    <xdr:clientData/>
  </xdr:twoCellAnchor>
  <xdr:twoCellAnchor editAs="oneCell">
    <xdr:from>
      <xdr:col>3</xdr:col>
      <xdr:colOff>704850</xdr:colOff>
      <xdr:row>20</xdr:row>
      <xdr:rowOff>95250</xdr:rowOff>
    </xdr:from>
    <xdr:to>
      <xdr:col>9</xdr:col>
      <xdr:colOff>203200</xdr:colOff>
      <xdr:row>27</xdr:row>
      <xdr:rowOff>150333</xdr:rowOff>
    </xdr:to>
    <xdr:pic>
      <xdr:nvPicPr>
        <xdr:cNvPr id="5" name="Imagen 4" descr="Imagen relacionada"/>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959100" y="3575050"/>
          <a:ext cx="4070350" cy="138858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O:\DGEE\PROYECTOS\NAMAS\MRV\Sistema%20MRV\Medidas%20de%20mitigaci&#243;n\Soporte\Eficiencia%20energ&#233;tica\Factores%20de%20emisi&#243;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ja1"/>
    </sheetNames>
    <sheetDataSet>
      <sheetData sheetId="0">
        <row r="5">
          <cell r="N5">
            <v>0.59799999999999998</v>
          </cell>
        </row>
        <row r="11">
          <cell r="N11">
            <v>0.61926999999999999</v>
          </cell>
        </row>
        <row r="23">
          <cell r="N23">
            <v>0.62709999999999999</v>
          </cell>
        </row>
      </sheetData>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hyperlink" Target="https://blog.ledbox.es/noticias-2/tabla-de-equivalencia-de-energia" TargetMode="External"/><Relationship Id="rId7" Type="http://schemas.openxmlformats.org/officeDocument/2006/relationships/comments" Target="../comments1.xml"/><Relationship Id="rId2" Type="http://schemas.openxmlformats.org/officeDocument/2006/relationships/hyperlink" Target="https://es.scribd.com/document/267794683/Luminarias-LED-vs-Sodio" TargetMode="External"/><Relationship Id="rId1" Type="http://schemas.openxmlformats.org/officeDocument/2006/relationships/hyperlink" Target="https://www.farmlighting.ie/watt-guide.html" TargetMode="External"/><Relationship Id="rId6" Type="http://schemas.openxmlformats.org/officeDocument/2006/relationships/vmlDrawing" Target="../drawings/vmlDrawing1.vm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8" Type="http://schemas.openxmlformats.org/officeDocument/2006/relationships/hyperlink" Target="http://www.minem.gob.pe/minem/archivos/Cap%C3%83%C2%ADtulo1_-%20Balance%20y%20Principales%20Indicadores%20El%C3%83%C2%A9ctricos%202010%20(2).pdf" TargetMode="External"/><Relationship Id="rId3" Type="http://schemas.openxmlformats.org/officeDocument/2006/relationships/hyperlink" Target="http://www.minem.gob.pe/minem/archivos/Capitulo%201%20Indicadores%20FINAL.pdf" TargetMode="External"/><Relationship Id="rId7" Type="http://schemas.openxmlformats.org/officeDocument/2006/relationships/hyperlink" Target="http://www.minem.gob.pe/minem/archivos/Cap_1_%20%20Balance%20y%20Principales%20Indicadores%202011.pdf" TargetMode="External"/><Relationship Id="rId2" Type="http://schemas.openxmlformats.org/officeDocument/2006/relationships/hyperlink" Target="http://www.minem.gob.pe/minem/archivos/Capitulo%201%20%20Balance%20e%20Indicadores%202016.pdf" TargetMode="External"/><Relationship Id="rId1" Type="http://schemas.openxmlformats.org/officeDocument/2006/relationships/hyperlink" Target="http://www.minem.gob.pe/minem/archivos/Capitulo%201%20Balance%20e%20Indicadores%202017.pdf" TargetMode="External"/><Relationship Id="rId6" Type="http://schemas.openxmlformats.org/officeDocument/2006/relationships/hyperlink" Target="http://www.minem.gob.pe/minem/archivos/Capitulo%201%20%20Balance%20y%20Principales%20Indicadores%202012.pdf" TargetMode="External"/><Relationship Id="rId11" Type="http://schemas.openxmlformats.org/officeDocument/2006/relationships/comments" Target="../comments2.xml"/><Relationship Id="rId5" Type="http://schemas.openxmlformats.org/officeDocument/2006/relationships/hyperlink" Target="http://www.minem.gob.pe/minem/archivos/Capitulo%201%20%20Balance%20y%20Principales%20Indicadores%202013.pdf" TargetMode="External"/><Relationship Id="rId10" Type="http://schemas.openxmlformats.org/officeDocument/2006/relationships/vmlDrawing" Target="../drawings/vmlDrawing2.vml"/><Relationship Id="rId4" Type="http://schemas.openxmlformats.org/officeDocument/2006/relationships/hyperlink" Target="http://www.minem.gob.pe/minem/archivos/BALANCE%20E%20INDICADORES%202014.pdf" TargetMode="External"/><Relationship Id="rId9"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22"/>
  <sheetViews>
    <sheetView workbookViewId="0">
      <selection activeCell="C16" sqref="C16"/>
    </sheetView>
  </sheetViews>
  <sheetFormatPr baseColWidth="10" defaultRowHeight="15" x14ac:dyDescent="0.25"/>
  <cols>
    <col min="1" max="1" width="4.140625" style="1" bestFit="1" customWidth="1"/>
    <col min="2" max="2" width="35.85546875" style="1" customWidth="1"/>
    <col min="3" max="3" width="106.42578125" style="1" customWidth="1"/>
    <col min="4" max="4" width="38.140625" style="1" customWidth="1"/>
    <col min="5" max="5" width="36.140625" style="1" customWidth="1"/>
    <col min="6" max="16384" width="11.42578125" style="1"/>
  </cols>
  <sheetData>
    <row r="2" spans="1:5" s="2" customFormat="1" x14ac:dyDescent="0.25">
      <c r="A2" s="2" t="s">
        <v>19</v>
      </c>
      <c r="B2" s="2" t="s">
        <v>18</v>
      </c>
    </row>
    <row r="3" spans="1:5" ht="15.75" thickBot="1" x14ac:dyDescent="0.3"/>
    <row r="4" spans="1:5" ht="15" customHeight="1" x14ac:dyDescent="0.25">
      <c r="B4" s="50" t="s">
        <v>20</v>
      </c>
      <c r="C4" s="51"/>
      <c r="D4" s="51"/>
      <c r="E4" s="52"/>
    </row>
    <row r="5" spans="1:5" x14ac:dyDescent="0.25">
      <c r="B5" s="53"/>
      <c r="C5" s="54"/>
      <c r="D5" s="54"/>
      <c r="E5" s="55"/>
    </row>
    <row r="6" spans="1:5" ht="15.75" thickBot="1" x14ac:dyDescent="0.3">
      <c r="B6" s="56"/>
      <c r="C6" s="57"/>
      <c r="D6" s="57"/>
      <c r="E6" s="58"/>
    </row>
    <row r="8" spans="1:5" x14ac:dyDescent="0.25">
      <c r="B8" s="3" t="s">
        <v>0</v>
      </c>
      <c r="C8" s="3" t="s">
        <v>1</v>
      </c>
      <c r="D8" s="3" t="s">
        <v>2</v>
      </c>
      <c r="E8" s="3" t="s">
        <v>3</v>
      </c>
    </row>
    <row r="9" spans="1:5" ht="60" x14ac:dyDescent="0.25">
      <c r="B9" s="6" t="s">
        <v>24</v>
      </c>
      <c r="C9" s="6" t="s">
        <v>25</v>
      </c>
      <c r="D9" s="7" t="s">
        <v>22</v>
      </c>
      <c r="E9" s="6" t="s">
        <v>23</v>
      </c>
    </row>
    <row r="11" spans="1:5" ht="15.75" x14ac:dyDescent="0.25">
      <c r="B11" s="4" t="s">
        <v>4</v>
      </c>
    </row>
    <row r="13" spans="1:5" x14ac:dyDescent="0.25">
      <c r="B13"/>
    </row>
    <row r="16" spans="1:5" x14ac:dyDescent="0.25">
      <c r="B16" s="1" t="s">
        <v>5</v>
      </c>
    </row>
    <row r="17" spans="2:3" ht="18.75" x14ac:dyDescent="0.35">
      <c r="B17" s="5" t="s">
        <v>6</v>
      </c>
      <c r="C17" s="5" t="s">
        <v>7</v>
      </c>
    </row>
    <row r="18" spans="2:3" ht="18.75" x14ac:dyDescent="0.35">
      <c r="B18" s="5" t="s">
        <v>8</v>
      </c>
      <c r="C18" s="5" t="s">
        <v>9</v>
      </c>
    </row>
    <row r="19" spans="2:3" ht="18.75" x14ac:dyDescent="0.35">
      <c r="B19" s="5" t="s">
        <v>10</v>
      </c>
      <c r="C19" s="5" t="s">
        <v>11</v>
      </c>
    </row>
    <row r="20" spans="2:3" ht="18.75" x14ac:dyDescent="0.35">
      <c r="B20" s="5" t="s">
        <v>12</v>
      </c>
      <c r="C20" s="5" t="s">
        <v>13</v>
      </c>
    </row>
    <row r="21" spans="2:3" x14ac:dyDescent="0.25">
      <c r="B21" s="5" t="s">
        <v>14</v>
      </c>
      <c r="C21" s="5" t="s">
        <v>15</v>
      </c>
    </row>
    <row r="22" spans="2:3" ht="18.75" x14ac:dyDescent="0.35">
      <c r="B22" s="5" t="s">
        <v>16</v>
      </c>
      <c r="C22" s="5" t="s">
        <v>17</v>
      </c>
    </row>
  </sheetData>
  <mergeCells count="1">
    <mergeCell ref="B4:E6"/>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11"/>
  <sheetViews>
    <sheetView workbookViewId="0">
      <selection activeCell="D17" sqref="D17"/>
    </sheetView>
  </sheetViews>
  <sheetFormatPr baseColWidth="10" defaultRowHeight="15" x14ac:dyDescent="0.25"/>
  <cols>
    <col min="1" max="1" width="4.140625" style="1" bestFit="1" customWidth="1"/>
    <col min="2" max="2" width="9.5703125" style="1" customWidth="1"/>
    <col min="3" max="3" width="45" style="1" customWidth="1"/>
    <col min="4" max="4" width="33" style="1" customWidth="1"/>
    <col min="5" max="5" width="41.42578125" style="1" customWidth="1"/>
    <col min="6" max="6" width="46.85546875" style="1" customWidth="1"/>
    <col min="7" max="7" width="34.5703125" style="1" customWidth="1"/>
    <col min="8" max="16384" width="11.42578125" style="1"/>
  </cols>
  <sheetData>
    <row r="2" spans="1:7" s="2" customFormat="1" x14ac:dyDescent="0.25">
      <c r="A2" s="2" t="s">
        <v>19</v>
      </c>
      <c r="B2" s="2" t="s">
        <v>18</v>
      </c>
    </row>
    <row r="4" spans="1:7" x14ac:dyDescent="0.25">
      <c r="B4" s="59" t="s">
        <v>26</v>
      </c>
      <c r="C4" s="59"/>
      <c r="D4" s="59"/>
      <c r="E4" s="59"/>
      <c r="F4" s="59"/>
      <c r="G4" s="59"/>
    </row>
    <row r="5" spans="1:7" x14ac:dyDescent="0.25">
      <c r="B5" s="8" t="s">
        <v>27</v>
      </c>
      <c r="D5" s="8" t="s">
        <v>28</v>
      </c>
    </row>
    <row r="6" spans="1:7" ht="30" x14ac:dyDescent="0.25">
      <c r="B6" s="9" t="s">
        <v>29</v>
      </c>
      <c r="D6" s="10" t="s">
        <v>81</v>
      </c>
    </row>
    <row r="8" spans="1:7" x14ac:dyDescent="0.25">
      <c r="B8" s="11" t="s">
        <v>30</v>
      </c>
      <c r="C8" s="11" t="s">
        <v>31</v>
      </c>
      <c r="D8" s="11" t="s">
        <v>32</v>
      </c>
      <c r="E8" s="12" t="s">
        <v>33</v>
      </c>
      <c r="F8" s="13" t="s">
        <v>34</v>
      </c>
      <c r="G8" s="13" t="s">
        <v>35</v>
      </c>
    </row>
    <row r="9" spans="1:7" ht="36" x14ac:dyDescent="0.25">
      <c r="B9" s="14" t="s">
        <v>21</v>
      </c>
      <c r="C9" s="15" t="s">
        <v>36</v>
      </c>
      <c r="D9" s="16" t="s">
        <v>37</v>
      </c>
      <c r="E9" s="16" t="s">
        <v>38</v>
      </c>
      <c r="F9" s="16" t="s">
        <v>39</v>
      </c>
      <c r="G9" s="16" t="s">
        <v>51</v>
      </c>
    </row>
    <row r="10" spans="1:7" ht="24" x14ac:dyDescent="0.25">
      <c r="B10" s="14" t="s">
        <v>40</v>
      </c>
      <c r="C10" s="17" t="s">
        <v>42</v>
      </c>
      <c r="D10" s="17" t="s">
        <v>50</v>
      </c>
      <c r="E10" s="17" t="s">
        <v>43</v>
      </c>
      <c r="F10" s="17" t="s">
        <v>44</v>
      </c>
      <c r="G10" s="17" t="s">
        <v>45</v>
      </c>
    </row>
    <row r="11" spans="1:7" ht="24" x14ac:dyDescent="0.25">
      <c r="B11" s="14" t="s">
        <v>41</v>
      </c>
      <c r="C11" s="17" t="s">
        <v>46</v>
      </c>
      <c r="D11" s="17" t="s">
        <v>47</v>
      </c>
      <c r="E11" s="17" t="s">
        <v>48</v>
      </c>
      <c r="F11" s="17" t="s">
        <v>52</v>
      </c>
      <c r="G11" s="17" t="s">
        <v>49</v>
      </c>
    </row>
  </sheetData>
  <mergeCells count="1">
    <mergeCell ref="B4:G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9"/>
  <sheetViews>
    <sheetView tabSelected="1" workbookViewId="0">
      <selection activeCell="L7" sqref="L7"/>
    </sheetView>
  </sheetViews>
  <sheetFormatPr baseColWidth="10" defaultRowHeight="15" x14ac:dyDescent="0.25"/>
  <cols>
    <col min="7" max="7" width="0" hidden="1" customWidth="1"/>
  </cols>
  <sheetData>
    <row r="1" spans="2:9" x14ac:dyDescent="0.25">
      <c r="B1" s="62" t="s">
        <v>107</v>
      </c>
      <c r="C1" s="62"/>
      <c r="D1" s="62"/>
      <c r="E1" s="62"/>
      <c r="F1" s="62"/>
      <c r="G1" s="62"/>
      <c r="H1" s="63"/>
      <c r="I1" s="62"/>
    </row>
    <row r="2" spans="2:9" x14ac:dyDescent="0.25">
      <c r="B2" s="64" t="s">
        <v>106</v>
      </c>
      <c r="C2" s="62"/>
      <c r="D2" s="62"/>
      <c r="E2" s="62"/>
      <c r="F2" s="62"/>
      <c r="G2" s="62"/>
      <c r="H2" s="63"/>
      <c r="I2" s="62"/>
    </row>
    <row r="3" spans="2:9" x14ac:dyDescent="0.25">
      <c r="B3" s="62"/>
      <c r="C3" s="62"/>
      <c r="D3" s="62"/>
      <c r="E3" s="62"/>
      <c r="F3" s="62"/>
      <c r="G3" s="62"/>
      <c r="H3" s="63"/>
      <c r="I3" s="62"/>
    </row>
    <row r="4" spans="2:9" x14ac:dyDescent="0.25">
      <c r="B4" s="65" t="s">
        <v>87</v>
      </c>
      <c r="C4" s="66"/>
      <c r="D4" s="66"/>
      <c r="E4" s="67"/>
      <c r="F4" s="66"/>
      <c r="G4" s="66"/>
      <c r="H4" s="68"/>
      <c r="I4" s="69" t="s">
        <v>88</v>
      </c>
    </row>
    <row r="5" spans="2:9" ht="38.25" x14ac:dyDescent="0.25">
      <c r="B5" s="70" t="s">
        <v>55</v>
      </c>
      <c r="C5" s="70" t="s">
        <v>89</v>
      </c>
      <c r="D5" s="70" t="s">
        <v>90</v>
      </c>
      <c r="E5" s="71" t="s">
        <v>91</v>
      </c>
      <c r="F5" s="70" t="s">
        <v>54</v>
      </c>
      <c r="G5" s="72"/>
      <c r="H5" s="73" t="s">
        <v>92</v>
      </c>
      <c r="I5" s="69"/>
    </row>
    <row r="6" spans="2:9" ht="72" x14ac:dyDescent="0.25">
      <c r="B6" s="18" t="s">
        <v>57</v>
      </c>
      <c r="C6" s="18"/>
      <c r="D6" s="18"/>
      <c r="E6" s="18"/>
      <c r="F6" s="18" t="s">
        <v>56</v>
      </c>
      <c r="G6" s="74"/>
      <c r="H6" s="18" t="s">
        <v>84</v>
      </c>
      <c r="I6" s="75" t="s">
        <v>93</v>
      </c>
    </row>
    <row r="7" spans="2:9" x14ac:dyDescent="0.25">
      <c r="B7" s="76">
        <v>2017</v>
      </c>
      <c r="C7" s="77">
        <v>43524</v>
      </c>
      <c r="D7" s="78">
        <v>250</v>
      </c>
      <c r="E7" s="78">
        <v>120</v>
      </c>
      <c r="F7" s="78">
        <v>110000</v>
      </c>
      <c r="G7" s="78">
        <f>VLOOKUP(H7,Tabla_mes,2,FALSE)</f>
        <v>6</v>
      </c>
      <c r="H7" s="78" t="s">
        <v>85</v>
      </c>
      <c r="I7" s="79">
        <f>(((D7-E7)/(1-Factores!C7))*1/1000000*Factores!Q7*F7*Variables!$N$3)*G7/12</f>
        <v>22041.403703703701</v>
      </c>
    </row>
    <row r="8" spans="2:9" x14ac:dyDescent="0.25">
      <c r="B8" s="76">
        <v>2018</v>
      </c>
      <c r="C8" s="77">
        <v>43647</v>
      </c>
      <c r="D8" s="78">
        <v>220</v>
      </c>
      <c r="E8" s="78">
        <v>110</v>
      </c>
      <c r="F8" s="78">
        <v>150000</v>
      </c>
      <c r="G8" s="78">
        <f>VLOOKUP(H8,Tabla_mes,2,FALSE)</f>
        <v>8</v>
      </c>
      <c r="H8" s="78" t="s">
        <v>86</v>
      </c>
      <c r="I8" s="79">
        <f>(((D8-E8)/(1-Factores!C10))*1/1000000*Factores!Q10*F8*Variables!$N$3)*G8/12</f>
        <v>22273.111111111113</v>
      </c>
    </row>
    <row r="9" spans="2:9" x14ac:dyDescent="0.25">
      <c r="B9" s="80"/>
      <c r="D9" s="80"/>
      <c r="E9" s="81"/>
      <c r="F9" s="82"/>
      <c r="G9" s="82"/>
      <c r="H9" s="83"/>
      <c r="I9" s="84">
        <f>SUM(I7:I8)</f>
        <v>44314.514814814815</v>
      </c>
    </row>
  </sheetData>
  <mergeCells count="1">
    <mergeCell ref="I4:I5"/>
  </mergeCells>
  <dataValidations count="1">
    <dataValidation type="list" allowBlank="1" showInputMessage="1" showErrorMessage="1" sqref="H7:H8">
      <formula1>Lista_meses</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PG34"/>
  <sheetViews>
    <sheetView topLeftCell="N1" zoomScale="90" zoomScaleNormal="90" workbookViewId="0">
      <selection activeCell="X7" sqref="X7"/>
    </sheetView>
  </sheetViews>
  <sheetFormatPr baseColWidth="10" defaultRowHeight="15" x14ac:dyDescent="0.25"/>
  <cols>
    <col min="1" max="1" width="2.5703125" style="1" customWidth="1"/>
    <col min="2" max="2" width="20.85546875" style="1" customWidth="1"/>
    <col min="3" max="3" width="11.5703125" style="1" customWidth="1"/>
    <col min="4" max="10" width="11.42578125" style="1"/>
    <col min="11" max="11" width="13.5703125" style="1" bestFit="1" customWidth="1"/>
    <col min="12" max="12" width="18.140625" style="1" bestFit="1" customWidth="1"/>
    <col min="13" max="16384" width="11.42578125" style="1"/>
  </cols>
  <sheetData>
    <row r="2" spans="2:22" ht="14.25" customHeight="1" x14ac:dyDescent="0.25">
      <c r="B2" s="1" t="s">
        <v>83</v>
      </c>
      <c r="C2" s="1">
        <v>70</v>
      </c>
      <c r="D2" s="1">
        <v>150</v>
      </c>
      <c r="E2" s="1">
        <v>250</v>
      </c>
      <c r="F2" s="1">
        <v>400</v>
      </c>
      <c r="L2" s="40" t="s">
        <v>77</v>
      </c>
      <c r="M2" s="40" t="s">
        <v>78</v>
      </c>
      <c r="N2" s="40" t="s">
        <v>79</v>
      </c>
    </row>
    <row r="3" spans="2:22" ht="14.25" customHeight="1" x14ac:dyDescent="0.25">
      <c r="B3" s="1" t="s">
        <v>59</v>
      </c>
      <c r="C3" s="1">
        <v>30</v>
      </c>
      <c r="D3" s="1">
        <v>50</v>
      </c>
      <c r="E3" s="1">
        <v>100</v>
      </c>
      <c r="F3" s="1">
        <v>120</v>
      </c>
      <c r="G3" s="1">
        <v>150</v>
      </c>
      <c r="L3" s="47" t="s">
        <v>80</v>
      </c>
      <c r="M3" s="48">
        <v>12</v>
      </c>
      <c r="N3" s="49">
        <f>M3*365</f>
        <v>4380</v>
      </c>
      <c r="U3" s="85" t="s">
        <v>96</v>
      </c>
      <c r="V3" s="86" t="s">
        <v>97</v>
      </c>
    </row>
    <row r="4" spans="2:22" ht="15.75" thickBot="1" x14ac:dyDescent="0.3">
      <c r="U4" s="19" t="s">
        <v>94</v>
      </c>
      <c r="V4" s="35">
        <v>11</v>
      </c>
    </row>
    <row r="5" spans="2:22" ht="30.75" thickBot="1" x14ac:dyDescent="0.3">
      <c r="B5" s="31" t="s">
        <v>53</v>
      </c>
      <c r="C5" s="32" t="s">
        <v>58</v>
      </c>
      <c r="U5" s="19" t="s">
        <v>95</v>
      </c>
      <c r="V5" s="35">
        <v>10</v>
      </c>
    </row>
    <row r="6" spans="2:22" x14ac:dyDescent="0.25">
      <c r="B6" s="25" t="s">
        <v>62</v>
      </c>
      <c r="C6" s="26">
        <v>70</v>
      </c>
      <c r="I6"/>
      <c r="U6" s="19" t="s">
        <v>98</v>
      </c>
      <c r="V6" s="35">
        <v>9</v>
      </c>
    </row>
    <row r="7" spans="2:22" x14ac:dyDescent="0.25">
      <c r="B7" s="27" t="s">
        <v>59</v>
      </c>
      <c r="C7" s="28">
        <v>30</v>
      </c>
      <c r="D7" s="22">
        <f>1-C7/C6</f>
        <v>0.5714285714285714</v>
      </c>
      <c r="K7" s="21"/>
      <c r="U7" s="19" t="s">
        <v>86</v>
      </c>
      <c r="V7" s="35">
        <v>8</v>
      </c>
    </row>
    <row r="8" spans="2:22" x14ac:dyDescent="0.25">
      <c r="B8" s="27" t="s">
        <v>62</v>
      </c>
      <c r="C8" s="28">
        <v>150</v>
      </c>
      <c r="D8" s="23"/>
      <c r="U8" s="19" t="s">
        <v>99</v>
      </c>
      <c r="V8" s="35">
        <v>7</v>
      </c>
    </row>
    <row r="9" spans="2:22" x14ac:dyDescent="0.25">
      <c r="B9" s="27" t="s">
        <v>59</v>
      </c>
      <c r="C9" s="28">
        <v>50</v>
      </c>
      <c r="D9" s="22">
        <f>1-C9/C8</f>
        <v>0.66666666666666674</v>
      </c>
      <c r="U9" s="19" t="s">
        <v>85</v>
      </c>
      <c r="V9" s="35">
        <v>6</v>
      </c>
    </row>
    <row r="10" spans="2:22" x14ac:dyDescent="0.25">
      <c r="B10" s="27" t="s">
        <v>62</v>
      </c>
      <c r="C10" s="28">
        <v>250</v>
      </c>
      <c r="D10" s="23"/>
      <c r="U10" s="19" t="s">
        <v>100</v>
      </c>
      <c r="V10" s="35">
        <v>5</v>
      </c>
    </row>
    <row r="11" spans="2:22" x14ac:dyDescent="0.25">
      <c r="B11" s="27" t="s">
        <v>59</v>
      </c>
      <c r="C11" s="28">
        <v>100</v>
      </c>
      <c r="D11" s="22">
        <f>1-C11/C10</f>
        <v>0.6</v>
      </c>
      <c r="E11" s="20" t="s">
        <v>60</v>
      </c>
      <c r="U11" s="19" t="s">
        <v>101</v>
      </c>
      <c r="V11" s="35">
        <v>4</v>
      </c>
    </row>
    <row r="12" spans="2:22" x14ac:dyDescent="0.25">
      <c r="B12" s="27" t="s">
        <v>62</v>
      </c>
      <c r="C12" s="28">
        <v>400</v>
      </c>
      <c r="D12" s="23"/>
      <c r="U12" s="19" t="s">
        <v>102</v>
      </c>
      <c r="V12" s="35">
        <v>3</v>
      </c>
    </row>
    <row r="13" spans="2:22" ht="15.75" thickBot="1" x14ac:dyDescent="0.3">
      <c r="B13" s="29" t="s">
        <v>59</v>
      </c>
      <c r="C13" s="30">
        <v>120</v>
      </c>
      <c r="D13" s="22">
        <f>1-C13/C12</f>
        <v>0.7</v>
      </c>
      <c r="U13" s="19" t="s">
        <v>103</v>
      </c>
      <c r="V13" s="35">
        <v>2</v>
      </c>
    </row>
    <row r="14" spans="2:22" x14ac:dyDescent="0.25">
      <c r="B14" s="25" t="s">
        <v>62</v>
      </c>
      <c r="C14" s="26">
        <v>150</v>
      </c>
      <c r="D14" s="23"/>
      <c r="U14" s="19" t="s">
        <v>104</v>
      </c>
      <c r="V14" s="35">
        <v>1</v>
      </c>
    </row>
    <row r="15" spans="2:22" x14ac:dyDescent="0.25">
      <c r="B15" s="27" t="s">
        <v>59</v>
      </c>
      <c r="C15" s="28">
        <v>56</v>
      </c>
      <c r="D15" s="22">
        <f>1-C15/C14</f>
        <v>0.62666666666666671</v>
      </c>
      <c r="U15" s="19" t="s">
        <v>105</v>
      </c>
      <c r="V15" s="35">
        <v>0</v>
      </c>
    </row>
    <row r="16" spans="2:22" x14ac:dyDescent="0.25">
      <c r="B16" s="27" t="s">
        <v>62</v>
      </c>
      <c r="C16" s="28">
        <v>250</v>
      </c>
      <c r="D16" s="23"/>
    </row>
    <row r="17" spans="2:15" x14ac:dyDescent="0.25">
      <c r="B17" s="27" t="s">
        <v>59</v>
      </c>
      <c r="C17" s="28">
        <v>112</v>
      </c>
      <c r="D17" s="22">
        <f>1-C17/C16</f>
        <v>0.55200000000000005</v>
      </c>
      <c r="O17" s="1">
        <f>170000*3.32-380000</f>
        <v>184400</v>
      </c>
    </row>
    <row r="18" spans="2:15" x14ac:dyDescent="0.25">
      <c r="B18" s="27" t="s">
        <v>62</v>
      </c>
      <c r="C18" s="28">
        <v>400</v>
      </c>
      <c r="D18" s="23"/>
    </row>
    <row r="19" spans="2:15" ht="15.75" thickBot="1" x14ac:dyDescent="0.3">
      <c r="B19" s="29" t="s">
        <v>59</v>
      </c>
      <c r="C19" s="30">
        <v>144</v>
      </c>
      <c r="D19" s="22">
        <f>1-C19/C18</f>
        <v>0.64</v>
      </c>
      <c r="E19" s="20" t="s">
        <v>61</v>
      </c>
    </row>
    <row r="20" spans="2:15" x14ac:dyDescent="0.25">
      <c r="B20" s="25" t="s">
        <v>62</v>
      </c>
      <c r="C20" s="26">
        <v>100</v>
      </c>
    </row>
    <row r="21" spans="2:15" x14ac:dyDescent="0.25">
      <c r="B21" s="27" t="s">
        <v>59</v>
      </c>
      <c r="C21" s="28">
        <v>60</v>
      </c>
      <c r="D21" s="22">
        <f>1-C21/C20</f>
        <v>0.4</v>
      </c>
    </row>
    <row r="22" spans="2:15" x14ac:dyDescent="0.25">
      <c r="B22" s="27" t="s">
        <v>62</v>
      </c>
      <c r="C22" s="28">
        <v>120</v>
      </c>
      <c r="D22" s="24"/>
    </row>
    <row r="23" spans="2:15" x14ac:dyDescent="0.25">
      <c r="B23" s="27" t="s">
        <v>59</v>
      </c>
      <c r="C23" s="28">
        <v>80</v>
      </c>
      <c r="D23" s="22">
        <f>1-C23/C22</f>
        <v>0.33333333333333337</v>
      </c>
    </row>
    <row r="24" spans="2:15" x14ac:dyDescent="0.25">
      <c r="B24" s="27" t="s">
        <v>62</v>
      </c>
      <c r="C24" s="28">
        <v>150</v>
      </c>
      <c r="D24" s="24"/>
      <c r="E24"/>
    </row>
    <row r="25" spans="2:15" x14ac:dyDescent="0.25">
      <c r="B25" s="27" t="s">
        <v>59</v>
      </c>
      <c r="C25" s="28">
        <v>90</v>
      </c>
      <c r="D25" s="22">
        <f>1-C25/C24</f>
        <v>0.4</v>
      </c>
    </row>
    <row r="26" spans="2:15" x14ac:dyDescent="0.25">
      <c r="B26" s="27" t="s">
        <v>62</v>
      </c>
      <c r="C26" s="28">
        <v>200</v>
      </c>
      <c r="D26" s="24"/>
    </row>
    <row r="27" spans="2:15" x14ac:dyDescent="0.25">
      <c r="B27" s="27" t="s">
        <v>59</v>
      </c>
      <c r="C27" s="28">
        <v>120</v>
      </c>
      <c r="D27" s="22">
        <f>1-C27/C26</f>
        <v>0.4</v>
      </c>
    </row>
    <row r="28" spans="2:15" x14ac:dyDescent="0.25">
      <c r="B28" s="27" t="s">
        <v>62</v>
      </c>
      <c r="C28" s="28">
        <v>250</v>
      </c>
      <c r="D28" s="24"/>
    </row>
    <row r="29" spans="2:15" ht="15.75" thickBot="1" x14ac:dyDescent="0.3">
      <c r="B29" s="29" t="s">
        <v>59</v>
      </c>
      <c r="C29" s="30">
        <v>150</v>
      </c>
      <c r="D29" s="22">
        <f>1-C29/C28</f>
        <v>0.4</v>
      </c>
      <c r="E29" s="20" t="s">
        <v>63</v>
      </c>
    </row>
    <row r="34" spans="3:423" x14ac:dyDescent="0.25">
      <c r="C34" s="42">
        <v>30</v>
      </c>
      <c r="D34" s="42">
        <v>31</v>
      </c>
      <c r="E34" s="42">
        <v>32</v>
      </c>
      <c r="F34" s="42">
        <v>33</v>
      </c>
      <c r="G34" s="42">
        <v>34</v>
      </c>
      <c r="H34" s="42">
        <v>35</v>
      </c>
      <c r="I34" s="42">
        <v>36</v>
      </c>
      <c r="J34" s="42">
        <v>37</v>
      </c>
      <c r="K34" s="42">
        <v>38</v>
      </c>
      <c r="L34" s="42">
        <v>39</v>
      </c>
      <c r="M34" s="42">
        <v>40</v>
      </c>
      <c r="N34" s="42">
        <v>41</v>
      </c>
      <c r="O34" s="42">
        <v>42</v>
      </c>
      <c r="P34" s="42">
        <v>43</v>
      </c>
      <c r="Q34" s="42">
        <v>44</v>
      </c>
      <c r="R34" s="42">
        <v>45</v>
      </c>
      <c r="S34" s="42">
        <v>46</v>
      </c>
      <c r="T34" s="42">
        <v>47</v>
      </c>
      <c r="U34" s="42">
        <v>48</v>
      </c>
      <c r="V34" s="42">
        <v>49</v>
      </c>
      <c r="W34" s="42">
        <v>50</v>
      </c>
      <c r="X34" s="42">
        <v>51</v>
      </c>
      <c r="Y34" s="42">
        <v>52</v>
      </c>
      <c r="Z34" s="42">
        <v>53</v>
      </c>
      <c r="AA34" s="42">
        <v>54</v>
      </c>
      <c r="AB34" s="42">
        <v>55</v>
      </c>
      <c r="AC34" s="42">
        <v>56</v>
      </c>
      <c r="AD34" s="42">
        <v>57</v>
      </c>
      <c r="AE34" s="42">
        <v>58</v>
      </c>
      <c r="AF34" s="42">
        <v>59</v>
      </c>
      <c r="AG34" s="42">
        <v>60</v>
      </c>
      <c r="AH34" s="42">
        <v>61</v>
      </c>
      <c r="AI34" s="42">
        <v>62</v>
      </c>
      <c r="AJ34" s="42">
        <v>63</v>
      </c>
      <c r="AK34" s="42">
        <v>64</v>
      </c>
      <c r="AL34" s="42">
        <v>65</v>
      </c>
      <c r="AM34" s="42">
        <v>66</v>
      </c>
      <c r="AN34" s="42">
        <v>67</v>
      </c>
      <c r="AO34" s="42">
        <v>68</v>
      </c>
      <c r="AP34" s="42">
        <v>69</v>
      </c>
      <c r="AQ34" s="42">
        <v>70</v>
      </c>
      <c r="AR34" s="42">
        <v>71</v>
      </c>
      <c r="AS34" s="42">
        <v>72</v>
      </c>
      <c r="AT34" s="42">
        <v>73</v>
      </c>
      <c r="AU34" s="42">
        <v>74</v>
      </c>
      <c r="AV34" s="42">
        <v>75</v>
      </c>
      <c r="AW34" s="42">
        <v>76</v>
      </c>
      <c r="AX34" s="42">
        <v>77</v>
      </c>
      <c r="AY34" s="42">
        <v>78</v>
      </c>
      <c r="AZ34" s="42">
        <v>79</v>
      </c>
      <c r="BA34" s="42">
        <v>80</v>
      </c>
      <c r="BB34" s="42">
        <v>81</v>
      </c>
      <c r="BC34" s="42">
        <v>82</v>
      </c>
      <c r="BD34" s="42">
        <v>83</v>
      </c>
      <c r="BE34" s="42">
        <v>84</v>
      </c>
      <c r="BF34" s="42">
        <v>85</v>
      </c>
      <c r="BG34" s="42">
        <v>86</v>
      </c>
      <c r="BH34" s="42">
        <v>87</v>
      </c>
      <c r="BI34" s="42">
        <v>88</v>
      </c>
      <c r="BJ34" s="42">
        <v>89</v>
      </c>
      <c r="BK34" s="42">
        <v>90</v>
      </c>
      <c r="BL34" s="42">
        <v>91</v>
      </c>
      <c r="BM34" s="42">
        <v>92</v>
      </c>
      <c r="BN34" s="42">
        <v>93</v>
      </c>
      <c r="BO34" s="42">
        <v>94</v>
      </c>
      <c r="BP34" s="42">
        <v>95</v>
      </c>
      <c r="BQ34" s="42">
        <v>96</v>
      </c>
      <c r="BR34" s="42">
        <v>97</v>
      </c>
      <c r="BS34" s="42">
        <v>98</v>
      </c>
      <c r="BT34" s="42">
        <v>99</v>
      </c>
      <c r="BU34" s="42">
        <v>100</v>
      </c>
      <c r="BV34" s="42">
        <v>101</v>
      </c>
      <c r="BW34" s="42">
        <v>102</v>
      </c>
      <c r="BX34" s="42">
        <v>103</v>
      </c>
      <c r="BY34" s="42">
        <v>104</v>
      </c>
      <c r="BZ34" s="42">
        <v>105</v>
      </c>
      <c r="CA34" s="42">
        <v>106</v>
      </c>
      <c r="CB34" s="42">
        <v>107</v>
      </c>
      <c r="CC34" s="42">
        <v>108</v>
      </c>
      <c r="CD34" s="42">
        <v>109</v>
      </c>
      <c r="CE34" s="42">
        <v>110</v>
      </c>
      <c r="CF34" s="42">
        <v>111</v>
      </c>
      <c r="CG34" s="42">
        <v>112</v>
      </c>
      <c r="CH34" s="42">
        <v>113</v>
      </c>
      <c r="CI34" s="42">
        <v>114</v>
      </c>
      <c r="CJ34" s="42">
        <v>115</v>
      </c>
      <c r="CK34" s="42">
        <v>116</v>
      </c>
      <c r="CL34" s="42">
        <v>117</v>
      </c>
      <c r="CM34" s="42">
        <v>118</v>
      </c>
      <c r="CN34" s="42">
        <v>119</v>
      </c>
      <c r="CO34" s="42">
        <v>120</v>
      </c>
      <c r="CP34" s="42">
        <v>121</v>
      </c>
      <c r="CQ34" s="42">
        <v>122</v>
      </c>
      <c r="CR34" s="42">
        <v>123</v>
      </c>
      <c r="CS34" s="42">
        <v>124</v>
      </c>
      <c r="CT34" s="42">
        <v>125</v>
      </c>
      <c r="CU34" s="42">
        <v>126</v>
      </c>
      <c r="CV34" s="42">
        <v>127</v>
      </c>
      <c r="CW34" s="42">
        <v>128</v>
      </c>
      <c r="CX34" s="42">
        <v>129</v>
      </c>
      <c r="CY34" s="42">
        <v>130</v>
      </c>
      <c r="CZ34" s="42">
        <v>131</v>
      </c>
      <c r="DA34" s="42">
        <v>132</v>
      </c>
      <c r="DB34" s="42">
        <v>133</v>
      </c>
      <c r="DC34" s="42">
        <v>134</v>
      </c>
      <c r="DD34" s="42">
        <v>135</v>
      </c>
      <c r="DE34" s="42">
        <v>136</v>
      </c>
      <c r="DF34" s="42">
        <v>137</v>
      </c>
      <c r="DG34" s="42">
        <v>138</v>
      </c>
      <c r="DH34" s="42">
        <v>139</v>
      </c>
      <c r="DI34" s="42">
        <v>140</v>
      </c>
      <c r="DJ34" s="42">
        <v>141</v>
      </c>
      <c r="DK34" s="42">
        <v>142</v>
      </c>
      <c r="DL34" s="42">
        <v>143</v>
      </c>
      <c r="DM34" s="42">
        <v>144</v>
      </c>
      <c r="DN34" s="42">
        <v>145</v>
      </c>
      <c r="DO34" s="42">
        <v>146</v>
      </c>
      <c r="DP34" s="42">
        <v>147</v>
      </c>
      <c r="DQ34" s="42">
        <v>148</v>
      </c>
      <c r="DR34" s="42">
        <v>149</v>
      </c>
      <c r="DS34" s="42">
        <v>150</v>
      </c>
      <c r="DT34" s="42">
        <v>151</v>
      </c>
      <c r="DU34" s="42">
        <v>152</v>
      </c>
      <c r="DV34" s="42">
        <v>153</v>
      </c>
      <c r="DW34" s="42">
        <v>154</v>
      </c>
      <c r="DX34" s="42">
        <v>155</v>
      </c>
      <c r="DY34" s="42">
        <v>156</v>
      </c>
      <c r="DZ34" s="42">
        <v>157</v>
      </c>
      <c r="EA34" s="42">
        <v>158</v>
      </c>
      <c r="EB34" s="42">
        <v>159</v>
      </c>
      <c r="EC34" s="42">
        <v>160</v>
      </c>
      <c r="ED34" s="42">
        <v>161</v>
      </c>
      <c r="EE34" s="42">
        <v>162</v>
      </c>
      <c r="EF34" s="42">
        <v>163</v>
      </c>
      <c r="EG34" s="42">
        <v>164</v>
      </c>
      <c r="EH34" s="42">
        <v>165</v>
      </c>
      <c r="EI34" s="42">
        <v>166</v>
      </c>
      <c r="EJ34" s="42">
        <v>167</v>
      </c>
      <c r="EK34" s="42">
        <v>168</v>
      </c>
      <c r="EL34" s="42">
        <v>169</v>
      </c>
      <c r="EM34" s="42">
        <v>170</v>
      </c>
      <c r="EN34" s="42">
        <v>171</v>
      </c>
      <c r="EO34" s="42">
        <v>172</v>
      </c>
      <c r="EP34" s="42">
        <v>173</v>
      </c>
      <c r="EQ34" s="42">
        <v>174</v>
      </c>
      <c r="ER34" s="42">
        <v>175</v>
      </c>
      <c r="ES34" s="42">
        <v>176</v>
      </c>
      <c r="ET34" s="42">
        <v>177</v>
      </c>
      <c r="EU34" s="42">
        <v>178</v>
      </c>
      <c r="EV34" s="42">
        <v>179</v>
      </c>
      <c r="EW34" s="42">
        <v>180</v>
      </c>
      <c r="EX34" s="42">
        <v>181</v>
      </c>
      <c r="EY34" s="42">
        <v>182</v>
      </c>
      <c r="EZ34" s="42">
        <v>183</v>
      </c>
      <c r="FA34" s="42">
        <v>184</v>
      </c>
      <c r="FB34" s="42">
        <v>185</v>
      </c>
      <c r="FC34" s="42">
        <v>186</v>
      </c>
      <c r="FD34" s="42">
        <v>187</v>
      </c>
      <c r="FE34" s="42">
        <v>188</v>
      </c>
      <c r="FF34" s="42">
        <v>189</v>
      </c>
      <c r="FG34" s="42">
        <v>190</v>
      </c>
      <c r="FH34" s="42">
        <v>191</v>
      </c>
      <c r="FI34" s="42">
        <v>192</v>
      </c>
      <c r="FJ34" s="42">
        <v>193</v>
      </c>
      <c r="FK34" s="42">
        <v>194</v>
      </c>
      <c r="FL34" s="42">
        <v>195</v>
      </c>
      <c r="FM34" s="42">
        <v>196</v>
      </c>
      <c r="FN34" s="42">
        <v>197</v>
      </c>
      <c r="FO34" s="42">
        <v>198</v>
      </c>
      <c r="FP34" s="42">
        <v>199</v>
      </c>
      <c r="FQ34" s="42">
        <v>200</v>
      </c>
      <c r="FR34" s="42">
        <v>201</v>
      </c>
      <c r="FS34" s="42">
        <v>202</v>
      </c>
      <c r="FT34" s="42">
        <v>203</v>
      </c>
      <c r="FU34" s="42">
        <v>204</v>
      </c>
      <c r="FV34" s="42">
        <v>205</v>
      </c>
      <c r="FW34" s="42">
        <v>206</v>
      </c>
      <c r="FX34" s="42">
        <v>207</v>
      </c>
      <c r="FY34" s="42">
        <v>208</v>
      </c>
      <c r="FZ34" s="42">
        <v>209</v>
      </c>
      <c r="GA34" s="42">
        <v>210</v>
      </c>
      <c r="GB34" s="42">
        <v>211</v>
      </c>
      <c r="GC34" s="42">
        <v>212</v>
      </c>
      <c r="GD34" s="42">
        <v>213</v>
      </c>
      <c r="GE34" s="42">
        <v>214</v>
      </c>
      <c r="GF34" s="42">
        <v>215</v>
      </c>
      <c r="GG34" s="42">
        <v>216</v>
      </c>
      <c r="GH34" s="42">
        <v>217</v>
      </c>
      <c r="GI34" s="42">
        <v>218</v>
      </c>
      <c r="GJ34" s="42">
        <v>219</v>
      </c>
      <c r="GK34" s="42">
        <v>220</v>
      </c>
      <c r="GL34" s="42">
        <v>221</v>
      </c>
      <c r="GM34" s="42">
        <v>222</v>
      </c>
      <c r="GN34" s="42">
        <v>223</v>
      </c>
      <c r="GO34" s="42">
        <v>224</v>
      </c>
      <c r="GP34" s="42">
        <v>225</v>
      </c>
      <c r="GQ34" s="42">
        <v>226</v>
      </c>
      <c r="GR34" s="42">
        <v>227</v>
      </c>
      <c r="GS34" s="42">
        <v>228</v>
      </c>
      <c r="GT34" s="42">
        <v>229</v>
      </c>
      <c r="GU34" s="42">
        <v>230</v>
      </c>
      <c r="GV34" s="42">
        <v>231</v>
      </c>
      <c r="GW34" s="42">
        <v>232</v>
      </c>
      <c r="GX34" s="42">
        <v>233</v>
      </c>
      <c r="GY34" s="42">
        <v>234</v>
      </c>
      <c r="GZ34" s="42">
        <v>235</v>
      </c>
      <c r="HA34" s="42">
        <v>236</v>
      </c>
      <c r="HB34" s="42">
        <v>237</v>
      </c>
      <c r="HC34" s="42">
        <v>238</v>
      </c>
      <c r="HD34" s="42">
        <v>239</v>
      </c>
      <c r="HE34" s="42">
        <v>240</v>
      </c>
      <c r="HF34" s="42">
        <v>241</v>
      </c>
      <c r="HG34" s="42">
        <v>242</v>
      </c>
      <c r="HH34" s="42">
        <v>243</v>
      </c>
      <c r="HI34" s="42">
        <v>244</v>
      </c>
      <c r="HJ34" s="42">
        <v>245</v>
      </c>
      <c r="HK34" s="42">
        <v>246</v>
      </c>
      <c r="HL34" s="42">
        <v>247</v>
      </c>
      <c r="HM34" s="42">
        <v>248</v>
      </c>
      <c r="HN34" s="42">
        <v>249</v>
      </c>
      <c r="HO34" s="42">
        <v>250</v>
      </c>
      <c r="HP34" s="42">
        <v>251</v>
      </c>
      <c r="HQ34" s="42">
        <v>252</v>
      </c>
      <c r="HR34" s="42">
        <v>253</v>
      </c>
      <c r="HS34" s="42">
        <v>254</v>
      </c>
      <c r="HT34" s="42">
        <v>255</v>
      </c>
      <c r="HU34" s="42">
        <v>256</v>
      </c>
      <c r="HV34" s="42">
        <v>257</v>
      </c>
      <c r="HW34" s="42">
        <v>258</v>
      </c>
      <c r="HX34" s="42">
        <v>259</v>
      </c>
      <c r="HY34" s="42">
        <v>260</v>
      </c>
      <c r="HZ34" s="42">
        <v>261</v>
      </c>
      <c r="IA34" s="42">
        <v>262</v>
      </c>
      <c r="IB34" s="42">
        <v>263</v>
      </c>
      <c r="IC34" s="42">
        <v>264</v>
      </c>
      <c r="ID34" s="42">
        <v>265</v>
      </c>
      <c r="IE34" s="42">
        <v>266</v>
      </c>
      <c r="IF34" s="42">
        <v>267</v>
      </c>
      <c r="IG34" s="42">
        <v>268</v>
      </c>
      <c r="IH34" s="42">
        <v>269</v>
      </c>
      <c r="II34" s="42">
        <v>270</v>
      </c>
      <c r="IJ34" s="42">
        <v>271</v>
      </c>
      <c r="IK34" s="42">
        <v>272</v>
      </c>
      <c r="IL34" s="42">
        <v>273</v>
      </c>
      <c r="IM34" s="42">
        <v>274</v>
      </c>
      <c r="IN34" s="42">
        <v>275</v>
      </c>
      <c r="IO34" s="42">
        <v>276</v>
      </c>
      <c r="IP34" s="42">
        <v>277</v>
      </c>
      <c r="IQ34" s="42">
        <v>278</v>
      </c>
      <c r="IR34" s="42">
        <v>279</v>
      </c>
      <c r="IS34" s="42">
        <v>280</v>
      </c>
      <c r="IT34" s="42">
        <v>281</v>
      </c>
      <c r="IU34" s="42">
        <v>282</v>
      </c>
      <c r="IV34" s="42">
        <v>283</v>
      </c>
      <c r="IW34" s="42">
        <v>284</v>
      </c>
      <c r="IX34" s="42">
        <v>285</v>
      </c>
      <c r="IY34" s="42">
        <v>286</v>
      </c>
      <c r="IZ34" s="42">
        <v>287</v>
      </c>
      <c r="JA34" s="42">
        <v>288</v>
      </c>
      <c r="JB34" s="42">
        <v>289</v>
      </c>
      <c r="JC34" s="42">
        <v>290</v>
      </c>
      <c r="JD34" s="42">
        <v>291</v>
      </c>
      <c r="JE34" s="42">
        <v>292</v>
      </c>
      <c r="JF34" s="42">
        <v>293</v>
      </c>
      <c r="JG34" s="42">
        <v>294</v>
      </c>
      <c r="JH34" s="42">
        <v>295</v>
      </c>
      <c r="JI34" s="42">
        <v>296</v>
      </c>
      <c r="JJ34" s="42">
        <v>297</v>
      </c>
      <c r="JK34" s="42">
        <v>298</v>
      </c>
      <c r="JL34" s="42">
        <v>299</v>
      </c>
      <c r="JM34" s="42">
        <v>300</v>
      </c>
      <c r="JN34" s="42">
        <v>301</v>
      </c>
      <c r="JO34" s="42">
        <v>302</v>
      </c>
      <c r="JP34" s="42">
        <v>303</v>
      </c>
      <c r="JQ34" s="42">
        <v>304</v>
      </c>
      <c r="JR34" s="42">
        <v>305</v>
      </c>
      <c r="JS34" s="42">
        <v>306</v>
      </c>
      <c r="JT34" s="42">
        <v>307</v>
      </c>
      <c r="JU34" s="42">
        <v>308</v>
      </c>
      <c r="JV34" s="42">
        <v>309</v>
      </c>
      <c r="JW34" s="42">
        <v>310</v>
      </c>
      <c r="JX34" s="42">
        <v>311</v>
      </c>
      <c r="JY34" s="42">
        <v>312</v>
      </c>
      <c r="JZ34" s="42">
        <v>313</v>
      </c>
      <c r="KA34" s="42">
        <v>314</v>
      </c>
      <c r="KB34" s="42">
        <v>315</v>
      </c>
      <c r="KC34" s="42">
        <v>316</v>
      </c>
      <c r="KD34" s="42">
        <v>317</v>
      </c>
      <c r="KE34" s="42">
        <v>318</v>
      </c>
      <c r="KF34" s="42">
        <v>319</v>
      </c>
      <c r="KG34" s="42">
        <v>320</v>
      </c>
      <c r="KH34" s="42">
        <v>321</v>
      </c>
      <c r="KI34" s="42">
        <v>322</v>
      </c>
      <c r="KJ34" s="42">
        <v>323</v>
      </c>
      <c r="KK34" s="42">
        <v>324</v>
      </c>
      <c r="KL34" s="42">
        <v>325</v>
      </c>
      <c r="KM34" s="42">
        <v>326</v>
      </c>
      <c r="KN34" s="42">
        <v>327</v>
      </c>
      <c r="KO34" s="42">
        <v>328</v>
      </c>
      <c r="KP34" s="42">
        <v>329</v>
      </c>
      <c r="KQ34" s="42">
        <v>330</v>
      </c>
      <c r="KR34" s="42">
        <v>331</v>
      </c>
      <c r="KS34" s="42">
        <v>332</v>
      </c>
      <c r="KT34" s="42">
        <v>333</v>
      </c>
      <c r="KU34" s="42">
        <v>334</v>
      </c>
      <c r="KV34" s="42">
        <v>335</v>
      </c>
      <c r="KW34" s="42">
        <v>336</v>
      </c>
      <c r="KX34" s="42">
        <v>337</v>
      </c>
      <c r="KY34" s="42">
        <v>338</v>
      </c>
      <c r="KZ34" s="42">
        <v>339</v>
      </c>
      <c r="LA34" s="42">
        <v>340</v>
      </c>
      <c r="LB34" s="42">
        <v>341</v>
      </c>
      <c r="LC34" s="42">
        <v>342</v>
      </c>
      <c r="LD34" s="42">
        <v>343</v>
      </c>
      <c r="LE34" s="42">
        <v>344</v>
      </c>
      <c r="LF34" s="42">
        <v>345</v>
      </c>
      <c r="LG34" s="42">
        <v>346</v>
      </c>
      <c r="LH34" s="42">
        <v>347</v>
      </c>
      <c r="LI34" s="42">
        <v>348</v>
      </c>
      <c r="LJ34" s="42">
        <v>349</v>
      </c>
      <c r="LK34" s="42">
        <v>350</v>
      </c>
      <c r="LL34" s="42">
        <v>351</v>
      </c>
      <c r="LM34" s="42">
        <v>352</v>
      </c>
      <c r="LN34" s="42">
        <v>353</v>
      </c>
      <c r="LO34" s="42">
        <v>354</v>
      </c>
      <c r="LP34" s="42">
        <v>355</v>
      </c>
      <c r="LQ34" s="42">
        <v>356</v>
      </c>
      <c r="LR34" s="42">
        <v>357</v>
      </c>
      <c r="LS34" s="42">
        <v>358</v>
      </c>
      <c r="LT34" s="42">
        <v>359</v>
      </c>
      <c r="LU34" s="42">
        <v>360</v>
      </c>
      <c r="LV34" s="42">
        <v>361</v>
      </c>
      <c r="LW34" s="42">
        <v>362</v>
      </c>
      <c r="LX34" s="42">
        <v>363</v>
      </c>
      <c r="LY34" s="42">
        <v>364</v>
      </c>
      <c r="LZ34" s="42">
        <v>365</v>
      </c>
      <c r="MA34" s="42">
        <v>366</v>
      </c>
      <c r="MB34" s="42">
        <v>367</v>
      </c>
      <c r="MC34" s="42">
        <v>368</v>
      </c>
      <c r="MD34" s="42">
        <v>369</v>
      </c>
      <c r="ME34" s="42">
        <v>370</v>
      </c>
      <c r="MF34" s="42">
        <v>371</v>
      </c>
      <c r="MG34" s="42">
        <v>372</v>
      </c>
      <c r="MH34" s="42">
        <v>373</v>
      </c>
      <c r="MI34" s="42">
        <v>374</v>
      </c>
      <c r="MJ34" s="42">
        <v>375</v>
      </c>
      <c r="MK34" s="42">
        <v>376</v>
      </c>
      <c r="ML34" s="42">
        <v>377</v>
      </c>
      <c r="MM34" s="42">
        <v>378</v>
      </c>
      <c r="MN34" s="42">
        <v>379</v>
      </c>
      <c r="MO34" s="42">
        <v>380</v>
      </c>
      <c r="MP34" s="42">
        <v>381</v>
      </c>
      <c r="MQ34" s="42">
        <v>382</v>
      </c>
      <c r="MR34" s="42">
        <v>383</v>
      </c>
      <c r="MS34" s="42">
        <v>384</v>
      </c>
      <c r="MT34" s="42">
        <v>385</v>
      </c>
      <c r="MU34" s="42">
        <v>386</v>
      </c>
      <c r="MV34" s="42">
        <v>387</v>
      </c>
      <c r="MW34" s="42">
        <v>388</v>
      </c>
      <c r="MX34" s="42">
        <v>389</v>
      </c>
      <c r="MY34" s="42">
        <v>390</v>
      </c>
      <c r="MZ34" s="42">
        <v>391</v>
      </c>
      <c r="NA34" s="42">
        <v>392</v>
      </c>
      <c r="NB34" s="42">
        <v>393</v>
      </c>
      <c r="NC34" s="42">
        <v>394</v>
      </c>
      <c r="ND34" s="42">
        <v>395</v>
      </c>
      <c r="NE34" s="42">
        <v>396</v>
      </c>
      <c r="NF34" s="42">
        <v>397</v>
      </c>
      <c r="NG34" s="42">
        <v>398</v>
      </c>
      <c r="NH34" s="42">
        <v>399</v>
      </c>
      <c r="NI34" s="42">
        <v>400</v>
      </c>
      <c r="NJ34" s="42">
        <v>401</v>
      </c>
      <c r="NK34" s="42">
        <v>402</v>
      </c>
      <c r="NL34" s="42">
        <v>403</v>
      </c>
      <c r="NM34" s="42">
        <v>404</v>
      </c>
      <c r="NN34" s="42">
        <v>405</v>
      </c>
      <c r="NO34" s="42">
        <v>406</v>
      </c>
      <c r="NP34" s="42">
        <v>407</v>
      </c>
      <c r="NQ34" s="42">
        <v>408</v>
      </c>
      <c r="NR34" s="42">
        <v>409</v>
      </c>
      <c r="NS34" s="42">
        <v>410</v>
      </c>
      <c r="NT34" s="42">
        <v>411</v>
      </c>
      <c r="NU34" s="42">
        <v>412</v>
      </c>
      <c r="NV34" s="42">
        <v>413</v>
      </c>
      <c r="NW34" s="42">
        <v>414</v>
      </c>
      <c r="NX34" s="42">
        <v>415</v>
      </c>
      <c r="NY34" s="42">
        <v>416</v>
      </c>
      <c r="NZ34" s="42">
        <v>417</v>
      </c>
      <c r="OA34" s="42">
        <v>418</v>
      </c>
      <c r="OB34" s="42">
        <v>419</v>
      </c>
      <c r="OC34" s="42">
        <v>420</v>
      </c>
      <c r="OD34" s="42">
        <v>421</v>
      </c>
      <c r="OE34" s="42">
        <v>422</v>
      </c>
      <c r="OF34" s="42">
        <v>423</v>
      </c>
      <c r="OG34" s="42">
        <v>424</v>
      </c>
      <c r="OH34" s="42">
        <v>425</v>
      </c>
      <c r="OI34" s="42">
        <v>426</v>
      </c>
      <c r="OJ34" s="42">
        <v>427</v>
      </c>
      <c r="OK34" s="42">
        <v>428</v>
      </c>
      <c r="OL34" s="42">
        <v>429</v>
      </c>
      <c r="OM34" s="42">
        <v>430</v>
      </c>
      <c r="ON34" s="42">
        <v>431</v>
      </c>
      <c r="OO34" s="42">
        <v>432</v>
      </c>
      <c r="OP34" s="42">
        <v>433</v>
      </c>
      <c r="OQ34" s="42">
        <v>434</v>
      </c>
      <c r="OR34" s="42">
        <v>435</v>
      </c>
      <c r="OS34" s="42">
        <v>436</v>
      </c>
      <c r="OT34" s="42">
        <v>437</v>
      </c>
      <c r="OU34" s="42">
        <v>438</v>
      </c>
      <c r="OV34" s="42">
        <v>439</v>
      </c>
      <c r="OW34" s="42">
        <v>440</v>
      </c>
      <c r="OX34" s="42">
        <v>441</v>
      </c>
      <c r="OY34" s="42">
        <v>442</v>
      </c>
      <c r="OZ34" s="42">
        <v>443</v>
      </c>
      <c r="PA34" s="42">
        <v>444</v>
      </c>
      <c r="PB34" s="42">
        <v>445</v>
      </c>
      <c r="PC34" s="42">
        <v>446</v>
      </c>
      <c r="PD34" s="42">
        <v>447</v>
      </c>
      <c r="PE34" s="42">
        <v>448</v>
      </c>
      <c r="PF34" s="42">
        <v>449</v>
      </c>
      <c r="PG34" s="42">
        <v>450</v>
      </c>
    </row>
  </sheetData>
  <hyperlinks>
    <hyperlink ref="E11" r:id="rId1"/>
    <hyperlink ref="E19" r:id="rId2"/>
    <hyperlink ref="E29" r:id="rId3"/>
  </hyperlinks>
  <pageMargins left="0.7" right="0.7" top="0.75" bottom="0.75" header="0.3" footer="0.3"/>
  <pageSetup orientation="portrait" r:id="rId4"/>
  <drawing r:id="rId5"/>
  <legacyDrawing r:id="rId6"/>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2:Q27"/>
  <sheetViews>
    <sheetView workbookViewId="0">
      <selection activeCell="A10" sqref="A10:XFD10"/>
    </sheetView>
  </sheetViews>
  <sheetFormatPr baseColWidth="10" defaultRowHeight="15" x14ac:dyDescent="0.25"/>
  <cols>
    <col min="1" max="1" width="3.7109375" style="1" customWidth="1"/>
    <col min="2" max="14" width="11.42578125" style="1"/>
    <col min="15" max="17" width="14.7109375" style="1" customWidth="1"/>
    <col min="18" max="16384" width="11.42578125" style="1"/>
  </cols>
  <sheetData>
    <row r="2" spans="2:17" ht="18" x14ac:dyDescent="0.35">
      <c r="B2" s="33" t="s">
        <v>64</v>
      </c>
      <c r="O2" s="38" t="s">
        <v>74</v>
      </c>
    </row>
    <row r="3" spans="2:17" x14ac:dyDescent="0.25">
      <c r="B3" s="34" t="s">
        <v>55</v>
      </c>
      <c r="C3" s="34" t="s">
        <v>65</v>
      </c>
      <c r="D3" s="34" t="s">
        <v>32</v>
      </c>
      <c r="O3" s="34" t="s">
        <v>55</v>
      </c>
      <c r="P3" s="34" t="s">
        <v>75</v>
      </c>
      <c r="Q3" s="34" t="s">
        <v>76</v>
      </c>
    </row>
    <row r="4" spans="2:17" x14ac:dyDescent="0.25">
      <c r="B4" s="35">
        <v>2010</v>
      </c>
      <c r="C4" s="43">
        <v>0.104</v>
      </c>
      <c r="D4" s="41" t="s">
        <v>66</v>
      </c>
      <c r="O4" s="35">
        <v>2010</v>
      </c>
      <c r="P4" s="45"/>
      <c r="Q4" s="45">
        <f>[1]Hoja1!$N$5</f>
        <v>0.59799999999999998</v>
      </c>
    </row>
    <row r="5" spans="2:17" x14ac:dyDescent="0.25">
      <c r="B5" s="35">
        <v>2011</v>
      </c>
      <c r="C5" s="43">
        <v>0.108</v>
      </c>
      <c r="D5" s="41" t="s">
        <v>67</v>
      </c>
      <c r="O5" s="35">
        <v>2011</v>
      </c>
      <c r="P5" s="45"/>
      <c r="Q5" s="45">
        <f>[1]Hoja1!$N$11</f>
        <v>0.61926999999999999</v>
      </c>
    </row>
    <row r="6" spans="2:17" x14ac:dyDescent="0.25">
      <c r="B6" s="35">
        <v>2012</v>
      </c>
      <c r="C6" s="43">
        <v>0.109</v>
      </c>
      <c r="D6" s="41" t="s">
        <v>68</v>
      </c>
      <c r="O6" s="35">
        <v>2012</v>
      </c>
      <c r="P6" s="45"/>
      <c r="Q6" s="45">
        <f>[1]Hoja1!$N$23</f>
        <v>0.62709999999999999</v>
      </c>
    </row>
    <row r="7" spans="2:17" x14ac:dyDescent="0.25">
      <c r="B7" s="35">
        <v>2013</v>
      </c>
      <c r="C7" s="43">
        <v>0.109</v>
      </c>
      <c r="D7" s="41" t="s">
        <v>69</v>
      </c>
      <c r="O7" s="35">
        <v>2013</v>
      </c>
      <c r="P7" s="45"/>
      <c r="Q7" s="46">
        <f>Q6</f>
        <v>0.62709999999999999</v>
      </c>
    </row>
    <row r="8" spans="2:17" x14ac:dyDescent="0.25">
      <c r="B8" s="35">
        <v>2014</v>
      </c>
      <c r="C8" s="43">
        <f>AVERAGE(C7,C9)</f>
        <v>0.111</v>
      </c>
      <c r="D8" s="41" t="s">
        <v>70</v>
      </c>
      <c r="O8" s="35">
        <v>2014</v>
      </c>
      <c r="P8" s="45"/>
      <c r="Q8" s="46">
        <f>Q7</f>
        <v>0.62709999999999999</v>
      </c>
    </row>
    <row r="9" spans="2:17" x14ac:dyDescent="0.25">
      <c r="B9" s="35">
        <v>2015</v>
      </c>
      <c r="C9" s="43">
        <v>0.113</v>
      </c>
      <c r="D9" s="41" t="s">
        <v>71</v>
      </c>
      <c r="O9" s="35">
        <v>2015</v>
      </c>
      <c r="P9" s="45"/>
      <c r="Q9" s="46">
        <f>Q8</f>
        <v>0.62709999999999999</v>
      </c>
    </row>
    <row r="10" spans="2:17" x14ac:dyDescent="0.25">
      <c r="B10" s="35">
        <v>2016</v>
      </c>
      <c r="C10" s="43">
        <v>0.109</v>
      </c>
      <c r="D10" s="41" t="s">
        <v>72</v>
      </c>
      <c r="O10" s="35">
        <v>2016</v>
      </c>
      <c r="P10" s="45">
        <v>0.43230000000000002</v>
      </c>
      <c r="Q10" s="45">
        <v>0.41189999999999999</v>
      </c>
    </row>
    <row r="11" spans="2:17" x14ac:dyDescent="0.25">
      <c r="B11" s="35">
        <v>2017</v>
      </c>
      <c r="C11" s="43">
        <v>0.108</v>
      </c>
      <c r="D11" s="41" t="s">
        <v>73</v>
      </c>
      <c r="O11" s="35">
        <v>2017</v>
      </c>
      <c r="P11" s="45">
        <v>0.43230000000000002</v>
      </c>
      <c r="Q11" s="45">
        <v>0.41189999999999999</v>
      </c>
    </row>
    <row r="12" spans="2:17" x14ac:dyDescent="0.25">
      <c r="B12" s="35">
        <v>2018</v>
      </c>
      <c r="C12" s="44">
        <f>C11</f>
        <v>0.108</v>
      </c>
      <c r="D12" s="36"/>
      <c r="O12" s="35">
        <v>2018</v>
      </c>
      <c r="P12" s="45">
        <v>0.43230000000000002</v>
      </c>
      <c r="Q12" s="45">
        <v>0.41189999999999999</v>
      </c>
    </row>
    <row r="13" spans="2:17" x14ac:dyDescent="0.25">
      <c r="B13" s="35">
        <v>2019</v>
      </c>
      <c r="C13" s="37"/>
      <c r="D13" s="36"/>
      <c r="O13" s="35">
        <v>2019</v>
      </c>
      <c r="P13" s="39"/>
      <c r="Q13" s="39"/>
    </row>
    <row r="14" spans="2:17" x14ac:dyDescent="0.25">
      <c r="B14" s="35">
        <v>2020</v>
      </c>
      <c r="C14" s="37"/>
      <c r="D14" s="36"/>
      <c r="O14" s="35">
        <v>2020</v>
      </c>
      <c r="P14" s="39"/>
      <c r="Q14" s="39"/>
    </row>
    <row r="15" spans="2:17" x14ac:dyDescent="0.25">
      <c r="B15" s="35">
        <v>2021</v>
      </c>
      <c r="C15" s="37"/>
      <c r="D15" s="36"/>
      <c r="O15" s="35">
        <v>2021</v>
      </c>
      <c r="P15" s="39"/>
      <c r="Q15" s="39"/>
    </row>
    <row r="16" spans="2:17" x14ac:dyDescent="0.25">
      <c r="B16" s="35">
        <v>2022</v>
      </c>
      <c r="C16" s="37"/>
      <c r="D16" s="36"/>
      <c r="O16" s="35">
        <v>2022</v>
      </c>
      <c r="P16" s="39"/>
      <c r="Q16" s="39"/>
    </row>
    <row r="17" spans="2:17" x14ac:dyDescent="0.25">
      <c r="B17" s="35">
        <v>2023</v>
      </c>
      <c r="C17" s="37"/>
      <c r="D17" s="36"/>
      <c r="O17" s="35">
        <v>2023</v>
      </c>
      <c r="P17" s="39"/>
      <c r="Q17" s="39"/>
    </row>
    <row r="18" spans="2:17" x14ac:dyDescent="0.25">
      <c r="B18" s="35">
        <v>2024</v>
      </c>
      <c r="C18" s="37"/>
      <c r="D18" s="36"/>
      <c r="O18" s="35">
        <v>2024</v>
      </c>
      <c r="P18" s="39"/>
      <c r="Q18" s="39"/>
    </row>
    <row r="19" spans="2:17" x14ac:dyDescent="0.25">
      <c r="B19" s="35">
        <v>2025</v>
      </c>
      <c r="C19" s="37"/>
      <c r="D19" s="36"/>
      <c r="O19" s="35">
        <v>2025</v>
      </c>
      <c r="P19" s="39"/>
      <c r="Q19" s="39"/>
    </row>
    <row r="20" spans="2:17" x14ac:dyDescent="0.25">
      <c r="B20" s="35">
        <v>2026</v>
      </c>
      <c r="C20" s="37"/>
      <c r="D20" s="36"/>
      <c r="O20" s="35">
        <v>2026</v>
      </c>
      <c r="P20" s="39"/>
      <c r="Q20" s="39"/>
    </row>
    <row r="21" spans="2:17" x14ac:dyDescent="0.25">
      <c r="B21" s="35">
        <v>2027</v>
      </c>
      <c r="C21" s="37"/>
      <c r="D21" s="36"/>
      <c r="O21" s="35">
        <v>2027</v>
      </c>
      <c r="P21" s="39"/>
      <c r="Q21" s="39"/>
    </row>
    <row r="22" spans="2:17" x14ac:dyDescent="0.25">
      <c r="B22" s="35">
        <v>2028</v>
      </c>
      <c r="C22" s="37"/>
      <c r="D22" s="36"/>
      <c r="O22" s="35">
        <v>2028</v>
      </c>
      <c r="P22" s="39"/>
      <c r="Q22" s="39"/>
    </row>
    <row r="23" spans="2:17" x14ac:dyDescent="0.25">
      <c r="B23" s="35">
        <v>2029</v>
      </c>
      <c r="C23" s="37"/>
      <c r="D23" s="36"/>
      <c r="O23" s="35">
        <v>2029</v>
      </c>
      <c r="P23" s="39"/>
      <c r="Q23" s="39"/>
    </row>
    <row r="24" spans="2:17" x14ac:dyDescent="0.25">
      <c r="B24" s="35">
        <v>2030</v>
      </c>
      <c r="C24" s="37"/>
      <c r="D24" s="36"/>
      <c r="O24" s="35">
        <v>2030</v>
      </c>
      <c r="P24" s="39"/>
      <c r="Q24" s="39"/>
    </row>
    <row r="25" spans="2:17" x14ac:dyDescent="0.25">
      <c r="O25" s="60" t="s">
        <v>82</v>
      </c>
      <c r="P25" s="60"/>
      <c r="Q25" s="60"/>
    </row>
    <row r="26" spans="2:17" x14ac:dyDescent="0.25">
      <c r="O26" s="61"/>
      <c r="P26" s="61"/>
      <c r="Q26" s="61"/>
    </row>
    <row r="27" spans="2:17" x14ac:dyDescent="0.25">
      <c r="O27" s="61"/>
      <c r="P27" s="61"/>
      <c r="Q27" s="61"/>
    </row>
  </sheetData>
  <mergeCells count="1">
    <mergeCell ref="O25:Q27"/>
  </mergeCells>
  <hyperlinks>
    <hyperlink ref="D11" r:id="rId1" display="http://www.minem.gob.pe/minem/archivos/Capitulo 1 Balance e Indicadores 2017.pdf"/>
    <hyperlink ref="D10" r:id="rId2" display="http://www.minem.gob.pe/minem/archivos/Capitulo 1  Balance e Indicadores 2016.pdf"/>
    <hyperlink ref="D9" r:id="rId3" display="http://www.minem.gob.pe/minem/archivos/Capitulo 1 Indicadores FINAL.pdf"/>
    <hyperlink ref="D8" r:id="rId4" display="http://www.minem.gob.pe/minem/archivos/BALANCE E INDICADORES 2014.pdf"/>
    <hyperlink ref="D7" r:id="rId5" display="http://www.minem.gob.pe/minem/archivos/Capitulo 1  Balance y Principales Indicadores 2013.pdf"/>
    <hyperlink ref="D6" r:id="rId6" display="http://www.minem.gob.pe/minem/archivos/Capitulo 1  Balance y Principales Indicadores 2012.pdf"/>
    <hyperlink ref="D5" r:id="rId7" display="http://www.minem.gob.pe/minem/archivos/Cap_1_  Balance y Principales Indicadores 2011.pdf"/>
    <hyperlink ref="D4" r:id="rId8" display="http://www.minem.gob.pe/minem/archivos/Cap%C3%83%C2%ADtulo1_- Balance y Principales Indicadores El%C3%83%C2%A9ctricos 2010 (2).pdf"/>
  </hyperlinks>
  <pageMargins left="0.7" right="0.7" top="0.75" bottom="0.75" header="0.3" footer="0.3"/>
  <pageSetup orientation="portrait" r:id="rId9"/>
  <legacyDrawing r:id="rId1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5</vt:i4>
      </vt:variant>
      <vt:variant>
        <vt:lpstr>Rangos con nombre</vt:lpstr>
      </vt:variant>
      <vt:variant>
        <vt:i4>2</vt:i4>
      </vt:variant>
    </vt:vector>
  </HeadingPairs>
  <TitlesOfParts>
    <vt:vector size="7" baseType="lpstr">
      <vt:lpstr>General</vt:lpstr>
      <vt:lpstr>Proveedores</vt:lpstr>
      <vt:lpstr>LAP</vt:lpstr>
      <vt:lpstr>Variables</vt:lpstr>
      <vt:lpstr>Factores</vt:lpstr>
      <vt:lpstr>Lista_meses</vt:lpstr>
      <vt:lpstr>Tabla_mes</vt:lpstr>
    </vt:vector>
  </TitlesOfParts>
  <Company>Hewlett-Packard Company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MRV</dc:creator>
  <cp:lastModifiedBy>JK</cp:lastModifiedBy>
  <dcterms:created xsi:type="dcterms:W3CDTF">2019-08-01T13:52:19Z</dcterms:created>
  <dcterms:modified xsi:type="dcterms:W3CDTF">2020-03-23T06:00:28Z</dcterms:modified>
</cp:coreProperties>
</file>