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B369D84B-13B5-478F-9C2A-7DBFD17FC4B4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Secadoras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3" i="4" l="1"/>
  <c r="I7" i="8"/>
  <c r="G8" i="8" l="1"/>
  <c r="G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I8" i="8" s="1"/>
  <c r="I9" i="8" s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<sst xmlns="http://schemas.openxmlformats.org/spreadsheetml/2006/main" count="1186" uniqueCount="282">
  <si>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</si>
  <si>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</si>
  <si>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</si>
  <si>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</si>
  <si>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</si>
  <si>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</si>
  <si>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</si>
  <si>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</si>
  <si>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</si>
  <si>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</si>
  <si>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</si>
  <si>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</si>
  <si>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</si>
  <si>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</si>
  <si>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</si>
  <si>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</si>
  <si>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</si>
  <si>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</si>
  <si>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</si>
  <si>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</si>
  <si>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</si>
  <si>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</si>
  <si>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</si>
  <si>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</si>
  <si>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</si>
  <si>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</si>
  <si>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</si>
  <si>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</si>
  <si>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</si>
  <si>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</si>
  <si>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</si>
  <si>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</si>
  <si>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</si>
  <si>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</si>
  <si>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</si>
  <si>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</si>
  <si>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</si>
  <si>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</si>
  <si>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</si>
  <si>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</si>
  <si>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</si>
  <si>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</si>
  <si>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</si>
  <si>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</si>
  <si>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</si>
  <si>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</si>
  <si>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</si>
  <si>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</si>
  <si>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</si>
  <si>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</si>
  <si>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</si>
  <si>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</si>
  <si>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</si>
  <si>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</si>
  <si>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</si>
  <si>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</si>
  <si>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</si>
  <si>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</si>
  <si>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</si>
  <si>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</si>
  <si>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</si>
  <si>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</si>
  <si>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</si>
  <si>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</si>
  <si>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</si>
  <si>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</si>
  <si>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</si>
  <si>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</si>
  <si>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</si>
  <si>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</si>
  <si>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</si>
  <si>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</si>
  <si>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</si>
  <si>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</si>
  <si>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</si>
  <si>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</si>
  <si>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</si>
  <si>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</si>
  <si>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</si>
  <si>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</si>
  <si>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</si>
  <si>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</si>
  <si>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</si>
  <si>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</si>
  <si>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</si>
  <si>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</si>
  <si>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</si>
  <si>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</si>
  <si>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</si>
  <si>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</si>
  <si>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</si>
  <si>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</si>
  <si>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</si>
  <si>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</si>
  <si>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</si>
  <si>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</si>
  <si>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</si>
  <si>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</si>
  <si>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</si>
  <si>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</si>
  <si>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</si>
  <si>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</si>
  <si>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</si>
  <si>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</si>
  <si>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</si>
  <si>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</si>
  <si>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</si>
  <si>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</si>
  <si>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</si>
  <si>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</si>
  <si>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</si>
  <si>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</si>
  <si>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</si>
  <si>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</si>
  <si>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</si>
  <si>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</si>
  <si>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</si>
  <si>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</si>
  <si>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</si>
  <si>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</si>
  <si>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</si>
  <si>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</si>
  <si>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</si>
  <si>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</si>
  <si>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</si>
  <si>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</si>
  <si>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</si>
  <si>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</si>
  <si>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</si>
  <si>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</si>
  <si>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</si>
  <si>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</si>
  <si>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</si>
  <si>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</si>
  <si>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</si>
  <si>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</si>
  <si>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</si>
  <si>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</si>
  <si>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</si>
  <si>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</si>
  <si>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</si>
  <si>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</si>
  <si>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</si>
  <si>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</si>
  <si>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</si>
  <si>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</si>
  <si>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</si>
  <si>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</si>
  <si>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</si>
  <si>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</si>
  <si>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</si>
  <si>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</si>
  <si>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</si>
  <si>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</si>
  <si>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</si>
  <si>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</si>
  <si>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</si>
  <si>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</si>
  <si>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</si>
  <si>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</si>
  <si>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</si>
  <si>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</si>
  <si>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</si>
  <si>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</si>
  <si>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</si>
  <si>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</si>
  <si>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</si>
  <si>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</si>
  <si>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</si>
  <si>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</si>
  <si>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</si>
  <si>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</si>
  <si>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</si>
  <si>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</si>
  <si>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</si>
  <si>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</si>
  <si>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</si>
  <si>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</si>
  <si>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</si>
  <si>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</si>
  <si>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</si>
  <si>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</si>
  <si>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</si>
  <si>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</si>
  <si>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</si>
  <si>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</si>
  <si>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</si>
  <si>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</si>
  <si>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</si>
  <si>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</si>
  <si>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</si>
  <si>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</si>
  <si>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</si>
  <si>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</si>
  <si>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</si>
  <si>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</si>
  <si>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</si>
  <si>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</si>
  <si>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</si>
  <si>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</si>
  <si>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</si>
  <si>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</si>
  <si>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</si>
  <si>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</si>
  <si>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</si>
  <si>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</si>
  <si>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</si>
  <si>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</si>
  <si>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</si>
  <si>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</si>
  <si>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</si>
  <si>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</si>
  <si>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</si>
  <si>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</si>
  <si>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</si>
  <si>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</si>
  <si>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</si>
  <si>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</si>
  <si>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</si>
  <si>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</si>
  <si>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</si>
  <si>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</si>
  <si>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</si>
  <si>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</si>
  <si>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</si>
  <si>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</si>
  <si>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</si>
  <si>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</si>
  <si>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</si>
  <si>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</si>
  <si>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</si>
  <si>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</si>
  <si>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</si>
  <si>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</si>
  <si>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</si>
  <si>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</si>
  <si>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</si>
  <si>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</si>
  <si>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</si>
  <si>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</si>
  <si>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</si>
  <si>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</si>
  <si>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</si>
  <si>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</si>
  <si>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</si>
  <si>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</si>
  <si>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</si>
  <si>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</si>
  <si>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</si>
  <si>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</si>
  <si>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</si>
  <si>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</si>
  <si>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</si>
  <si>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</si>
  <si>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</si>
  <si>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</si>
  <si>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</si>
  <si>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</si>
  <si>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</si>
  <si>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</si>
  <si>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</si>
  <si>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</si>
  <si>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</si>
  <si>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</si>
  <si>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</si>
  <si>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</si>
  <si>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</si>
  <si>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</si>
  <si>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</si>
  <si>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</si>
  <si>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</si>
  <si>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</si>
  <si>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</si>
  <si>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</si>
  <si>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</si>
  <si>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</si>
  <si>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</si>
  <si>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</si>
  <si>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</si>
  <si>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</si>
  <si>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Secadoras</t>
    </r>
  </si>
  <si>
    <t>Capacidad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</si>
</sst>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40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7" fontId="0" fillId="19" borderId="19" xfId="1" applyNumberFormat="1" applyFont="1" applyFill="1" applyBorder="1" applyAlignment="1">
      <alignment horizontal="center"/>
    </xf>
    <xf numFmtId="165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5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171" fontId="12" fillId="19" borderId="21" xfId="1" applyNumberFormat="1" applyFont="1" applyFill="1" applyBorder="1"/>
    <xf numFmtId="171" fontId="12" fillId="19" borderId="7" xfId="1" applyNumberFormat="1" applyFont="1" applyFill="1" applyBorder="1"/>
    <xf numFmtId="171" fontId="12" fillId="19" borderId="12" xfId="1" applyNumberFormat="1" applyFont="1" applyFill="1" applyBorder="1"/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742-B239-9BAC8C0F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2448"/>
        <c:axId val="164026848"/>
      </c:barChart>
      <c:catAx>
        <c:axId val="1640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026848"/>
        <c:crosses val="autoZero"/>
        <c:auto val="1"/>
        <c:lblAlgn val="ctr"/>
        <c:lblOffset val="100"/>
        <c:noMultiLvlLbl val="0"/>
      </c:catAx>
      <c:valAx>
        <c:axId val="164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0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1CA-B687-9CEE1A4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888"/>
        <c:axId val="165873808"/>
      </c:barChart>
      <c:catAx>
        <c:axId val="1658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73808"/>
        <c:crosses val="autoZero"/>
        <c:auto val="1"/>
        <c:lblAlgn val="ctr"/>
        <c:lblOffset val="100"/>
        <c:noMultiLvlLbl val="0"/>
      </c:catAx>
      <c:valAx>
        <c:axId val="1658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9-4A0B-B20D-A0890CF6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328"/>
        <c:axId val="165874928"/>
      </c:barChart>
      <c:catAx>
        <c:axId val="1658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74928"/>
        <c:crosses val="autoZero"/>
        <c:auto val="1"/>
        <c:lblAlgn val="ctr"/>
        <c:lblOffset val="100"/>
        <c:noMultiLvlLbl val="0"/>
      </c:catAx>
      <c:valAx>
        <c:axId val="1658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8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1-4686-B03C-28F6E1CB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41408"/>
        <c:axId val="292243648"/>
      </c:barChart>
      <c:catAx>
        <c:axId val="2922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243648"/>
        <c:crosses val="autoZero"/>
        <c:auto val="1"/>
        <c:lblAlgn val="ctr"/>
        <c:lblOffset val="100"/>
        <c:noMultiLvlLbl val="0"/>
      </c:catAx>
      <c:valAx>
        <c:axId val="292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2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4C06-9B9B-510DBEC1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7488"/>
        <c:axId val="308699984"/>
      </c:barChart>
      <c:catAx>
        <c:axId val="2922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699984"/>
        <c:crosses val="autoZero"/>
        <c:auto val="1"/>
        <c:lblAlgn val="ctr"/>
        <c:lblOffset val="100"/>
        <c:noMultiLvlLbl val="0"/>
      </c:catAx>
      <c:valAx>
        <c:axId val="30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079-BBA5-F1EEC0CF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70222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702224"/>
        <c:crosses val="autoZero"/>
        <c:auto val="1"/>
        <c:lblAlgn val="ctr"/>
        <c:lblOffset val="100"/>
        <c:noMultiLvlLbl val="0"/>
      </c:catAx>
      <c:valAx>
        <c:axId val="30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E-4041-8A96-5B996994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66672"/>
        <c:axId val="296967792"/>
      </c:barChart>
      <c:catAx>
        <c:axId val="2969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7792"/>
        <c:crosses val="autoZero"/>
        <c:auto val="1"/>
        <c:lblAlgn val="ctr"/>
        <c:lblOffset val="100"/>
        <c:noMultiLvlLbl val="0"/>
      </c:catAx>
      <c:valAx>
        <c:axId val="29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 refreshError="1"/>
      <sheetData sheetId="2" refreshError="1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A143" zoomScale="85" zoomScaleNormal="85" workbookViewId="0">
      <selection activeCell="F164" sqref="F164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4" t="s">
        <v>139</v>
      </c>
      <c r="F3" s="384"/>
      <c r="G3" s="384"/>
      <c r="H3" s="384"/>
      <c r="I3" s="384"/>
      <c r="J3" s="384"/>
      <c r="K3" s="384"/>
      <c r="L3" s="384"/>
      <c r="M3" s="384"/>
      <c r="N3" s="384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5" t="s">
        <v>92</v>
      </c>
      <c r="E40" s="385"/>
      <c r="F40" s="385"/>
      <c r="G40" s="385"/>
      <c r="H40" s="222"/>
      <c r="I40" s="222"/>
      <c r="J40" s="385" t="s">
        <v>167</v>
      </c>
      <c r="K40" s="385"/>
      <c r="L40" s="385"/>
      <c r="M40" s="385"/>
      <c r="N40" s="222"/>
      <c r="O40" s="222"/>
      <c r="P40" s="313" t="s">
        <v>169</v>
      </c>
      <c r="Q40" s="225"/>
      <c r="R40" s="225"/>
      <c r="S40" s="225"/>
      <c r="T40" s="224"/>
      <c r="U40" s="224"/>
      <c r="V40" s="373" t="s">
        <v>171</v>
      </c>
      <c r="W40" s="373"/>
      <c r="X40" s="373"/>
      <c r="Y40" s="373"/>
      <c r="Z40" s="373"/>
      <c r="AA40" s="224"/>
      <c r="AB40" s="226" t="s">
        <v>174</v>
      </c>
      <c r="AC40" s="224"/>
      <c r="AD40" s="224"/>
      <c r="AG40" s="224"/>
      <c r="AH40" s="374" t="s">
        <v>175</v>
      </c>
      <c r="AI40" s="374"/>
      <c r="AJ40" s="374"/>
      <c r="AK40" s="374"/>
      <c r="AN40" s="373" t="s">
        <v>177</v>
      </c>
      <c r="AO40" s="373"/>
      <c r="AP40" s="373"/>
      <c r="AQ40" s="373"/>
      <c r="AR40" s="373"/>
      <c r="AU40" s="224"/>
      <c r="AV40" s="224"/>
      <c r="AW40" s="224"/>
      <c r="AX40" s="224"/>
      <c r="AY40" s="224"/>
    </row>
    <row r="41" spans="2:51" ht="15" customHeight="1" x14ac:dyDescent="0.25">
      <c r="D41" s="372" t="s">
        <v>93</v>
      </c>
      <c r="E41" s="372"/>
      <c r="F41" s="372"/>
      <c r="G41" s="372"/>
      <c r="H41" s="223"/>
      <c r="I41" s="223"/>
      <c r="J41" s="372" t="s">
        <v>93</v>
      </c>
      <c r="K41" s="372"/>
      <c r="L41" s="372"/>
      <c r="M41" s="372"/>
      <c r="N41" s="223"/>
      <c r="O41" s="223"/>
      <c r="P41" s="372" t="s">
        <v>93</v>
      </c>
      <c r="Q41" s="372"/>
      <c r="R41" s="372"/>
      <c r="S41" s="372"/>
      <c r="T41" s="223"/>
      <c r="U41" s="223"/>
      <c r="V41" s="372" t="s">
        <v>93</v>
      </c>
      <c r="W41" s="372"/>
      <c r="X41" s="372"/>
      <c r="Y41" s="372"/>
      <c r="Z41" s="372"/>
      <c r="AA41" s="223"/>
      <c r="AB41" s="372" t="s">
        <v>93</v>
      </c>
      <c r="AC41" s="372"/>
      <c r="AD41" s="372"/>
      <c r="AE41" s="372"/>
      <c r="AG41" s="223"/>
      <c r="AH41" s="372" t="s">
        <v>93</v>
      </c>
      <c r="AI41" s="372"/>
      <c r="AJ41" s="372"/>
      <c r="AK41" s="372"/>
      <c r="AN41" s="372" t="s">
        <v>93</v>
      </c>
      <c r="AO41" s="372"/>
      <c r="AP41" s="372"/>
      <c r="AQ41" s="372"/>
      <c r="AR41" s="372"/>
      <c r="AU41" s="223"/>
      <c r="AV41" s="223"/>
      <c r="AW41" s="223"/>
      <c r="AX41" s="223"/>
      <c r="AY41" s="223"/>
    </row>
    <row r="42" spans="2:51" x14ac:dyDescent="0.25">
      <c r="D42" s="372"/>
      <c r="E42" s="372"/>
      <c r="F42" s="372"/>
      <c r="G42" s="372"/>
      <c r="H42" s="223"/>
      <c r="I42" s="223"/>
      <c r="J42" s="372"/>
      <c r="K42" s="372"/>
      <c r="L42" s="372"/>
      <c r="M42" s="372"/>
      <c r="N42" s="223"/>
      <c r="O42" s="223"/>
      <c r="P42" s="372"/>
      <c r="Q42" s="372"/>
      <c r="R42" s="372"/>
      <c r="S42" s="372"/>
      <c r="T42" s="223"/>
      <c r="U42" s="223"/>
      <c r="V42" s="372"/>
      <c r="W42" s="372"/>
      <c r="X42" s="372"/>
      <c r="Y42" s="372"/>
      <c r="Z42" s="372"/>
      <c r="AA42" s="223"/>
      <c r="AB42" s="372"/>
      <c r="AC42" s="372"/>
      <c r="AD42" s="372"/>
      <c r="AE42" s="372"/>
      <c r="AF42" s="223"/>
      <c r="AG42" s="223"/>
      <c r="AH42" s="372"/>
      <c r="AI42" s="372"/>
      <c r="AJ42" s="372"/>
      <c r="AK42" s="372"/>
      <c r="AM42" s="223"/>
      <c r="AN42" s="372"/>
      <c r="AO42" s="372"/>
      <c r="AP42" s="372"/>
      <c r="AQ42" s="372"/>
      <c r="AR42" s="372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88" t="s">
        <v>239</v>
      </c>
      <c r="E81" s="388"/>
      <c r="F81" s="388"/>
      <c r="G81" s="388"/>
      <c r="H81" s="388"/>
      <c r="I81" s="388"/>
      <c r="J81" s="388"/>
      <c r="K81" s="388"/>
      <c r="M81" s="374" t="s">
        <v>179</v>
      </c>
      <c r="N81" s="374"/>
      <c r="O81" s="374"/>
      <c r="P81" s="374"/>
    </row>
    <row r="82" spans="2:20" x14ac:dyDescent="0.25">
      <c r="D82" s="389"/>
      <c r="E82" s="389"/>
      <c r="F82" s="389"/>
      <c r="G82" s="389"/>
      <c r="H82" s="389"/>
      <c r="I82" s="389"/>
      <c r="J82" s="389"/>
      <c r="K82" s="389"/>
      <c r="M82" s="372" t="s">
        <v>93</v>
      </c>
      <c r="N82" s="372"/>
      <c r="O82" s="372"/>
      <c r="P82" s="372"/>
    </row>
    <row r="83" spans="2:20" x14ac:dyDescent="0.25">
      <c r="M83" s="372"/>
      <c r="N83" s="372"/>
      <c r="O83" s="372"/>
      <c r="P83" s="372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6" t="s">
        <v>268</v>
      </c>
      <c r="T86" s="347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6" t="s">
        <v>239</v>
      </c>
      <c r="I94" s="386"/>
      <c r="J94" s="386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87"/>
      <c r="I95" s="387"/>
      <c r="J95" s="387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87"/>
      <c r="I96" s="387"/>
      <c r="J96" s="387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2" t="s">
        <v>239</v>
      </c>
      <c r="M101" s="382"/>
      <c r="N101" s="382"/>
      <c r="O101" s="382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3"/>
      <c r="M102" s="383"/>
      <c r="N102" s="383"/>
      <c r="O102" s="383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3"/>
      <c r="M103" s="383"/>
      <c r="N103" s="383"/>
      <c r="O103" s="383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92" t="s">
        <v>239</v>
      </c>
      <c r="E108" s="392"/>
      <c r="F108" s="392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93"/>
      <c r="E109" s="393"/>
      <c r="F109" s="393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93"/>
      <c r="E110" s="393"/>
      <c r="F110" s="393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9" t="s">
        <v>116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88" t="s">
        <v>239</v>
      </c>
      <c r="E149" s="388"/>
      <c r="F149" s="388"/>
    </row>
    <row r="150" spans="4:16" x14ac:dyDescent="0.25">
      <c r="D150" s="389"/>
      <c r="E150" s="389"/>
      <c r="F150" s="389"/>
    </row>
    <row r="151" spans="4:16" x14ac:dyDescent="0.25">
      <c r="D151" s="389"/>
      <c r="E151" s="389"/>
      <c r="F151" s="389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4" t="s">
        <v>251</v>
      </c>
      <c r="I154" s="395"/>
      <c r="J154" s="396"/>
    </row>
    <row r="155" spans="4:16" x14ac:dyDescent="0.25">
      <c r="D155" s="73" t="s">
        <v>78</v>
      </c>
      <c r="E155" s="49">
        <v>8</v>
      </c>
      <c r="F155" s="400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399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399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401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88" t="s">
        <v>239</v>
      </c>
      <c r="E176" s="388"/>
      <c r="F176" s="388"/>
    </row>
    <row r="177" spans="2:16" x14ac:dyDescent="0.25">
      <c r="D177" s="389"/>
      <c r="E177" s="389"/>
      <c r="F177" s="389"/>
    </row>
    <row r="178" spans="2:16" x14ac:dyDescent="0.25">
      <c r="D178" s="389"/>
      <c r="E178" s="389"/>
      <c r="F178" s="389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71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71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71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71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111</v>
      </c>
    </row>
    <row r="186" spans="2:16" ht="15" customHeight="1" x14ac:dyDescent="0.25">
      <c r="B186" s="371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90" t="s">
        <v>112</v>
      </c>
      <c r="K186" s="391"/>
      <c r="L186" s="116">
        <f>H182*$J$182+H189*$K$182+H196*$L$182+H203*$M$182+H210*$N$182</f>
        <v>230.39999999999918</v>
      </c>
    </row>
    <row r="187" spans="2:16" ht="15" customHeight="1" x14ac:dyDescent="0.25">
      <c r="B187" s="371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90" t="s">
        <v>113</v>
      </c>
      <c r="K187" s="391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71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90" t="s">
        <v>114</v>
      </c>
      <c r="K188" s="391"/>
      <c r="L188" s="116">
        <f t="shared" si="44"/>
        <v>275.52989690721552</v>
      </c>
    </row>
    <row r="189" spans="2:16" ht="15" customHeight="1" x14ac:dyDescent="0.25">
      <c r="B189" s="371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90" t="s">
        <v>129</v>
      </c>
      <c r="K189" s="391"/>
      <c r="L189" s="116">
        <f t="shared" si="44"/>
        <v>307.19999999999891</v>
      </c>
    </row>
    <row r="190" spans="2:16" ht="15" customHeight="1" x14ac:dyDescent="0.25">
      <c r="B190" s="371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90" t="s">
        <v>130</v>
      </c>
      <c r="K190" s="391"/>
      <c r="L190" s="116">
        <f t="shared" si="44"/>
        <v>347.0961038961027</v>
      </c>
    </row>
    <row r="191" spans="2:16" ht="15" customHeight="1" x14ac:dyDescent="0.25">
      <c r="B191" s="371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90" t="s">
        <v>131</v>
      </c>
      <c r="K191" s="391"/>
      <c r="L191" s="116">
        <f t="shared" si="44"/>
        <v>398.90149253731192</v>
      </c>
    </row>
    <row r="192" spans="2:16" ht="15" customHeight="1" x14ac:dyDescent="0.25">
      <c r="B192" s="371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90" t="s">
        <v>132</v>
      </c>
      <c r="K192" s="391"/>
      <c r="L192" s="116">
        <f t="shared" si="44"/>
        <v>431.07096774193394</v>
      </c>
    </row>
    <row r="193" spans="2:8" x14ac:dyDescent="0.25">
      <c r="B193" s="371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71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71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71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71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71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71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71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71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71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71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71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71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71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71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71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71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71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71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71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71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71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71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71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88" t="s">
        <v>239</v>
      </c>
      <c r="E217" s="388"/>
      <c r="F217" s="388"/>
      <c r="G217" s="388"/>
      <c r="H217" s="388"/>
    </row>
    <row r="218" spans="2:20" x14ac:dyDescent="0.25">
      <c r="D218" s="389"/>
      <c r="E218" s="389"/>
      <c r="F218" s="389"/>
      <c r="G218" s="389"/>
      <c r="H218" s="389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9" t="s">
        <v>105</v>
      </c>
      <c r="L221" s="380"/>
      <c r="M221" s="380"/>
      <c r="N221" s="380"/>
      <c r="O221" s="381"/>
      <c r="R221" s="377"/>
      <c r="S221" s="378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5" t="s">
        <v>112</v>
      </c>
      <c r="S222" s="376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5" t="s">
        <v>113</v>
      </c>
      <c r="S223" s="376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75" t="s">
        <v>114</v>
      </c>
      <c r="S224" s="376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88" t="s">
        <v>239</v>
      </c>
      <c r="E240" s="388"/>
      <c r="F240" s="388"/>
      <c r="G240" s="388"/>
      <c r="H240" s="388"/>
      <c r="I240" s="388"/>
    </row>
    <row r="241" spans="4:9" x14ac:dyDescent="0.25">
      <c r="D241" s="389"/>
      <c r="E241" s="389"/>
      <c r="F241" s="389"/>
      <c r="G241" s="389"/>
      <c r="H241" s="389"/>
      <c r="I241" s="389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A94" workbookViewId="0">
      <selection activeCell="F122" sqref="F122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240</v>
      </c>
      <c r="P25" s="397"/>
      <c r="Q25" s="397"/>
    </row>
    <row r="26" spans="2:17" x14ac:dyDescent="0.25">
      <c r="B26" s="42" t="s">
        <v>214</v>
      </c>
      <c r="F26" s="42" t="s">
        <v>215</v>
      </c>
      <c r="O26" s="398"/>
      <c r="P26" s="398"/>
      <c r="Q26" s="398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8"/>
      <c r="P27" s="398"/>
      <c r="Q27" s="398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tabSelected="1" workbookViewId="0">
      <selection activeCell="K11" sqref="K11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280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261</v>
      </c>
      <c r="C4" s="324"/>
      <c r="D4" s="325"/>
      <c r="E4" s="324"/>
      <c r="F4" s="326"/>
      <c r="G4" s="327"/>
      <c r="H4" s="327"/>
      <c r="I4" s="370" t="s">
        <v>262</v>
      </c>
    </row>
    <row r="5" spans="2:9" ht="38.25" x14ac:dyDescent="0.25">
      <c r="B5" s="328" t="s">
        <v>69</v>
      </c>
      <c r="C5" s="328" t="s">
        <v>281</v>
      </c>
      <c r="D5" s="329" t="s">
        <v>263</v>
      </c>
      <c r="E5" s="328" t="s">
        <v>264</v>
      </c>
      <c r="F5" s="330" t="s">
        <v>94</v>
      </c>
      <c r="G5" s="331"/>
      <c r="H5" s="332" t="s">
        <v>265</v>
      </c>
      <c r="I5" s="370"/>
    </row>
    <row r="6" spans="2:9" ht="60" x14ac:dyDescent="0.25">
      <c r="B6" s="333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267</v>
      </c>
    </row>
    <row r="7" spans="2:9" x14ac:dyDescent="0.25">
      <c r="B7" s="337">
        <v>2013</v>
      </c>
      <c r="C7" s="337" t="s">
        <v>252</v>
      </c>
      <c r="D7" s="337" t="s">
        <v>88</v>
      </c>
      <c r="E7" s="337" t="s">
        <v>78</v>
      </c>
      <c r="F7" s="338">
        <v>10000</v>
      </c>
      <c r="G7" s="80">
        <f>VLOOKUP(H7,Tabla_mes,2,FALSE)</f>
        <v>4</v>
      </c>
      <c r="H7" s="339" t="s">
        <v>275</v>
      </c>
      <c r="I7" s="340">
        <f>((Variables!F160-Variables!F155)/(1-Factores!$C$7)*1/1000*Factores!$Q$7*F7)*4/12</f>
        <v>118.05362779648338</v>
      </c>
    </row>
    <row r="8" spans="2:9" x14ac:dyDescent="0.25">
      <c r="B8" s="337">
        <v>2014</v>
      </c>
      <c r="C8" s="337" t="s">
        <v>253</v>
      </c>
      <c r="D8" s="337" t="s">
        <v>90</v>
      </c>
      <c r="E8" s="337" t="s">
        <v>80</v>
      </c>
      <c r="F8" s="338">
        <v>10000</v>
      </c>
      <c r="G8" s="80">
        <f>VLOOKUP(H8,Tabla_mes,2,FALSE)</f>
        <v>8</v>
      </c>
      <c r="H8" s="339" t="s">
        <v>272</v>
      </c>
      <c r="I8" s="340">
        <f>((Variables!F168-Variables!F163)/(1-Factores!$C$8)*1/1000*Factores!$Q$8*F8)*G8/12</f>
        <v>264.56707086614176</v>
      </c>
    </row>
    <row r="9" spans="2:9" x14ac:dyDescent="0.25">
      <c r="B9" s="341"/>
      <c r="D9" s="342"/>
      <c r="E9" s="343"/>
      <c r="F9" s="344"/>
      <c r="G9" s="344"/>
      <c r="H9" s="344"/>
      <c r="I9" s="345">
        <f>SUM(I7:I8)</f>
        <v>382.62069866262516</v>
      </c>
    </row>
  </sheetData>
  <mergeCells count="1">
    <mergeCell ref="I4:I5"/>
  </mergeCells>
  <dataValidations count="1">
    <dataValidation type="list" allowBlank="1" showInputMessage="1" showErrorMessage="1" sqref="H7:H8" xr:uid="{00000000-0002-0000-02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Variables!$F$12:$F$18</xm:f>
          </x14:formula1>
          <xm:sqref>D7:E8</xm:sqref>
        </x14:dataValidation>
        <x14:dataValidation type="list" allowBlank="1" showInputMessage="1" showErrorMessage="1" xr:uid="{00000000-0002-0000-0200-000002000000}">
          <x14:formula1>
            <xm:f>Variables!$H$155:$J$155</xm:f>
          </x14:formula1>
          <xm:sqref>C7:C8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Variables</vt:lpstr>
      <vt:lpstr>Factores</vt:lpstr>
      <vt:lpstr>EEE Secadoras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2020-04-25T08:26:30Z</dcterms:modified>
</cp:coreProperties>
</file>