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Pc\Desktop\git-res\back-end\Web Dinamico 2\MRVMinem\Documentos\Exportar\"/>
    </mc:Choice>
  </mc:AlternateContent>
  <xr:revisionPtr revIDLastSave="0" documentId="13_ncr:1_{B43351FA-A262-483C-8D8E-5632E17308B0}" xr6:coauthVersionLast="45" xr6:coauthVersionMax="45" xr10:uidLastSave="{00000000-0000-0000-0000-000000000000}"/>
  <bookViews>
    <workbookView xWindow="-120" yWindow="-120" windowWidth="19440" windowHeight="15000" activeTab="4" xr2:uid="{00000000-000D-0000-FFFF-FFFF00000000}"/>
  </bookViews>
  <sheets>
    <sheet name="General" sheetId="1" r:id="rId1"/>
    <sheet name="Proveedores" sheetId="2" r:id="rId2"/>
    <sheet name="Variables" sheetId="4" r:id="rId3"/>
    <sheet name="Factores" sheetId="5" r:id="rId4"/>
    <sheet name="EESC" sheetId="6" r:id="rId5"/>
  </sheets>
  <externalReferences>
    <externalReference r:id="rId6"/>
  </externalReferences>
  <definedNames>
    <definedName name="Lista_meses">Variables!$AB$10:$AB$21</definedName>
    <definedName name="Tabla_mes">Variables!$AB$10:$AC$21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6" l="1"/>
  <c r="G9" i="6"/>
  <c r="G7" i="6"/>
  <c r="Q6" i="5" l="1"/>
  <c r="Q5" i="5"/>
  <c r="Q4" i="5"/>
  <c r="C8" i="5"/>
  <c r="Q7" i="5" l="1"/>
  <c r="C12" i="5"/>
  <c r="Q8" i="5" l="1"/>
  <c r="Q9" i="5" s="1"/>
  <c r="P4" i="4"/>
  <c r="I7" i="6" l="1"/>
  <c r="I8" i="6"/>
  <c r="I9" i="6"/>
  <c r="I1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MRV</author>
  </authors>
  <commentList>
    <comment ref="D8" authorId="0" shapeId="0" xr:uid="{00000000-0006-0000-0300-000001000000}">
      <text>
        <r>
          <rPr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<sst xmlns="http://schemas.openxmlformats.org/spreadsheetml/2006/main" count="176" uniqueCount="132">
  <si>
    <t>1.3.</t>
  </si>
  <si>
    <t>Eficiencia energética en el sector comercial</t>
  </si>
  <si>
    <t>Etapa</t>
  </si>
  <si>
    <t>Información</t>
  </si>
  <si>
    <t>Fuente</t>
  </si>
  <si>
    <t>Responsable</t>
  </si>
  <si>
    <t>Frecuencia</t>
  </si>
  <si>
    <t>¿Requiere acuerdo?</t>
  </si>
  <si>
    <t>Auditorías voluntarias</t>
  </si>
  <si>
    <t>M</t>
  </si>
  <si>
    <t>Características de la entidad – Suministro de electricidad • Estado actual del consumo de energía (línea de base) • Análisis de los subsistemas energéticos – Equipos  consumidores – motores eléctricos.</t>
  </si>
  <si>
    <t>Empresas auditadas</t>
  </si>
  <si>
    <t>EMSEs</t>
  </si>
  <si>
    <t>Conforme se efectúen las auditorías</t>
  </si>
  <si>
    <t>Si, entre las empresas que reciban apoyo para la realización de las auditorías, las EMSEs y la DGEE</t>
  </si>
  <si>
    <r>
      <t xml:space="preserve">Promover la racionalización del consumo de energía en el sector comercial de servicios, a través de las siguientes acciones: i) el </t>
    </r>
    <r>
      <rPr>
        <u/>
        <sz val="11"/>
        <color theme="1"/>
        <rFont val="Calibri"/>
        <family val="2"/>
        <scheme val="minor"/>
      </rPr>
      <t>reemplazo de lámparas de baja eficiencia por lámparas LED de 10W</t>
    </r>
    <r>
      <rPr>
        <sz val="11"/>
        <color theme="1"/>
        <rFont val="Calibri"/>
        <family val="2"/>
        <scheme val="minor"/>
      </rPr>
      <t xml:space="preserve"> y ii) la </t>
    </r>
    <r>
      <rPr>
        <u/>
        <sz val="11"/>
        <color theme="1"/>
        <rFont val="Calibri"/>
        <family val="2"/>
        <scheme val="minor"/>
      </rPr>
      <t>instalación de sensores de ocupación hotelera, con el objetivo de controlar las unidades de aire acondicionado</t>
    </r>
    <r>
      <rPr>
        <sz val="11"/>
        <color theme="1"/>
        <rFont val="Calibri"/>
        <family val="2"/>
        <scheme val="minor"/>
      </rPr>
      <t>. Así, se esperan reducir las emisiones de GEI en el subsector de alojamientos promoviendo el ahorro energético con el uso de tecnologías más eficientes de iluminación y control de aire acondicionado. Esta medida de mitigación tiene como base la Ley Nº 27345, Ley que promueve el uso eficiente de la energía y su Reglamento, este último precisa en su artículo 6 la ejecución de programas para el uso eficiente de la energía en el sector productivo y de servicios, entre otros sectores.</t>
    </r>
  </si>
  <si>
    <t>Medida</t>
  </si>
  <si>
    <t>Finalidad</t>
  </si>
  <si>
    <t>Indicadores</t>
  </si>
  <si>
    <t>Fuente (s)</t>
  </si>
  <si>
    <t>EE en sector comercial</t>
  </si>
  <si>
    <t>Consumo eléctrico de lámparas</t>
  </si>
  <si>
    <r>
      <t>MINCETUR,</t>
    </r>
    <r>
      <rPr>
        <sz val="11"/>
        <color theme="5" tint="-0.249977111117893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auditorías energéticas</t>
    </r>
  </si>
  <si>
    <t>PROVEEDORES</t>
  </si>
  <si>
    <t>Diseño detallado</t>
  </si>
  <si>
    <t>Programación Tentativa Sectorial</t>
  </si>
  <si>
    <t>1. Auditorías energéticas</t>
  </si>
  <si>
    <t>1. Comercios (alojamiento)</t>
  </si>
  <si>
    <t>2. MINCETUR (Plan Nacional COPESCO)</t>
  </si>
  <si>
    <t>R</t>
  </si>
  <si>
    <t xml:space="preserve">DGEE </t>
  </si>
  <si>
    <t>Anual</t>
  </si>
  <si>
    <t>No</t>
  </si>
  <si>
    <t>V</t>
  </si>
  <si>
    <t>Reportes generados por DGEE, procedimientos de medición, otra información de soporte</t>
  </si>
  <si>
    <t>DGEE</t>
  </si>
  <si>
    <t>Auditor externo</t>
  </si>
  <si>
    <t xml:space="preserve">No </t>
  </si>
  <si>
    <t>Efecto del reemplazo de lámparas (y otros equipos) en la reducción del consumo</t>
  </si>
  <si>
    <t>DGEE en base a información de MINCETUR y hoteles</t>
  </si>
  <si>
    <t>Cada año o según lo demanden algunas autoridades o donantes</t>
  </si>
  <si>
    <t>Tipo</t>
  </si>
  <si>
    <t>Cantidad</t>
  </si>
  <si>
    <t>Año</t>
  </si>
  <si>
    <t>Especificación del la lámpara (incandescente, ahorrador, etc.)</t>
  </si>
  <si>
    <t>Número de unidades de este tipo, clase y descripción.</t>
  </si>
  <si>
    <t>Año al que corresponde el registro.</t>
  </si>
  <si>
    <t>Incandescente</t>
  </si>
  <si>
    <t>LED</t>
  </si>
  <si>
    <r>
      <t xml:space="preserve">Potencia 
</t>
    </r>
    <r>
      <rPr>
        <sz val="11"/>
        <color theme="1"/>
        <rFont val="Calibri"/>
        <family val="2"/>
        <scheme val="minor"/>
      </rPr>
      <t>(W)</t>
    </r>
  </si>
  <si>
    <t>Fluorescente líneal</t>
  </si>
  <si>
    <t>Fluorescente circular</t>
  </si>
  <si>
    <t>Ahorrador (LFC)</t>
  </si>
  <si>
    <t>https://www.carrefour.es/equivalencia-luminica-de-bombillas/a440030/a</t>
  </si>
  <si>
    <r>
      <t>Metodología</t>
    </r>
    <r>
      <rPr>
        <sz val="12"/>
        <color theme="1"/>
        <rFont val="Eras Medium ITC"/>
        <family val="2"/>
      </rPr>
      <t xml:space="preserve"> </t>
    </r>
  </si>
  <si>
    <t>Dónde: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</si>
  <si>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</si>
  <si>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</si>
  <si>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</si>
  <si>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</si>
  <si>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</si>
  <si>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</si>
  <si>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</si>
  <si>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t>Promedio anual de pérdidas técnicas en la red (0.1)</t>
  </si>
  <si>
    <t>1/1000</t>
  </si>
  <si>
    <t>Factor de conversión de kWh a MWh</t>
  </si>
  <si>
    <r>
      <t>EF</t>
    </r>
    <r>
      <rPr>
        <vertAlign val="subscript"/>
        <sz val="11"/>
        <rFont val="Arial"/>
        <family val="2"/>
      </rPr>
      <t>y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</si>
  <si>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</si>
  <si>
    <t>Lámparas</t>
  </si>
  <si>
    <t>Sector</t>
  </si>
  <si>
    <r>
      <t xml:space="preserve">Uso diario 
</t>
    </r>
    <r>
      <rPr>
        <sz val="11"/>
        <color theme="1"/>
        <rFont val="Calibri"/>
        <family val="2"/>
        <scheme val="minor"/>
      </rPr>
      <t>(h)</t>
    </r>
  </si>
  <si>
    <r>
      <t xml:space="preserve">Uso anual
</t>
    </r>
    <r>
      <rPr>
        <sz val="11"/>
        <color theme="1"/>
        <rFont val="Calibri"/>
        <family val="2"/>
        <scheme val="minor"/>
      </rPr>
      <t>(h)</t>
    </r>
  </si>
  <si>
    <t>Comercial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</si>
  <si>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</si>
  <si>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</si>
  <si>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</si>
  <si>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</si>
  <si>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</si>
  <si>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</si>
  <si>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</si>
  <si>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</si>
  <si>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</si>
  <si>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</si>
  <si>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</si>
  <si>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</si>
  <si>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</si>
  <si>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r>
      <t xml:space="preserve">Flujo luminoso
</t>
    </r>
    <r>
      <rPr>
        <sz val="11"/>
        <color theme="1"/>
        <rFont val="Calibri"/>
        <family val="2"/>
        <scheme val="minor"/>
      </rPr>
      <t>(lm)</t>
    </r>
  </si>
  <si>
    <r>
      <t xml:space="preserve">Incandescentes
</t>
    </r>
    <r>
      <rPr>
        <sz val="11"/>
        <color theme="1"/>
        <rFont val="Calibri"/>
        <family val="2"/>
        <scheme val="minor"/>
      </rPr>
      <t>(W)</t>
    </r>
  </si>
  <si>
    <r>
      <t xml:space="preserve">LED
</t>
    </r>
    <r>
      <rPr>
        <sz val="11"/>
        <color theme="1"/>
        <rFont val="Calibri"/>
        <family val="2"/>
        <scheme val="minor"/>
      </rPr>
      <t>(W)</t>
    </r>
  </si>
  <si>
    <t>http://www.sucaled.com/dicroicas/lamparas-dicroicas/</t>
  </si>
  <si>
    <t>80 - 90</t>
  </si>
  <si>
    <t>240 - 270</t>
  </si>
  <si>
    <t>400 - 450</t>
  </si>
  <si>
    <t>560 - 630</t>
  </si>
  <si>
    <t>800 - 900</t>
  </si>
  <si>
    <t>960 - 1080</t>
  </si>
  <si>
    <t>1200 - 1350</t>
  </si>
  <si>
    <t>1600 - 1800</t>
  </si>
  <si>
    <t>4800 - 5400</t>
  </si>
  <si>
    <t>6400 - 7200</t>
  </si>
  <si>
    <t>7200 - 8100</t>
  </si>
  <si>
    <t>9600 - 10080</t>
  </si>
  <si>
    <t>12000 - 13500</t>
  </si>
  <si>
    <r>
      <t xml:space="preserve">Fluorescente
</t>
    </r>
    <r>
      <rPr>
        <sz val="11"/>
        <color theme="1"/>
        <rFont val="Calibri"/>
        <family val="2"/>
        <scheme val="minor"/>
      </rPr>
      <t>(W)</t>
    </r>
  </si>
  <si>
    <r>
      <t xml:space="preserve">Halogenas
</t>
    </r>
    <r>
      <rPr>
        <sz val="11"/>
        <color theme="1"/>
        <rFont val="Calibri"/>
        <family val="2"/>
        <scheme val="minor"/>
      </rPr>
      <t>(W)</t>
    </r>
  </si>
  <si>
    <t>Fuente: VALIDATION REPORT FOR “Emission factor calculation for the National Interconnected Electricity System of Peru (SEIN)”</t>
  </si>
  <si>
    <r>
      <t xml:space="preserve">Promover la racionalización del consumo de energía en el sector comercial de servicios, a través de: a) reemplazo de lámparas de baja eficiencia por </t>
    </r>
    <r>
      <rPr>
        <b/>
        <sz val="11"/>
        <color theme="1"/>
        <rFont val="Calibri"/>
        <family val="2"/>
        <scheme val="minor"/>
      </rPr>
      <t>lámparas LED de 10W</t>
    </r>
    <r>
      <rPr>
        <sz val="11"/>
        <color theme="1"/>
        <rFont val="Calibri"/>
        <family val="2"/>
        <scheme val="minor"/>
      </rPr>
      <t xml:space="preserve"> y b) instalación de </t>
    </r>
    <r>
      <rPr>
        <b/>
        <sz val="11"/>
        <color theme="1"/>
        <rFont val="Calibri"/>
        <family val="2"/>
        <scheme val="minor"/>
      </rPr>
      <t>sensores de ocupación hotelera</t>
    </r>
    <r>
      <rPr>
        <sz val="11"/>
        <color theme="1"/>
        <rFont val="Calibri"/>
        <family val="2"/>
        <scheme val="minor"/>
      </rPr>
      <t xml:space="preserve">, con el objetivo de controlar las unidades de aire acondicionado. </t>
    </r>
  </si>
  <si>
    <t>Meses del año en los que se contabilizará la energía ahorrada</t>
  </si>
  <si>
    <t>Abril</t>
  </si>
  <si>
    <t>Mayo</t>
  </si>
  <si>
    <t>Febrero</t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</si>
  <si>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</si>
  <si>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</si>
  <si>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Cantidad (unidades) de producto específico producido</t>
  </si>
  <si>
    <t>Total de Reducción de Emisiones</t>
  </si>
  <si>
    <t>Fuente cocción BAU</t>
  </si>
  <si>
    <t>Potencia BAU (W)</t>
  </si>
  <si>
    <t>Potencia INICIATIVA (W)</t>
  </si>
  <si>
    <t>Mes de inicio de operaciones</t>
  </si>
  <si>
    <t>Mes</t>
  </si>
  <si>
    <t>Codigo</t>
  </si>
  <si>
    <t>Enero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</si>
  <si>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</si>
  <si>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</si>
  <si>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</si>
  <si>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</si>
  <si>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</si>
  <si>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</si>
  <si>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</si>
  <si>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</si>
  <si>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Eficiencia energética en el sector comercial</t>
    </r>
  </si>
  <si>
    <r>
      <t xml:space="preserve">Enfoque : </t>
    </r>
    <r>
      <rPr>
        <sz val="10"/>
        <color theme="1"/>
        <rFont val="Calibri"/>
        <family val="2"/>
        <scheme val="minor"/>
      </rPr>
      <t>EESC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</si>
</sst>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 * #,##0_ ;_ * \-#,##0_ ;_ * &quot;-&quot;??_ ;_ @_ "/>
    <numFmt numFmtId="166" formatCode="0.0%"/>
    <numFmt numFmtId="167" formatCode="_ * #,##0.0000_ ;_ * \-#,##0.0000_ ;_ * &quot;-&quot;??_ ;_ @_ "/>
    <numFmt numFmtId="168" formatCode="_ * #,##0.0_ ;_ * \-#,##0.0_ ;_ * &quot;-&quot;??_ ;_ @_ "/>
  </numFmts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i/>
      <sz val="9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Eras Medium ITC"/>
      <family val="2"/>
    </font>
    <font>
      <sz val="12"/>
      <color theme="1"/>
      <name val="Eras Medium ITC"/>
      <family val="2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sz val="8"/>
      <color theme="0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84">
    <xf numFmtId="0" fontId="0" fillId="0" borderId="0" xfId="0"/>
    <xf numFmtId="0" fontId="0" fillId="2" borderId="0" xfId="0" applyFill="1"/>
    <xf numFmtId="0" fontId="2" fillId="3" borderId="0" xfId="0" applyFont="1" applyFill="1"/>
    <xf numFmtId="0" fontId="1" fillId="3" borderId="0" xfId="0" applyFont="1" applyFill="1"/>
    <xf numFmtId="0" fontId="4" fillId="5" borderId="9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justify" vertical="center" wrapText="1"/>
    </xf>
    <xf numFmtId="0" fontId="6" fillId="0" borderId="15" xfId="0" applyFont="1" applyBorder="1" applyAlignment="1">
      <alignment horizontal="left" vertical="center" wrapText="1"/>
    </xf>
    <xf numFmtId="0" fontId="8" fillId="7" borderId="16" xfId="0" applyFont="1" applyFill="1" applyBorder="1" applyAlignment="1">
      <alignment horizontal="center"/>
    </xf>
    <xf numFmtId="0" fontId="0" fillId="2" borderId="16" xfId="0" applyFill="1" applyBorder="1" applyAlignment="1">
      <alignment vertical="top" wrapText="1"/>
    </xf>
    <xf numFmtId="0" fontId="0" fillId="2" borderId="16" xfId="0" applyFill="1" applyBorder="1" applyAlignment="1">
      <alignment horizontal="justify" vertical="top" wrapText="1"/>
    </xf>
    <xf numFmtId="0" fontId="0" fillId="2" borderId="16" xfId="0" applyFill="1" applyBorder="1" applyAlignment="1">
      <alignment horizontal="left" vertical="top" wrapText="1"/>
    </xf>
    <xf numFmtId="0" fontId="3" fillId="2" borderId="0" xfId="0" applyFont="1" applyFill="1"/>
    <xf numFmtId="0" fontId="0" fillId="2" borderId="0" xfId="0" applyFill="1" applyAlignment="1">
      <alignment horizontal="left" vertical="top"/>
    </xf>
    <xf numFmtId="0" fontId="11" fillId="8" borderId="16" xfId="0" applyFont="1" applyFill="1" applyBorder="1" applyAlignment="1">
      <alignment horizontal="left" vertical="top" wrapText="1"/>
    </xf>
    <xf numFmtId="0" fontId="0" fillId="2" borderId="16" xfId="0" applyFill="1" applyBorder="1"/>
    <xf numFmtId="0" fontId="8" fillId="7" borderId="16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/>
    </xf>
    <xf numFmtId="0" fontId="12" fillId="0" borderId="0" xfId="1"/>
    <xf numFmtId="0" fontId="14" fillId="2" borderId="0" xfId="0" applyFont="1" applyFill="1"/>
    <xf numFmtId="0" fontId="10" fillId="2" borderId="0" xfId="0" applyFont="1" applyFill="1"/>
    <xf numFmtId="0" fontId="8" fillId="2" borderId="0" xfId="0" applyFont="1" applyFill="1"/>
    <xf numFmtId="0" fontId="0" fillId="9" borderId="16" xfId="0" applyFill="1" applyBorder="1" applyAlignment="1">
      <alignment horizontal="center"/>
    </xf>
    <xf numFmtId="0" fontId="0" fillId="2" borderId="18" xfId="0" applyFill="1" applyBorder="1"/>
    <xf numFmtId="165" fontId="0" fillId="2" borderId="16" xfId="2" applyNumberFormat="1" applyFont="1" applyFill="1" applyBorder="1" applyAlignment="1">
      <alignment horizontal="center"/>
    </xf>
    <xf numFmtId="0" fontId="19" fillId="2" borderId="0" xfId="0" applyFont="1" applyFill="1"/>
    <xf numFmtId="0" fontId="20" fillId="2" borderId="0" xfId="0" applyFont="1" applyFill="1"/>
    <xf numFmtId="0" fontId="8" fillId="10" borderId="16" xfId="0" applyFont="1" applyFill="1" applyBorder="1" applyAlignment="1">
      <alignment horizontal="center"/>
    </xf>
    <xf numFmtId="166" fontId="0" fillId="11" borderId="16" xfId="3" applyNumberFormat="1" applyFont="1" applyFill="1" applyBorder="1"/>
    <xf numFmtId="0" fontId="0" fillId="2" borderId="0" xfId="0" applyFill="1" applyBorder="1"/>
    <xf numFmtId="167" fontId="0" fillId="11" borderId="16" xfId="2" applyNumberFormat="1" applyFont="1" applyFill="1" applyBorder="1"/>
    <xf numFmtId="0" fontId="8" fillId="7" borderId="16" xfId="0" applyFont="1" applyFill="1" applyBorder="1" applyAlignment="1">
      <alignment horizontal="center" vertical="center" wrapText="1"/>
    </xf>
    <xf numFmtId="0" fontId="22" fillId="2" borderId="0" xfId="1" applyFont="1" applyFill="1" applyBorder="1"/>
    <xf numFmtId="0" fontId="0" fillId="2" borderId="0" xfId="0" applyFill="1" applyAlignment="1">
      <alignment horizontal="center"/>
    </xf>
    <xf numFmtId="167" fontId="13" fillId="12" borderId="16" xfId="2" applyNumberFormat="1" applyFont="1" applyFill="1" applyBorder="1"/>
    <xf numFmtId="167" fontId="7" fillId="12" borderId="16" xfId="2" applyNumberFormat="1" applyFont="1" applyFill="1" applyBorder="1"/>
    <xf numFmtId="166" fontId="13" fillId="12" borderId="16" xfId="3" applyNumberFormat="1" applyFont="1" applyFill="1" applyBorder="1"/>
    <xf numFmtId="166" fontId="7" fillId="12" borderId="16" xfId="3" applyNumberFormat="1" applyFont="1" applyFill="1" applyBorder="1"/>
    <xf numFmtId="0" fontId="0" fillId="2" borderId="0" xfId="0" applyFill="1" applyBorder="1" applyAlignment="1">
      <alignment horizontal="center"/>
    </xf>
    <xf numFmtId="165" fontId="0" fillId="2" borderId="0" xfId="2" applyNumberFormat="1" applyFont="1" applyFill="1" applyBorder="1" applyAlignment="1">
      <alignment horizontal="center"/>
    </xf>
    <xf numFmtId="0" fontId="11" fillId="8" borderId="16" xfId="0" applyNumberFormat="1" applyFont="1" applyFill="1" applyBorder="1" applyAlignment="1">
      <alignment horizontal="left" vertical="top" wrapText="1"/>
    </xf>
    <xf numFmtId="0" fontId="24" fillId="0" borderId="0" xfId="0" applyFont="1"/>
    <xf numFmtId="4" fontId="24" fillId="0" borderId="0" xfId="0" applyNumberFormat="1" applyFont="1" applyAlignment="1">
      <alignment horizontal="center"/>
    </xf>
    <xf numFmtId="0" fontId="25" fillId="0" borderId="0" xfId="0" applyFont="1"/>
    <xf numFmtId="0" fontId="25" fillId="13" borderId="20" xfId="0" applyFont="1" applyFill="1" applyBorder="1"/>
    <xf numFmtId="0" fontId="25" fillId="13" borderId="21" xfId="0" applyFont="1" applyFill="1" applyBorder="1"/>
    <xf numFmtId="3" fontId="24" fillId="13" borderId="21" xfId="0" applyNumberFormat="1" applyFont="1" applyFill="1" applyBorder="1" applyAlignment="1">
      <alignment horizontal="right"/>
    </xf>
    <xf numFmtId="4" fontId="25" fillId="13" borderId="21" xfId="0" applyNumberFormat="1" applyFont="1" applyFill="1" applyBorder="1" applyAlignment="1">
      <alignment horizontal="center"/>
    </xf>
    <xf numFmtId="0" fontId="25" fillId="13" borderId="18" xfId="0" applyFont="1" applyFill="1" applyBorder="1" applyAlignment="1">
      <alignment vertical="center" wrapText="1"/>
    </xf>
    <xf numFmtId="3" fontId="25" fillId="13" borderId="18" xfId="0" applyNumberFormat="1" applyFont="1" applyFill="1" applyBorder="1" applyAlignment="1">
      <alignment vertical="center" wrapText="1"/>
    </xf>
    <xf numFmtId="4" fontId="25" fillId="13" borderId="17" xfId="0" applyNumberFormat="1" applyFont="1" applyFill="1" applyBorder="1" applyAlignment="1">
      <alignment horizontal="center" vertical="center" wrapText="1"/>
    </xf>
    <xf numFmtId="4" fontId="27" fillId="14" borderId="16" xfId="0" applyNumberFormat="1" applyFont="1" applyFill="1" applyBorder="1" applyAlignment="1">
      <alignment horizontal="left" vertical="top" wrapText="1"/>
    </xf>
    <xf numFmtId="0" fontId="24" fillId="15" borderId="16" xfId="2" applyNumberFormat="1" applyFont="1" applyFill="1" applyBorder="1" applyAlignment="1">
      <alignment horizontal="center" vertical="center"/>
    </xf>
    <xf numFmtId="165" fontId="24" fillId="15" borderId="16" xfId="2" applyNumberFormat="1" applyFont="1" applyFill="1" applyBorder="1" applyAlignment="1">
      <alignment horizontal="center" vertical="center"/>
    </xf>
    <xf numFmtId="3" fontId="24" fillId="15" borderId="16" xfId="0" applyNumberFormat="1" applyFont="1" applyFill="1" applyBorder="1" applyAlignment="1">
      <alignment horizontal="center" vertical="center"/>
    </xf>
    <xf numFmtId="4" fontId="24" fillId="15" borderId="16" xfId="0" applyNumberFormat="1" applyFont="1" applyFill="1" applyBorder="1"/>
    <xf numFmtId="0" fontId="24" fillId="2" borderId="0" xfId="0" applyFont="1" applyFill="1" applyBorder="1"/>
    <xf numFmtId="3" fontId="24" fillId="2" borderId="0" xfId="0" applyNumberFormat="1" applyFont="1" applyFill="1" applyBorder="1" applyAlignment="1">
      <alignment horizontal="right"/>
    </xf>
    <xf numFmtId="168" fontId="24" fillId="2" borderId="0" xfId="0" applyNumberFormat="1" applyFont="1" applyFill="1" applyBorder="1"/>
    <xf numFmtId="4" fontId="24" fillId="2" borderId="0" xfId="0" applyNumberFormat="1" applyFont="1" applyFill="1" applyBorder="1" applyAlignment="1">
      <alignment horizontal="center"/>
    </xf>
    <xf numFmtId="4" fontId="25" fillId="15" borderId="16" xfId="0" applyNumberFormat="1" applyFont="1" applyFill="1" applyBorder="1"/>
    <xf numFmtId="0" fontId="0" fillId="16" borderId="16" xfId="0" applyFill="1" applyBorder="1"/>
    <xf numFmtId="0" fontId="0" fillId="16" borderId="16" xfId="0" applyFill="1" applyBorder="1" applyAlignment="1">
      <alignment horizontal="center"/>
    </xf>
    <xf numFmtId="0" fontId="25" fillId="13" borderId="17" xfId="0" applyFont="1" applyFill="1" applyBorder="1" applyAlignment="1">
      <alignment vertical="center" wrapText="1"/>
    </xf>
    <xf numFmtId="0" fontId="0" fillId="4" borderId="1" xfId="0" applyFill="1" applyBorder="1" applyAlignment="1">
      <alignment horizontal="justify" vertical="top" wrapText="1"/>
    </xf>
    <xf numFmtId="0" fontId="0" fillId="4" borderId="2" xfId="0" applyFill="1" applyBorder="1" applyAlignment="1">
      <alignment horizontal="justify" vertical="top" wrapText="1"/>
    </xf>
    <xf numFmtId="0" fontId="0" fillId="4" borderId="3" xfId="0" applyFill="1" applyBorder="1" applyAlignment="1">
      <alignment horizontal="justify" vertical="top" wrapText="1"/>
    </xf>
    <xf numFmtId="0" fontId="0" fillId="4" borderId="4" xfId="0" applyFill="1" applyBorder="1" applyAlignment="1">
      <alignment horizontal="justify" vertical="top" wrapText="1"/>
    </xf>
    <xf numFmtId="0" fontId="0" fillId="4" borderId="0" xfId="0" applyFill="1" applyBorder="1" applyAlignment="1">
      <alignment horizontal="justify" vertical="top" wrapText="1"/>
    </xf>
    <xf numFmtId="0" fontId="0" fillId="4" borderId="5" xfId="0" applyFill="1" applyBorder="1" applyAlignment="1">
      <alignment horizontal="justify" vertical="top" wrapText="1"/>
    </xf>
    <xf numFmtId="0" fontId="0" fillId="4" borderId="6" xfId="0" applyFill="1" applyBorder="1" applyAlignment="1">
      <alignment horizontal="justify" vertical="top" wrapText="1"/>
    </xf>
    <xf numFmtId="0" fontId="0" fillId="4" borderId="7" xfId="0" applyFill="1" applyBorder="1" applyAlignment="1">
      <alignment horizontal="justify" vertical="top" wrapText="1"/>
    </xf>
    <xf numFmtId="0" fontId="0" fillId="4" borderId="8" xfId="0" applyFill="1" applyBorder="1" applyAlignment="1">
      <alignment horizontal="justify" vertical="top" wrapText="1"/>
    </xf>
    <xf numFmtId="0" fontId="8" fillId="2" borderId="0" xfId="0" applyFont="1" applyFill="1" applyAlignment="1">
      <alignment horizontal="center"/>
    </xf>
    <xf numFmtId="0" fontId="5" fillId="6" borderId="11" xfId="0" applyFont="1" applyFill="1" applyBorder="1" applyAlignment="1">
      <alignment horizontal="left" vertical="center" wrapText="1"/>
    </xf>
    <xf numFmtId="0" fontId="5" fillId="6" borderId="12" xfId="0" applyFont="1" applyFill="1" applyBorder="1" applyAlignment="1">
      <alignment horizontal="left" vertical="center" wrapText="1"/>
    </xf>
    <xf numFmtId="0" fontId="5" fillId="6" borderId="13" xfId="0" applyFont="1" applyFill="1" applyBorder="1" applyAlignment="1">
      <alignment horizontal="left" vertical="center" wrapText="1"/>
    </xf>
    <xf numFmtId="0" fontId="8" fillId="7" borderId="16" xfId="0" applyFont="1" applyFill="1" applyBorder="1" applyAlignment="1">
      <alignment horizontal="center" vertical="center" wrapText="1"/>
    </xf>
    <xf numFmtId="0" fontId="24" fillId="2" borderId="19" xfId="0" applyFont="1" applyFill="1" applyBorder="1" applyAlignment="1">
      <alignment horizontal="left" vertical="top" wrapText="1"/>
    </xf>
    <xf numFmtId="0" fontId="24" fillId="2" borderId="0" xfId="0" applyFont="1" applyFill="1" applyAlignment="1">
      <alignment horizontal="left" vertical="top" wrapText="1"/>
    </xf>
    <xf numFmtId="0" fontId="25" fillId="13" borderId="16" xfId="0" applyFont="1" applyFill="1" applyBorder="1" applyAlignment="1">
      <alignment horizontal="center" wrapText="1"/>
    </xf>
  </cellXfs>
  <cellStyles count="4">
    <cellStyle name="Hipervínculo" xfId="1" builtinId="8"/>
    <cellStyle name="Millares" xfId="2" builtinId="3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12</xdr:row>
      <xdr:rowOff>134747</xdr:rowOff>
    </xdr:from>
    <xdr:ext cx="3945701" cy="38198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83399" y="2887472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219075</xdr:colOff>
      <xdr:row>14</xdr:row>
      <xdr:rowOff>95250</xdr:rowOff>
    </xdr:from>
    <xdr:to>
      <xdr:col>2</xdr:col>
      <xdr:colOff>3629025</xdr:colOff>
      <xdr:row>15</xdr:row>
      <xdr:rowOff>133350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9075" y="3228975"/>
          <a:ext cx="50196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8</xdr:row>
      <xdr:rowOff>85725</xdr:rowOff>
    </xdr:from>
    <xdr:to>
      <xdr:col>25</xdr:col>
      <xdr:colOff>1</xdr:colOff>
      <xdr:row>31</xdr:row>
      <xdr:rowOff>9526</xdr:rowOff>
    </xdr:to>
    <xdr:pic>
      <xdr:nvPicPr>
        <xdr:cNvPr id="2" name="Imagen 1" descr="Resultado de imagen para potencia de focos incandescentes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9" t="1283" r="876" b="2083"/>
        <a:stretch/>
      </xdr:blipFill>
      <xdr:spPr bwMode="auto">
        <a:xfrm>
          <a:off x="14392275" y="1800225"/>
          <a:ext cx="5314951" cy="4495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361950</xdr:colOff>
      <xdr:row>9</xdr:row>
      <xdr:rowOff>57149</xdr:rowOff>
    </xdr:from>
    <xdr:to>
      <xdr:col>10</xdr:col>
      <xdr:colOff>219075</xdr:colOff>
      <xdr:row>28</xdr:row>
      <xdr:rowOff>180974</xdr:rowOff>
    </xdr:to>
    <xdr:pic>
      <xdr:nvPicPr>
        <xdr:cNvPr id="4" name="Imagen 3" descr="Resultado de imagen para lamparas equivalente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53"/>
        <a:stretch/>
      </xdr:blipFill>
      <xdr:spPr bwMode="auto">
        <a:xfrm>
          <a:off x="2714625" y="1962149"/>
          <a:ext cx="4800600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Factores%20de%20emis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N5">
            <v>0.59799999999999998</v>
          </cell>
        </row>
        <row r="11">
          <cell r="N11">
            <v>0.61926999999999999</v>
          </cell>
        </row>
        <row r="23">
          <cell r="N23">
            <v>0.62709999999999999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ucaled.com/dicroicas/lamparas-dicroicas/" TargetMode="External"/><Relationship Id="rId2" Type="http://schemas.openxmlformats.org/officeDocument/2006/relationships/hyperlink" Target="http://www.sucaled.com/dicroicas/lamparas-dicroicas/" TargetMode="External"/><Relationship Id="rId1" Type="http://schemas.openxmlformats.org/officeDocument/2006/relationships/hyperlink" Target="https://www.carrefour.es/equivalencia-luminica-de-bombillas/a440030/a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3"/>
  <sheetViews>
    <sheetView workbookViewId="0">
      <selection activeCell="B4" sqref="B4:E7"/>
    </sheetView>
  </sheetViews>
  <sheetFormatPr baseColWidth="10" defaultRowHeight="15" x14ac:dyDescent="0.25"/>
  <cols>
    <col min="1" max="1" width="4" style="1" bestFit="1" customWidth="1"/>
    <col min="2" max="2" width="18.28515625" style="1" customWidth="1"/>
    <col min="3" max="3" width="136.5703125" style="1" customWidth="1"/>
    <col min="4" max="4" width="32.140625" style="1" customWidth="1"/>
    <col min="5" max="5" width="26.140625" style="1" customWidth="1"/>
    <col min="6" max="16384" width="11.42578125" style="1"/>
  </cols>
  <sheetData>
    <row r="2" spans="1:5" s="2" customFormat="1" x14ac:dyDescent="0.25">
      <c r="A2" s="2" t="s">
        <v>0</v>
      </c>
      <c r="B2" s="3" t="s">
        <v>1</v>
      </c>
    </row>
    <row r="3" spans="1:5" ht="15.75" thickBot="1" x14ac:dyDescent="0.3"/>
    <row r="4" spans="1:5" ht="15" customHeight="1" x14ac:dyDescent="0.25">
      <c r="B4" s="67" t="s">
        <v>15</v>
      </c>
      <c r="C4" s="68"/>
      <c r="D4" s="68"/>
      <c r="E4" s="69"/>
    </row>
    <row r="5" spans="1:5" x14ac:dyDescent="0.25">
      <c r="B5" s="70"/>
      <c r="C5" s="71"/>
      <c r="D5" s="71"/>
      <c r="E5" s="72"/>
    </row>
    <row r="6" spans="1:5" x14ac:dyDescent="0.25">
      <c r="B6" s="70"/>
      <c r="C6" s="71"/>
      <c r="D6" s="71"/>
      <c r="E6" s="72"/>
    </row>
    <row r="7" spans="1:5" ht="15.75" thickBot="1" x14ac:dyDescent="0.3">
      <c r="B7" s="73"/>
      <c r="C7" s="74"/>
      <c r="D7" s="74"/>
      <c r="E7" s="75"/>
    </row>
    <row r="9" spans="1:5" x14ac:dyDescent="0.25">
      <c r="B9" s="10" t="s">
        <v>16</v>
      </c>
      <c r="C9" s="10" t="s">
        <v>17</v>
      </c>
      <c r="D9" s="10" t="s">
        <v>18</v>
      </c>
      <c r="E9" s="10" t="s">
        <v>19</v>
      </c>
    </row>
    <row r="10" spans="1:5" ht="48" customHeight="1" x14ac:dyDescent="0.25">
      <c r="B10" s="11" t="s">
        <v>20</v>
      </c>
      <c r="C10" s="12" t="s">
        <v>106</v>
      </c>
      <c r="D10" s="11" t="s">
        <v>21</v>
      </c>
      <c r="E10" s="13" t="s">
        <v>22</v>
      </c>
    </row>
    <row r="12" spans="1:5" ht="15.75" x14ac:dyDescent="0.25">
      <c r="B12" s="22" t="s">
        <v>54</v>
      </c>
    </row>
    <row r="14" spans="1:5" x14ac:dyDescent="0.25">
      <c r="B14"/>
    </row>
    <row r="17" spans="2:3" x14ac:dyDescent="0.25">
      <c r="B17" s="1" t="s">
        <v>55</v>
      </c>
    </row>
    <row r="18" spans="2:3" ht="18.75" x14ac:dyDescent="0.35">
      <c r="B18" s="23" t="s">
        <v>56</v>
      </c>
      <c r="C18" s="23" t="s">
        <v>57</v>
      </c>
    </row>
    <row r="19" spans="2:3" ht="18.75" x14ac:dyDescent="0.35">
      <c r="B19" s="23" t="s">
        <v>58</v>
      </c>
      <c r="C19" s="23" t="s">
        <v>59</v>
      </c>
    </row>
    <row r="20" spans="2:3" ht="18.75" x14ac:dyDescent="0.35">
      <c r="B20" s="23" t="s">
        <v>60</v>
      </c>
      <c r="C20" s="23" t="s">
        <v>61</v>
      </c>
    </row>
    <row r="21" spans="2:3" ht="18.75" x14ac:dyDescent="0.35">
      <c r="B21" s="23" t="s">
        <v>62</v>
      </c>
      <c r="C21" s="23" t="s">
        <v>63</v>
      </c>
    </row>
    <row r="22" spans="2:3" x14ac:dyDescent="0.25">
      <c r="B22" s="23" t="s">
        <v>64</v>
      </c>
      <c r="C22" s="23" t="s">
        <v>65</v>
      </c>
    </row>
    <row r="23" spans="2:3" ht="18.75" x14ac:dyDescent="0.35">
      <c r="B23" s="23" t="s">
        <v>66</v>
      </c>
      <c r="C23" s="23" t="s">
        <v>67</v>
      </c>
    </row>
  </sheetData>
  <mergeCells count="1">
    <mergeCell ref="B4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3"/>
  <sheetViews>
    <sheetView workbookViewId="0">
      <selection activeCell="F18" sqref="F18"/>
    </sheetView>
  </sheetViews>
  <sheetFormatPr baseColWidth="10" defaultRowHeight="15" x14ac:dyDescent="0.25"/>
  <cols>
    <col min="1" max="1" width="4.140625" style="1" bestFit="1" customWidth="1"/>
    <col min="2" max="2" width="10.140625" style="1" customWidth="1"/>
    <col min="3" max="3" width="85.42578125" style="1" customWidth="1"/>
    <col min="4" max="4" width="26.5703125" style="1" customWidth="1"/>
    <col min="5" max="5" width="11.28515625" style="1" customWidth="1"/>
    <col min="6" max="6" width="30.140625" style="1" customWidth="1"/>
    <col min="7" max="7" width="44.7109375" style="1" customWidth="1"/>
    <col min="8" max="16384" width="11.42578125" style="1"/>
  </cols>
  <sheetData>
    <row r="2" spans="1:7" s="2" customFormat="1" x14ac:dyDescent="0.25">
      <c r="A2" s="2" t="s">
        <v>0</v>
      </c>
      <c r="B2" s="3" t="s">
        <v>1</v>
      </c>
    </row>
    <row r="4" spans="1:7" x14ac:dyDescent="0.25">
      <c r="B4" s="76" t="s">
        <v>23</v>
      </c>
      <c r="C4" s="76"/>
      <c r="D4" s="76"/>
      <c r="E4" s="76"/>
      <c r="F4" s="76"/>
      <c r="G4" s="76"/>
    </row>
    <row r="5" spans="1:7" x14ac:dyDescent="0.25">
      <c r="B5" s="14" t="s">
        <v>24</v>
      </c>
      <c r="D5" s="14" t="s">
        <v>25</v>
      </c>
    </row>
    <row r="6" spans="1:7" x14ac:dyDescent="0.25">
      <c r="B6" s="15" t="s">
        <v>26</v>
      </c>
      <c r="D6" s="1" t="s">
        <v>27</v>
      </c>
    </row>
    <row r="7" spans="1:7" x14ac:dyDescent="0.25">
      <c r="D7" s="1" t="s">
        <v>28</v>
      </c>
    </row>
    <row r="9" spans="1:7" ht="24" x14ac:dyDescent="0.25">
      <c r="B9" s="4" t="s">
        <v>2</v>
      </c>
      <c r="C9" s="4" t="s">
        <v>3</v>
      </c>
      <c r="D9" s="4" t="s">
        <v>4</v>
      </c>
      <c r="E9" s="5" t="s">
        <v>5</v>
      </c>
      <c r="F9" s="6" t="s">
        <v>6</v>
      </c>
      <c r="G9" s="6" t="s">
        <v>7</v>
      </c>
    </row>
    <row r="10" spans="1:7" x14ac:dyDescent="0.25">
      <c r="B10" s="77" t="s">
        <v>8</v>
      </c>
      <c r="C10" s="78"/>
      <c r="D10" s="78"/>
      <c r="E10" s="78"/>
      <c r="F10" s="78"/>
      <c r="G10" s="79"/>
    </row>
    <row r="11" spans="1:7" ht="24" x14ac:dyDescent="0.25">
      <c r="B11" s="7" t="s">
        <v>9</v>
      </c>
      <c r="C11" s="8" t="s">
        <v>10</v>
      </c>
      <c r="D11" s="8" t="s">
        <v>11</v>
      </c>
      <c r="E11" s="8" t="s">
        <v>12</v>
      </c>
      <c r="F11" s="8" t="s">
        <v>13</v>
      </c>
      <c r="G11" s="8" t="s">
        <v>14</v>
      </c>
    </row>
    <row r="12" spans="1:7" ht="24" x14ac:dyDescent="0.25">
      <c r="B12" s="7" t="s">
        <v>29</v>
      </c>
      <c r="C12" s="9" t="s">
        <v>38</v>
      </c>
      <c r="D12" s="9" t="s">
        <v>39</v>
      </c>
      <c r="E12" s="9" t="s">
        <v>30</v>
      </c>
      <c r="F12" s="9" t="s">
        <v>31</v>
      </c>
      <c r="G12" s="9" t="s">
        <v>32</v>
      </c>
    </row>
    <row r="13" spans="1:7" ht="24" x14ac:dyDescent="0.25">
      <c r="B13" s="7" t="s">
        <v>33</v>
      </c>
      <c r="C13" s="9" t="s">
        <v>34</v>
      </c>
      <c r="D13" s="9" t="s">
        <v>35</v>
      </c>
      <c r="E13" s="9" t="s">
        <v>36</v>
      </c>
      <c r="F13" s="9" t="s">
        <v>40</v>
      </c>
      <c r="G13" s="9" t="s">
        <v>37</v>
      </c>
    </row>
  </sheetData>
  <mergeCells count="2">
    <mergeCell ref="B4:G4"/>
    <mergeCell ref="B10: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U45"/>
  <sheetViews>
    <sheetView topLeftCell="U7" workbookViewId="0">
      <selection activeCell="AB25" sqref="AB25"/>
    </sheetView>
  </sheetViews>
  <sheetFormatPr baseColWidth="10" defaultRowHeight="15" x14ac:dyDescent="0.25"/>
  <cols>
    <col min="1" max="1" width="3.140625" style="1" customWidth="1"/>
    <col min="2" max="2" width="19.5703125" style="1" bestFit="1" customWidth="1"/>
    <col min="3" max="3" width="12.5703125" style="1" customWidth="1"/>
    <col min="4" max="4" width="5.5703125" style="1" customWidth="1"/>
    <col min="5" max="11" width="11.42578125" style="1"/>
    <col min="12" max="12" width="16.85546875" style="1" customWidth="1"/>
    <col min="13" max="13" width="14.85546875" style="1" customWidth="1"/>
    <col min="14" max="14" width="13.42578125" style="1" customWidth="1"/>
    <col min="15" max="15" width="10.5703125" style="1" customWidth="1"/>
    <col min="16" max="16" width="9.7109375" style="1" bestFit="1" customWidth="1"/>
    <col min="17" max="16384" width="11.42578125" style="1"/>
  </cols>
  <sheetData>
    <row r="1" spans="2:29" x14ac:dyDescent="0.25">
      <c r="C1" s="28">
        <v>9</v>
      </c>
      <c r="D1" s="28">
        <v>10</v>
      </c>
      <c r="E1" s="28">
        <v>11</v>
      </c>
      <c r="F1" s="28">
        <v>15</v>
      </c>
      <c r="G1" s="28">
        <v>18</v>
      </c>
      <c r="H1" s="28">
        <v>20</v>
      </c>
      <c r="I1" s="28">
        <v>23</v>
      </c>
      <c r="J1" s="28">
        <v>25</v>
      </c>
      <c r="K1" s="28">
        <v>36</v>
      </c>
      <c r="L1" s="28">
        <v>40</v>
      </c>
      <c r="M1" s="28">
        <v>60</v>
      </c>
      <c r="N1" s="28">
        <v>80</v>
      </c>
      <c r="O1" s="28">
        <v>100</v>
      </c>
      <c r="P1" s="28">
        <v>150</v>
      </c>
      <c r="Q1" s="28">
        <v>200</v>
      </c>
    </row>
    <row r="2" spans="2:29" x14ac:dyDescent="0.25">
      <c r="B2" s="24" t="s">
        <v>68</v>
      </c>
    </row>
    <row r="3" spans="2:29" ht="30" x14ac:dyDescent="0.25">
      <c r="B3" s="18" t="s">
        <v>41</v>
      </c>
      <c r="C3" s="80" t="s">
        <v>49</v>
      </c>
      <c r="D3" s="80"/>
      <c r="E3" s="80"/>
      <c r="F3" s="80"/>
      <c r="G3" s="80"/>
      <c r="H3" s="80"/>
      <c r="I3" s="80"/>
      <c r="J3" s="80"/>
      <c r="K3" s="80"/>
      <c r="L3" s="80"/>
      <c r="N3" s="19" t="s">
        <v>69</v>
      </c>
      <c r="O3" s="19" t="s">
        <v>70</v>
      </c>
      <c r="P3" s="19" t="s">
        <v>71</v>
      </c>
    </row>
    <row r="4" spans="2:29" x14ac:dyDescent="0.25">
      <c r="B4" s="17" t="s">
        <v>47</v>
      </c>
      <c r="C4" s="20">
        <v>15</v>
      </c>
      <c r="D4" s="20">
        <v>25</v>
      </c>
      <c r="E4" s="20">
        <v>40</v>
      </c>
      <c r="F4" s="20">
        <v>60</v>
      </c>
      <c r="G4" s="20">
        <v>100</v>
      </c>
      <c r="H4" s="20">
        <v>150</v>
      </c>
      <c r="I4" s="20">
        <v>200</v>
      </c>
      <c r="J4" s="25"/>
      <c r="K4" s="25"/>
      <c r="L4" s="25"/>
      <c r="N4" s="17" t="s">
        <v>72</v>
      </c>
      <c r="O4" s="20">
        <v>8</v>
      </c>
      <c r="P4" s="27">
        <f t="shared" ref="P4" si="0">12*22*O4</f>
        <v>2112</v>
      </c>
    </row>
    <row r="5" spans="2:29" x14ac:dyDescent="0.25">
      <c r="B5" s="17" t="s">
        <v>50</v>
      </c>
      <c r="C5" s="20">
        <v>10</v>
      </c>
      <c r="D5" s="20">
        <v>18</v>
      </c>
      <c r="E5" s="20">
        <v>36</v>
      </c>
      <c r="F5" s="20">
        <v>60</v>
      </c>
      <c r="G5" s="20">
        <v>80</v>
      </c>
      <c r="H5" s="20">
        <v>100</v>
      </c>
      <c r="I5" s="25"/>
      <c r="J5" s="25"/>
      <c r="K5" s="25"/>
      <c r="L5" s="25"/>
      <c r="N5" s="32"/>
      <c r="O5" s="41"/>
      <c r="P5" s="42"/>
    </row>
    <row r="6" spans="2:29" x14ac:dyDescent="0.25">
      <c r="B6" s="17" t="s">
        <v>52</v>
      </c>
      <c r="C6" s="20">
        <v>9</v>
      </c>
      <c r="D6" s="20">
        <v>11</v>
      </c>
      <c r="E6" s="20">
        <v>15</v>
      </c>
      <c r="F6" s="20">
        <v>20</v>
      </c>
      <c r="G6" s="20">
        <v>23</v>
      </c>
      <c r="H6" s="20">
        <v>30</v>
      </c>
      <c r="I6" s="25"/>
      <c r="J6" s="25"/>
      <c r="K6" s="25"/>
      <c r="L6" s="25"/>
      <c r="N6" s="32"/>
      <c r="O6" s="32"/>
      <c r="P6" s="32"/>
    </row>
    <row r="7" spans="2:29" x14ac:dyDescent="0.25">
      <c r="B7" s="26" t="s">
        <v>48</v>
      </c>
      <c r="C7" s="20">
        <v>3</v>
      </c>
      <c r="D7" s="20">
        <v>4</v>
      </c>
      <c r="E7" s="20">
        <v>6</v>
      </c>
      <c r="F7" s="20">
        <v>9</v>
      </c>
      <c r="G7" s="20">
        <v>11</v>
      </c>
      <c r="H7" s="20">
        <v>16</v>
      </c>
      <c r="I7" s="20">
        <v>20</v>
      </c>
      <c r="J7" s="20">
        <v>25</v>
      </c>
      <c r="K7" s="20">
        <v>35</v>
      </c>
      <c r="L7" s="20">
        <v>60</v>
      </c>
      <c r="N7" s="32"/>
      <c r="O7" s="41"/>
      <c r="P7" s="42"/>
    </row>
    <row r="9" spans="2:29" x14ac:dyDescent="0.25">
      <c r="AB9" s="64" t="s">
        <v>119</v>
      </c>
      <c r="AC9" s="65" t="s">
        <v>120</v>
      </c>
    </row>
    <row r="10" spans="2:29" ht="30" x14ac:dyDescent="0.25">
      <c r="B10" s="18" t="s">
        <v>41</v>
      </c>
      <c r="C10" s="19" t="s">
        <v>49</v>
      </c>
      <c r="L10" s="34" t="s">
        <v>86</v>
      </c>
      <c r="M10" s="34" t="s">
        <v>87</v>
      </c>
      <c r="N10" s="34" t="s">
        <v>103</v>
      </c>
      <c r="O10" s="34" t="s">
        <v>104</v>
      </c>
      <c r="P10" s="34" t="s">
        <v>88</v>
      </c>
      <c r="AB10" s="17" t="s">
        <v>121</v>
      </c>
      <c r="AC10" s="20">
        <v>11</v>
      </c>
    </row>
    <row r="11" spans="2:29" x14ac:dyDescent="0.25">
      <c r="B11" s="17" t="s">
        <v>47</v>
      </c>
      <c r="C11" s="20">
        <v>15</v>
      </c>
      <c r="L11" s="20" t="s">
        <v>90</v>
      </c>
      <c r="M11" s="17">
        <v>10</v>
      </c>
      <c r="N11" s="17">
        <v>0</v>
      </c>
      <c r="O11" s="17"/>
      <c r="P11" s="17">
        <v>1</v>
      </c>
      <c r="AB11" s="17" t="s">
        <v>110</v>
      </c>
      <c r="AC11" s="20">
        <v>10</v>
      </c>
    </row>
    <row r="12" spans="2:29" x14ac:dyDescent="0.25">
      <c r="B12" s="17" t="s">
        <v>47</v>
      </c>
      <c r="C12" s="20">
        <v>25</v>
      </c>
      <c r="L12" s="20" t="s">
        <v>91</v>
      </c>
      <c r="M12" s="17">
        <v>20</v>
      </c>
      <c r="N12" s="17">
        <v>0</v>
      </c>
      <c r="O12" s="17"/>
      <c r="P12" s="17">
        <v>3</v>
      </c>
      <c r="AB12" s="17" t="s">
        <v>122</v>
      </c>
      <c r="AC12" s="20">
        <v>9</v>
      </c>
    </row>
    <row r="13" spans="2:29" x14ac:dyDescent="0.25">
      <c r="B13" s="17" t="s">
        <v>47</v>
      </c>
      <c r="C13" s="20">
        <v>40</v>
      </c>
      <c r="L13" s="20" t="s">
        <v>92</v>
      </c>
      <c r="M13" s="17">
        <v>35</v>
      </c>
      <c r="N13" s="17">
        <v>0</v>
      </c>
      <c r="O13" s="17"/>
      <c r="P13" s="17">
        <v>5</v>
      </c>
      <c r="AB13" s="17" t="s">
        <v>108</v>
      </c>
      <c r="AC13" s="20">
        <v>8</v>
      </c>
    </row>
    <row r="14" spans="2:29" x14ac:dyDescent="0.25">
      <c r="B14" s="17" t="s">
        <v>47</v>
      </c>
      <c r="C14" s="20">
        <v>60</v>
      </c>
      <c r="L14" s="20" t="s">
        <v>93</v>
      </c>
      <c r="M14" s="17">
        <v>50</v>
      </c>
      <c r="N14" s="17">
        <v>0</v>
      </c>
      <c r="O14" s="17">
        <v>29</v>
      </c>
      <c r="P14" s="17">
        <v>7</v>
      </c>
      <c r="AB14" s="17" t="s">
        <v>109</v>
      </c>
      <c r="AC14" s="20">
        <v>7</v>
      </c>
    </row>
    <row r="15" spans="2:29" x14ac:dyDescent="0.25">
      <c r="B15" s="17" t="s">
        <v>47</v>
      </c>
      <c r="C15" s="20">
        <v>100</v>
      </c>
      <c r="L15" s="20" t="s">
        <v>94</v>
      </c>
      <c r="M15" s="17">
        <v>80</v>
      </c>
      <c r="N15" s="17">
        <v>20</v>
      </c>
      <c r="O15" s="17">
        <v>40</v>
      </c>
      <c r="P15" s="17">
        <v>10</v>
      </c>
      <c r="AB15" s="17" t="s">
        <v>123</v>
      </c>
      <c r="AC15" s="20">
        <v>6</v>
      </c>
    </row>
    <row r="16" spans="2:29" x14ac:dyDescent="0.25">
      <c r="B16" s="17" t="s">
        <v>47</v>
      </c>
      <c r="C16" s="20">
        <v>150</v>
      </c>
      <c r="L16" s="20" t="s">
        <v>95</v>
      </c>
      <c r="M16" s="17">
        <v>100</v>
      </c>
      <c r="N16" s="17">
        <v>24</v>
      </c>
      <c r="O16" s="17">
        <v>49</v>
      </c>
      <c r="P16" s="17">
        <v>12</v>
      </c>
      <c r="AB16" s="17" t="s">
        <v>124</v>
      </c>
      <c r="AC16" s="20">
        <v>5</v>
      </c>
    </row>
    <row r="17" spans="2:29" x14ac:dyDescent="0.25">
      <c r="B17" s="17" t="s">
        <v>47</v>
      </c>
      <c r="C17" s="20">
        <v>200</v>
      </c>
      <c r="L17" s="20" t="s">
        <v>96</v>
      </c>
      <c r="M17" s="17">
        <v>120</v>
      </c>
      <c r="N17" s="17">
        <v>30</v>
      </c>
      <c r="O17" s="17">
        <v>62</v>
      </c>
      <c r="P17" s="17">
        <v>15</v>
      </c>
      <c r="AB17" s="17" t="s">
        <v>125</v>
      </c>
      <c r="AC17" s="20">
        <v>4</v>
      </c>
    </row>
    <row r="18" spans="2:29" x14ac:dyDescent="0.25">
      <c r="B18" s="17" t="s">
        <v>50</v>
      </c>
      <c r="C18" s="20">
        <v>10</v>
      </c>
      <c r="L18" s="20" t="s">
        <v>97</v>
      </c>
      <c r="M18" s="17">
        <v>150</v>
      </c>
      <c r="N18" s="17">
        <v>40</v>
      </c>
      <c r="O18" s="17">
        <v>80</v>
      </c>
      <c r="P18" s="17">
        <v>20</v>
      </c>
      <c r="AB18" s="17" t="s">
        <v>126</v>
      </c>
      <c r="AC18" s="20">
        <v>3</v>
      </c>
    </row>
    <row r="19" spans="2:29" x14ac:dyDescent="0.25">
      <c r="B19" s="17" t="s">
        <v>50</v>
      </c>
      <c r="C19" s="20">
        <v>18</v>
      </c>
      <c r="L19" s="20" t="s">
        <v>98</v>
      </c>
      <c r="M19" s="17">
        <v>400</v>
      </c>
      <c r="N19" s="17">
        <v>120</v>
      </c>
      <c r="O19" s="17">
        <v>250</v>
      </c>
      <c r="P19" s="17">
        <v>60</v>
      </c>
      <c r="AB19" s="17" t="s">
        <v>127</v>
      </c>
      <c r="AC19" s="20">
        <v>2</v>
      </c>
    </row>
    <row r="20" spans="2:29" x14ac:dyDescent="0.25">
      <c r="B20" s="17" t="s">
        <v>50</v>
      </c>
      <c r="C20" s="20">
        <v>36</v>
      </c>
      <c r="L20" s="20" t="s">
        <v>99</v>
      </c>
      <c r="M20" s="17">
        <v>450</v>
      </c>
      <c r="N20" s="17">
        <v>160</v>
      </c>
      <c r="O20" s="17">
        <v>330</v>
      </c>
      <c r="P20" s="17">
        <v>80</v>
      </c>
      <c r="AB20" s="17" t="s">
        <v>128</v>
      </c>
      <c r="AC20" s="20">
        <v>1</v>
      </c>
    </row>
    <row r="21" spans="2:29" x14ac:dyDescent="0.25">
      <c r="B21" s="17" t="s">
        <v>50</v>
      </c>
      <c r="C21" s="20">
        <v>60</v>
      </c>
      <c r="L21" s="20" t="s">
        <v>100</v>
      </c>
      <c r="M21" s="17">
        <v>550</v>
      </c>
      <c r="N21" s="17">
        <v>180</v>
      </c>
      <c r="O21" s="17">
        <v>370</v>
      </c>
      <c r="P21" s="17">
        <v>90</v>
      </c>
      <c r="AB21" s="17" t="s">
        <v>129</v>
      </c>
      <c r="AC21" s="20">
        <v>0</v>
      </c>
    </row>
    <row r="22" spans="2:29" x14ac:dyDescent="0.25">
      <c r="B22" s="17" t="s">
        <v>50</v>
      </c>
      <c r="C22" s="20">
        <v>80</v>
      </c>
      <c r="L22" s="20" t="s">
        <v>101</v>
      </c>
      <c r="M22" s="17">
        <v>750</v>
      </c>
      <c r="N22" s="17">
        <v>240</v>
      </c>
      <c r="O22" s="17">
        <v>500</v>
      </c>
      <c r="P22" s="17">
        <v>120</v>
      </c>
    </row>
    <row r="23" spans="2:29" x14ac:dyDescent="0.25">
      <c r="B23" s="17" t="s">
        <v>50</v>
      </c>
      <c r="C23" s="20">
        <v>100</v>
      </c>
      <c r="L23" s="20" t="s">
        <v>102</v>
      </c>
      <c r="M23" s="17">
        <v>900</v>
      </c>
      <c r="N23" s="17">
        <v>300</v>
      </c>
      <c r="O23" s="17">
        <v>620</v>
      </c>
      <c r="P23" s="17">
        <v>150</v>
      </c>
    </row>
    <row r="24" spans="2:29" x14ac:dyDescent="0.25">
      <c r="B24" s="17" t="s">
        <v>51</v>
      </c>
      <c r="C24" s="20">
        <v>22</v>
      </c>
      <c r="M24" s="36"/>
      <c r="N24"/>
    </row>
    <row r="25" spans="2:29" x14ac:dyDescent="0.25">
      <c r="B25" s="17" t="s">
        <v>51</v>
      </c>
      <c r="C25" s="20">
        <v>32</v>
      </c>
      <c r="M25" s="36"/>
    </row>
    <row r="26" spans="2:29" x14ac:dyDescent="0.25">
      <c r="B26" s="17" t="s">
        <v>52</v>
      </c>
      <c r="C26" s="20">
        <v>9</v>
      </c>
    </row>
    <row r="27" spans="2:29" x14ac:dyDescent="0.25">
      <c r="B27" s="17" t="s">
        <v>52</v>
      </c>
      <c r="C27" s="20">
        <v>11</v>
      </c>
    </row>
    <row r="28" spans="2:29" x14ac:dyDescent="0.25">
      <c r="B28" s="17" t="s">
        <v>52</v>
      </c>
      <c r="C28" s="20">
        <v>15</v>
      </c>
    </row>
    <row r="29" spans="2:29" x14ac:dyDescent="0.25">
      <c r="B29" s="17" t="s">
        <v>52</v>
      </c>
      <c r="C29" s="20">
        <v>20</v>
      </c>
      <c r="E29" s="21" t="s">
        <v>89</v>
      </c>
    </row>
    <row r="30" spans="2:29" x14ac:dyDescent="0.25">
      <c r="B30" s="17" t="s">
        <v>52</v>
      </c>
      <c r="C30" s="20">
        <v>23</v>
      </c>
      <c r="E30" s="21" t="s">
        <v>89</v>
      </c>
    </row>
    <row r="31" spans="2:29" x14ac:dyDescent="0.25">
      <c r="B31" s="17" t="s">
        <v>52</v>
      </c>
      <c r="C31" s="20">
        <v>30</v>
      </c>
      <c r="S31" s="21" t="s">
        <v>53</v>
      </c>
    </row>
    <row r="32" spans="2:29" x14ac:dyDescent="0.25">
      <c r="B32" s="17" t="s">
        <v>48</v>
      </c>
      <c r="C32" s="20">
        <v>3</v>
      </c>
    </row>
    <row r="33" spans="2:151" x14ac:dyDescent="0.25">
      <c r="B33" s="17" t="s">
        <v>48</v>
      </c>
      <c r="C33" s="20">
        <v>4</v>
      </c>
      <c r="E33"/>
    </row>
    <row r="34" spans="2:151" x14ac:dyDescent="0.25">
      <c r="B34" s="17" t="s">
        <v>48</v>
      </c>
      <c r="C34" s="20">
        <v>6</v>
      </c>
    </row>
    <row r="35" spans="2:151" x14ac:dyDescent="0.25">
      <c r="B35" s="17" t="s">
        <v>48</v>
      </c>
      <c r="C35" s="20">
        <v>9</v>
      </c>
    </row>
    <row r="36" spans="2:151" x14ac:dyDescent="0.25">
      <c r="B36" s="17" t="s">
        <v>48</v>
      </c>
      <c r="C36" s="20">
        <v>11</v>
      </c>
    </row>
    <row r="37" spans="2:151" x14ac:dyDescent="0.25">
      <c r="B37" s="17" t="s">
        <v>48</v>
      </c>
      <c r="C37" s="20">
        <v>16</v>
      </c>
    </row>
    <row r="38" spans="2:151" x14ac:dyDescent="0.25">
      <c r="B38" s="17" t="s">
        <v>48</v>
      </c>
      <c r="C38" s="20">
        <v>20</v>
      </c>
    </row>
    <row r="39" spans="2:151" x14ac:dyDescent="0.25">
      <c r="B39" s="17" t="s">
        <v>48</v>
      </c>
      <c r="C39" s="20">
        <v>25</v>
      </c>
    </row>
    <row r="40" spans="2:151" x14ac:dyDescent="0.25">
      <c r="B40" s="17" t="s">
        <v>48</v>
      </c>
      <c r="C40" s="20">
        <v>35</v>
      </c>
    </row>
    <row r="41" spans="2:151" x14ac:dyDescent="0.25">
      <c r="B41" s="17" t="s">
        <v>48</v>
      </c>
      <c r="C41" s="20">
        <v>60</v>
      </c>
    </row>
    <row r="45" spans="2:151" x14ac:dyDescent="0.25">
      <c r="B45" s="28">
        <v>1</v>
      </c>
      <c r="C45" s="28">
        <v>2</v>
      </c>
      <c r="D45" s="28">
        <v>3</v>
      </c>
      <c r="E45" s="28">
        <v>4</v>
      </c>
      <c r="F45" s="28">
        <v>5</v>
      </c>
      <c r="G45" s="28">
        <v>6</v>
      </c>
      <c r="H45" s="28">
        <v>7</v>
      </c>
      <c r="I45" s="28">
        <v>8</v>
      </c>
      <c r="J45" s="28">
        <v>9</v>
      </c>
      <c r="K45" s="28">
        <v>10</v>
      </c>
      <c r="L45" s="28">
        <v>11</v>
      </c>
      <c r="M45" s="28">
        <v>12</v>
      </c>
      <c r="N45" s="28">
        <v>13</v>
      </c>
      <c r="O45" s="28">
        <v>14</v>
      </c>
      <c r="P45" s="28">
        <v>15</v>
      </c>
      <c r="Q45" s="28">
        <v>16</v>
      </c>
      <c r="R45" s="28">
        <v>17</v>
      </c>
      <c r="S45" s="28">
        <v>18</v>
      </c>
      <c r="T45" s="28">
        <v>19</v>
      </c>
      <c r="U45" s="28">
        <v>20</v>
      </c>
      <c r="V45" s="28">
        <v>21</v>
      </c>
      <c r="W45" s="28">
        <v>22</v>
      </c>
      <c r="X45" s="28">
        <v>23</v>
      </c>
      <c r="Y45" s="28">
        <v>24</v>
      </c>
      <c r="Z45" s="28">
        <v>25</v>
      </c>
      <c r="AA45" s="28">
        <v>26</v>
      </c>
      <c r="AB45" s="28">
        <v>27</v>
      </c>
      <c r="AC45" s="28">
        <v>28</v>
      </c>
      <c r="AD45" s="28">
        <v>29</v>
      </c>
      <c r="AE45" s="28">
        <v>30</v>
      </c>
      <c r="AF45" s="28">
        <v>31</v>
      </c>
      <c r="AG45" s="28">
        <v>32</v>
      </c>
      <c r="AH45" s="28">
        <v>33</v>
      </c>
      <c r="AI45" s="28">
        <v>34</v>
      </c>
      <c r="AJ45" s="28">
        <v>35</v>
      </c>
      <c r="AK45" s="28">
        <v>36</v>
      </c>
      <c r="AL45" s="28">
        <v>37</v>
      </c>
      <c r="AM45" s="28">
        <v>38</v>
      </c>
      <c r="AN45" s="28">
        <v>39</v>
      </c>
      <c r="AO45" s="28">
        <v>40</v>
      </c>
      <c r="AP45" s="28">
        <v>41</v>
      </c>
      <c r="AQ45" s="28">
        <v>42</v>
      </c>
      <c r="AR45" s="28">
        <v>43</v>
      </c>
      <c r="AS45" s="28">
        <v>44</v>
      </c>
      <c r="AT45" s="28">
        <v>45</v>
      </c>
      <c r="AU45" s="28">
        <v>46</v>
      </c>
      <c r="AV45" s="28">
        <v>47</v>
      </c>
      <c r="AW45" s="28">
        <v>48</v>
      </c>
      <c r="AX45" s="28">
        <v>49</v>
      </c>
      <c r="AY45" s="28">
        <v>50</v>
      </c>
      <c r="AZ45" s="28">
        <v>51</v>
      </c>
      <c r="BA45" s="28">
        <v>52</v>
      </c>
      <c r="BB45" s="28">
        <v>53</v>
      </c>
      <c r="BC45" s="28">
        <v>54</v>
      </c>
      <c r="BD45" s="28">
        <v>55</v>
      </c>
      <c r="BE45" s="28">
        <v>56</v>
      </c>
      <c r="BF45" s="28">
        <v>57</v>
      </c>
      <c r="BG45" s="28">
        <v>58</v>
      </c>
      <c r="BH45" s="28">
        <v>59</v>
      </c>
      <c r="BI45" s="28">
        <v>60</v>
      </c>
      <c r="BJ45" s="28">
        <v>61</v>
      </c>
      <c r="BK45" s="28">
        <v>62</v>
      </c>
      <c r="BL45" s="28">
        <v>63</v>
      </c>
      <c r="BM45" s="28">
        <v>64</v>
      </c>
      <c r="BN45" s="28">
        <v>65</v>
      </c>
      <c r="BO45" s="28">
        <v>66</v>
      </c>
      <c r="BP45" s="28">
        <v>67</v>
      </c>
      <c r="BQ45" s="28">
        <v>68</v>
      </c>
      <c r="BR45" s="28">
        <v>69</v>
      </c>
      <c r="BS45" s="28">
        <v>70</v>
      </c>
      <c r="BT45" s="28">
        <v>71</v>
      </c>
      <c r="BU45" s="28">
        <v>72</v>
      </c>
      <c r="BV45" s="28">
        <v>73</v>
      </c>
      <c r="BW45" s="28">
        <v>74</v>
      </c>
      <c r="BX45" s="28">
        <v>75</v>
      </c>
      <c r="BY45" s="28">
        <v>76</v>
      </c>
      <c r="BZ45" s="28">
        <v>77</v>
      </c>
      <c r="CA45" s="28">
        <v>78</v>
      </c>
      <c r="CB45" s="28">
        <v>79</v>
      </c>
      <c r="CC45" s="28">
        <v>80</v>
      </c>
      <c r="CD45" s="28">
        <v>81</v>
      </c>
      <c r="CE45" s="28">
        <v>82</v>
      </c>
      <c r="CF45" s="28">
        <v>83</v>
      </c>
      <c r="CG45" s="28">
        <v>84</v>
      </c>
      <c r="CH45" s="28">
        <v>85</v>
      </c>
      <c r="CI45" s="28">
        <v>86</v>
      </c>
      <c r="CJ45" s="28">
        <v>87</v>
      </c>
      <c r="CK45" s="28">
        <v>88</v>
      </c>
      <c r="CL45" s="28">
        <v>89</v>
      </c>
      <c r="CM45" s="28">
        <v>90</v>
      </c>
      <c r="CN45" s="28">
        <v>91</v>
      </c>
      <c r="CO45" s="28">
        <v>92</v>
      </c>
      <c r="CP45" s="28">
        <v>93</v>
      </c>
      <c r="CQ45" s="28">
        <v>94</v>
      </c>
      <c r="CR45" s="28">
        <v>95</v>
      </c>
      <c r="CS45" s="28">
        <v>96</v>
      </c>
      <c r="CT45" s="28">
        <v>97</v>
      </c>
      <c r="CU45" s="28">
        <v>98</v>
      </c>
      <c r="CV45" s="28">
        <v>99</v>
      </c>
      <c r="CW45" s="28">
        <v>100</v>
      </c>
      <c r="CX45" s="28">
        <v>101</v>
      </c>
      <c r="CY45" s="28">
        <v>102</v>
      </c>
      <c r="CZ45" s="28">
        <v>103</v>
      </c>
      <c r="DA45" s="28">
        <v>104</v>
      </c>
      <c r="DB45" s="28">
        <v>105</v>
      </c>
      <c r="DC45" s="28">
        <v>106</v>
      </c>
      <c r="DD45" s="28">
        <v>107</v>
      </c>
      <c r="DE45" s="28">
        <v>108</v>
      </c>
      <c r="DF45" s="28">
        <v>109</v>
      </c>
      <c r="DG45" s="28">
        <v>110</v>
      </c>
      <c r="DH45" s="28">
        <v>111</v>
      </c>
      <c r="DI45" s="28">
        <v>112</v>
      </c>
      <c r="DJ45" s="28">
        <v>113</v>
      </c>
      <c r="DK45" s="28">
        <v>114</v>
      </c>
      <c r="DL45" s="28">
        <v>115</v>
      </c>
      <c r="DM45" s="28">
        <v>116</v>
      </c>
      <c r="DN45" s="28">
        <v>117</v>
      </c>
      <c r="DO45" s="28">
        <v>118</v>
      </c>
      <c r="DP45" s="28">
        <v>119</v>
      </c>
      <c r="DQ45" s="28">
        <v>120</v>
      </c>
      <c r="DR45" s="28">
        <v>121</v>
      </c>
      <c r="DS45" s="28">
        <v>122</v>
      </c>
      <c r="DT45" s="28">
        <v>123</v>
      </c>
      <c r="DU45" s="28">
        <v>124</v>
      </c>
      <c r="DV45" s="28">
        <v>125</v>
      </c>
      <c r="DW45" s="28">
        <v>126</v>
      </c>
      <c r="DX45" s="28">
        <v>127</v>
      </c>
      <c r="DY45" s="28">
        <v>128</v>
      </c>
      <c r="DZ45" s="28">
        <v>129</v>
      </c>
      <c r="EA45" s="28">
        <v>130</v>
      </c>
      <c r="EB45" s="28">
        <v>131</v>
      </c>
      <c r="EC45" s="28">
        <v>132</v>
      </c>
      <c r="ED45" s="28">
        <v>133</v>
      </c>
      <c r="EE45" s="28">
        <v>134</v>
      </c>
      <c r="EF45" s="28">
        <v>135</v>
      </c>
      <c r="EG45" s="28">
        <v>136</v>
      </c>
      <c r="EH45" s="28">
        <v>137</v>
      </c>
      <c r="EI45" s="28">
        <v>138</v>
      </c>
      <c r="EJ45" s="28">
        <v>139</v>
      </c>
      <c r="EK45" s="28">
        <v>140</v>
      </c>
      <c r="EL45" s="28">
        <v>141</v>
      </c>
      <c r="EM45" s="28">
        <v>142</v>
      </c>
      <c r="EN45" s="28">
        <v>143</v>
      </c>
      <c r="EO45" s="28">
        <v>144</v>
      </c>
      <c r="EP45" s="28">
        <v>145</v>
      </c>
      <c r="EQ45" s="28">
        <v>146</v>
      </c>
      <c r="ER45" s="28">
        <v>147</v>
      </c>
      <c r="ES45" s="28">
        <v>148</v>
      </c>
      <c r="ET45" s="28">
        <v>149</v>
      </c>
      <c r="EU45" s="28">
        <v>150</v>
      </c>
    </row>
  </sheetData>
  <mergeCells count="1">
    <mergeCell ref="C3:L3"/>
  </mergeCells>
  <hyperlinks>
    <hyperlink ref="S31" r:id="rId1" xr:uid="{00000000-0004-0000-0200-000000000000}"/>
    <hyperlink ref="E29" r:id="rId2" xr:uid="{00000000-0004-0000-0200-000001000000}"/>
    <hyperlink ref="E30" r:id="rId3" xr:uid="{00000000-0004-0000-0200-000002000000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27"/>
  <sheetViews>
    <sheetView workbookViewId="0">
      <selection activeCell="C12" sqref="C12"/>
    </sheetView>
  </sheetViews>
  <sheetFormatPr baseColWidth="10" defaultRowHeight="15" x14ac:dyDescent="0.25"/>
  <cols>
    <col min="1" max="1" width="4.140625" style="1" customWidth="1"/>
    <col min="2" max="14" width="11.42578125" style="1"/>
    <col min="15" max="17" width="14.7109375" style="1" customWidth="1"/>
    <col min="18" max="16384" width="11.42578125" style="1"/>
  </cols>
  <sheetData>
    <row r="2" spans="2:17" ht="18" x14ac:dyDescent="0.35">
      <c r="B2" s="29" t="s">
        <v>73</v>
      </c>
      <c r="O2" s="24" t="s">
        <v>83</v>
      </c>
    </row>
    <row r="3" spans="2:17" x14ac:dyDescent="0.25">
      <c r="B3" s="30" t="s">
        <v>43</v>
      </c>
      <c r="C3" s="30" t="s">
        <v>74</v>
      </c>
      <c r="D3" s="30" t="s">
        <v>4</v>
      </c>
      <c r="O3" s="30" t="s">
        <v>43</v>
      </c>
      <c r="P3" s="30" t="s">
        <v>84</v>
      </c>
      <c r="Q3" s="30" t="s">
        <v>85</v>
      </c>
    </row>
    <row r="4" spans="2:17" x14ac:dyDescent="0.25">
      <c r="B4" s="20">
        <v>2010</v>
      </c>
      <c r="C4" s="39">
        <v>0.104</v>
      </c>
      <c r="D4" s="35" t="s">
        <v>75</v>
      </c>
      <c r="O4" s="20">
        <v>2010</v>
      </c>
      <c r="P4" s="37"/>
      <c r="Q4" s="37">
        <f>[1]Hoja1!$N$5</f>
        <v>0.59799999999999998</v>
      </c>
    </row>
    <row r="5" spans="2:17" x14ac:dyDescent="0.25">
      <c r="B5" s="20">
        <v>2011</v>
      </c>
      <c r="C5" s="39">
        <v>0.108</v>
      </c>
      <c r="D5" s="35" t="s">
        <v>76</v>
      </c>
      <c r="O5" s="20">
        <v>2011</v>
      </c>
      <c r="P5" s="37"/>
      <c r="Q5" s="37">
        <f>[1]Hoja1!$N$11</f>
        <v>0.61926999999999999</v>
      </c>
    </row>
    <row r="6" spans="2:17" x14ac:dyDescent="0.25">
      <c r="B6" s="20">
        <v>2012</v>
      </c>
      <c r="C6" s="39">
        <v>0.109</v>
      </c>
      <c r="D6" s="35" t="s">
        <v>77</v>
      </c>
      <c r="O6" s="20">
        <v>2012</v>
      </c>
      <c r="P6" s="37"/>
      <c r="Q6" s="37">
        <f>[1]Hoja1!$N$23</f>
        <v>0.62709999999999999</v>
      </c>
    </row>
    <row r="7" spans="2:17" x14ac:dyDescent="0.25">
      <c r="B7" s="20">
        <v>2013</v>
      </c>
      <c r="C7" s="39">
        <v>0.109</v>
      </c>
      <c r="D7" s="35" t="s">
        <v>78</v>
      </c>
      <c r="O7" s="20">
        <v>2013</v>
      </c>
      <c r="P7" s="37"/>
      <c r="Q7" s="38">
        <f>Q6</f>
        <v>0.62709999999999999</v>
      </c>
    </row>
    <row r="8" spans="2:17" x14ac:dyDescent="0.25">
      <c r="B8" s="20">
        <v>2014</v>
      </c>
      <c r="C8" s="39">
        <f>AVERAGE(C7,C9)</f>
        <v>0.111</v>
      </c>
      <c r="D8" s="35" t="s">
        <v>79</v>
      </c>
      <c r="O8" s="20">
        <v>2014</v>
      </c>
      <c r="P8" s="37"/>
      <c r="Q8" s="38">
        <f>Q7</f>
        <v>0.62709999999999999</v>
      </c>
    </row>
    <row r="9" spans="2:17" x14ac:dyDescent="0.25">
      <c r="B9" s="20">
        <v>2015</v>
      </c>
      <c r="C9" s="39">
        <v>0.113</v>
      </c>
      <c r="D9" s="35" t="s">
        <v>80</v>
      </c>
      <c r="O9" s="20">
        <v>2015</v>
      </c>
      <c r="P9" s="37"/>
      <c r="Q9" s="38">
        <f>Q8</f>
        <v>0.62709999999999999</v>
      </c>
    </row>
    <row r="10" spans="2:17" x14ac:dyDescent="0.25">
      <c r="B10" s="20">
        <v>2016</v>
      </c>
      <c r="C10" s="39">
        <v>0.109</v>
      </c>
      <c r="D10" s="35" t="s">
        <v>81</v>
      </c>
      <c r="O10" s="20">
        <v>2016</v>
      </c>
      <c r="P10" s="37">
        <v>0.43230000000000002</v>
      </c>
      <c r="Q10" s="37">
        <v>0.41189999999999999</v>
      </c>
    </row>
    <row r="11" spans="2:17" x14ac:dyDescent="0.25">
      <c r="B11" s="20">
        <v>2017</v>
      </c>
      <c r="C11" s="39">
        <v>0.108</v>
      </c>
      <c r="D11" s="35" t="s">
        <v>82</v>
      </c>
      <c r="O11" s="20">
        <v>2017</v>
      </c>
      <c r="P11" s="37">
        <v>0.43230000000000002</v>
      </c>
      <c r="Q11" s="37">
        <v>0.41189999999999999</v>
      </c>
    </row>
    <row r="12" spans="2:17" x14ac:dyDescent="0.25">
      <c r="B12" s="20">
        <v>2018</v>
      </c>
      <c r="C12" s="40">
        <f>C11</f>
        <v>0.108</v>
      </c>
      <c r="D12" s="32"/>
      <c r="O12" s="20">
        <v>2018</v>
      </c>
      <c r="P12" s="37">
        <v>0.43230000000000002</v>
      </c>
      <c r="Q12" s="37">
        <v>0.41189999999999999</v>
      </c>
    </row>
    <row r="13" spans="2:17" x14ac:dyDescent="0.25">
      <c r="B13" s="20">
        <v>2019</v>
      </c>
      <c r="C13" s="31"/>
      <c r="D13" s="32"/>
      <c r="O13" s="20">
        <v>2019</v>
      </c>
      <c r="P13" s="33"/>
      <c r="Q13" s="33"/>
    </row>
    <row r="14" spans="2:17" x14ac:dyDescent="0.25">
      <c r="B14" s="20">
        <v>2020</v>
      </c>
      <c r="C14" s="31"/>
      <c r="D14" s="32"/>
      <c r="O14" s="20">
        <v>2020</v>
      </c>
      <c r="P14" s="33"/>
      <c r="Q14" s="33"/>
    </row>
    <row r="15" spans="2:17" x14ac:dyDescent="0.25">
      <c r="B15" s="20">
        <v>2021</v>
      </c>
      <c r="C15" s="31"/>
      <c r="D15" s="32"/>
      <c r="O15" s="20">
        <v>2021</v>
      </c>
      <c r="P15" s="33"/>
      <c r="Q15" s="33"/>
    </row>
    <row r="16" spans="2:17" x14ac:dyDescent="0.25">
      <c r="B16" s="20">
        <v>2022</v>
      </c>
      <c r="C16" s="31"/>
      <c r="D16" s="32"/>
      <c r="O16" s="20">
        <v>2022</v>
      </c>
      <c r="P16" s="33"/>
      <c r="Q16" s="33"/>
    </row>
    <row r="17" spans="2:17" x14ac:dyDescent="0.25">
      <c r="B17" s="20">
        <v>2023</v>
      </c>
      <c r="C17" s="31"/>
      <c r="D17" s="32"/>
      <c r="O17" s="20">
        <v>2023</v>
      </c>
      <c r="P17" s="33"/>
      <c r="Q17" s="33"/>
    </row>
    <row r="18" spans="2:17" x14ac:dyDescent="0.25">
      <c r="B18" s="20">
        <v>2024</v>
      </c>
      <c r="C18" s="31"/>
      <c r="D18" s="32"/>
      <c r="O18" s="20">
        <v>2024</v>
      </c>
      <c r="P18" s="33"/>
      <c r="Q18" s="33"/>
    </row>
    <row r="19" spans="2:17" x14ac:dyDescent="0.25">
      <c r="B19" s="20">
        <v>2025</v>
      </c>
      <c r="C19" s="31"/>
      <c r="D19" s="32"/>
      <c r="O19" s="20">
        <v>2025</v>
      </c>
      <c r="P19" s="33"/>
      <c r="Q19" s="33"/>
    </row>
    <row r="20" spans="2:17" x14ac:dyDescent="0.25">
      <c r="B20" s="20">
        <v>2026</v>
      </c>
      <c r="C20" s="31"/>
      <c r="D20" s="32"/>
      <c r="O20" s="20">
        <v>2026</v>
      </c>
      <c r="P20" s="33"/>
      <c r="Q20" s="33"/>
    </row>
    <row r="21" spans="2:17" x14ac:dyDescent="0.25">
      <c r="B21" s="20">
        <v>2027</v>
      </c>
      <c r="C21" s="31"/>
      <c r="D21" s="32"/>
      <c r="O21" s="20">
        <v>2027</v>
      </c>
      <c r="P21" s="33"/>
      <c r="Q21" s="33"/>
    </row>
    <row r="22" spans="2:17" x14ac:dyDescent="0.25">
      <c r="B22" s="20">
        <v>2028</v>
      </c>
      <c r="C22" s="31"/>
      <c r="D22" s="32"/>
      <c r="O22" s="20">
        <v>2028</v>
      </c>
      <c r="P22" s="33"/>
      <c r="Q22" s="33"/>
    </row>
    <row r="23" spans="2:17" x14ac:dyDescent="0.25">
      <c r="B23" s="20">
        <v>2029</v>
      </c>
      <c r="C23" s="31"/>
      <c r="D23" s="32"/>
      <c r="O23" s="20">
        <v>2029</v>
      </c>
      <c r="P23" s="33"/>
      <c r="Q23" s="33"/>
    </row>
    <row r="24" spans="2:17" x14ac:dyDescent="0.25">
      <c r="B24" s="20">
        <v>2030</v>
      </c>
      <c r="C24" s="31"/>
      <c r="D24" s="32"/>
      <c r="O24" s="20">
        <v>2030</v>
      </c>
      <c r="P24" s="33"/>
      <c r="Q24" s="33"/>
    </row>
    <row r="25" spans="2:17" x14ac:dyDescent="0.25">
      <c r="O25" s="81" t="s">
        <v>105</v>
      </c>
      <c r="P25" s="81"/>
      <c r="Q25" s="81"/>
    </row>
    <row r="26" spans="2:17" x14ac:dyDescent="0.25">
      <c r="O26" s="82"/>
      <c r="P26" s="82"/>
      <c r="Q26" s="82"/>
    </row>
    <row r="27" spans="2:17" x14ac:dyDescent="0.25">
      <c r="O27" s="82"/>
      <c r="P27" s="82"/>
      <c r="Q27" s="82"/>
    </row>
  </sheetData>
  <mergeCells count="1">
    <mergeCell ref="O25:Q27"/>
  </mergeCells>
  <hyperlinks>
    <hyperlink ref="D11" r:id="rId1" display="http://www.minem.gob.pe/minem/archivos/Capitulo 1 Balance e Indicadores 2017.pdf" xr:uid="{00000000-0004-0000-0300-000000000000}"/>
    <hyperlink ref="D10" r:id="rId2" display="http://www.minem.gob.pe/minem/archivos/Capitulo 1  Balance e Indicadores 2016.pdf" xr:uid="{00000000-0004-0000-0300-000001000000}"/>
    <hyperlink ref="D9" r:id="rId3" display="http://www.minem.gob.pe/minem/archivos/Capitulo 1 Indicadores FINAL.pdf" xr:uid="{00000000-0004-0000-0300-000002000000}"/>
    <hyperlink ref="D8" r:id="rId4" display="http://www.minem.gob.pe/minem/archivos/BALANCE E INDICADORES 2014.pdf" xr:uid="{00000000-0004-0000-0300-000003000000}"/>
    <hyperlink ref="D7" r:id="rId5" display="http://www.minem.gob.pe/minem/archivos/Capitulo 1  Balance y Principales Indicadores 2013.pdf" xr:uid="{00000000-0004-0000-0300-000004000000}"/>
    <hyperlink ref="D6" r:id="rId6" display="http://www.minem.gob.pe/minem/archivos/Capitulo 1  Balance y Principales Indicadores 2012.pdf" xr:uid="{00000000-0004-0000-0300-000005000000}"/>
    <hyperlink ref="D5" r:id="rId7" display="http://www.minem.gob.pe/minem/archivos/Cap_1_  Balance y Principales Indicadores 2011.pdf" xr:uid="{00000000-0004-0000-0300-000006000000}"/>
    <hyperlink ref="D4" r:id="rId8" display="http://www.minem.gob.pe/minem/archivos/Cap%C3%83%C2%ADtulo1_- Balance y Principales Indicadores El%C3%83%C2%A9ctricos 2010 (2).pdf" xr:uid="{00000000-0004-0000-0300-000007000000}"/>
  </hyperlinks>
  <pageMargins left="0.7" right="0.7" top="0.75" bottom="0.75" header="0.3" footer="0.3"/>
  <pageSetup orientation="portrait" r:id="rId9"/>
  <legacy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10"/>
  <sheetViews>
    <sheetView tabSelected="1" workbookViewId="0">
      <selection activeCell="K16" sqref="K16"/>
    </sheetView>
  </sheetViews>
  <sheetFormatPr baseColWidth="10" defaultRowHeight="15" x14ac:dyDescent="0.25"/>
  <cols>
    <col min="3" max="3" width="18.7109375" customWidth="1"/>
    <col min="4" max="4" width="12.7109375" customWidth="1"/>
    <col min="7" max="7" width="0" hidden="1" customWidth="1"/>
  </cols>
  <sheetData>
    <row r="1" spans="2:9" x14ac:dyDescent="0.25">
      <c r="B1" s="44" t="s">
        <v>130</v>
      </c>
      <c r="C1" s="44"/>
      <c r="D1" s="44"/>
      <c r="E1" s="44"/>
      <c r="F1" s="44"/>
      <c r="G1" s="44"/>
      <c r="H1" s="45"/>
      <c r="I1" s="44"/>
    </row>
    <row r="2" spans="2:9" x14ac:dyDescent="0.25">
      <c r="B2" s="46" t="s">
        <v>131</v>
      </c>
      <c r="C2" s="44"/>
      <c r="D2" s="44"/>
      <c r="E2" s="44"/>
      <c r="F2" s="44"/>
      <c r="G2" s="44"/>
      <c r="H2" s="45"/>
      <c r="I2" s="44"/>
    </row>
    <row r="3" spans="2:9" x14ac:dyDescent="0.25">
      <c r="B3" s="44"/>
      <c r="C3" s="44"/>
      <c r="D3" s="44"/>
      <c r="E3" s="44"/>
      <c r="F3" s="44"/>
      <c r="G3" s="44"/>
      <c r="H3" s="45"/>
      <c r="I3" s="44"/>
    </row>
    <row r="4" spans="2:9" x14ac:dyDescent="0.25">
      <c r="B4" s="47" t="s">
        <v>111</v>
      </c>
      <c r="C4" s="48"/>
      <c r="D4" s="48"/>
      <c r="E4" s="49"/>
      <c r="F4" s="48"/>
      <c r="G4" s="48"/>
      <c r="H4" s="50"/>
      <c r="I4" s="83" t="s">
        <v>112</v>
      </c>
    </row>
    <row r="5" spans="2:9" ht="38.25" x14ac:dyDescent="0.25">
      <c r="B5" s="51" t="s">
        <v>43</v>
      </c>
      <c r="C5" s="51" t="s">
        <v>115</v>
      </c>
      <c r="D5" s="51" t="s">
        <v>116</v>
      </c>
      <c r="E5" s="52" t="s">
        <v>117</v>
      </c>
      <c r="F5" s="51" t="s">
        <v>42</v>
      </c>
      <c r="G5" s="66"/>
      <c r="H5" s="53" t="s">
        <v>118</v>
      </c>
      <c r="I5" s="83"/>
    </row>
    <row r="6" spans="2:9" ht="72" x14ac:dyDescent="0.25">
      <c r="B6" s="16" t="s">
        <v>46</v>
      </c>
      <c r="C6" s="16" t="s">
        <v>44</v>
      </c>
      <c r="D6" s="16"/>
      <c r="E6" s="16" t="s">
        <v>113</v>
      </c>
      <c r="F6" s="16" t="s">
        <v>45</v>
      </c>
      <c r="G6" s="43"/>
      <c r="H6" s="16" t="s">
        <v>107</v>
      </c>
      <c r="I6" s="54" t="s">
        <v>114</v>
      </c>
    </row>
    <row r="7" spans="2:9" x14ac:dyDescent="0.25">
      <c r="B7" s="55">
        <v>2012</v>
      </c>
      <c r="C7" s="56" t="s">
        <v>50</v>
      </c>
      <c r="D7" s="57">
        <v>36</v>
      </c>
      <c r="E7" s="57">
        <v>10</v>
      </c>
      <c r="F7" s="57">
        <v>100000</v>
      </c>
      <c r="G7" s="57">
        <f>VLOOKUP(H7,Tabla_mes,2,FALSE)</f>
        <v>8</v>
      </c>
      <c r="H7" s="57" t="s">
        <v>108</v>
      </c>
      <c r="I7" s="58">
        <f>((((D7-E7))/(1-Factores!C6))*1/1000000*Factores!Q6*F7*Variables!$P$4)*G7/12</f>
        <v>2576.529382716049</v>
      </c>
    </row>
    <row r="8" spans="2:9" x14ac:dyDescent="0.25">
      <c r="B8" s="55">
        <v>2013</v>
      </c>
      <c r="C8" s="56" t="s">
        <v>47</v>
      </c>
      <c r="D8" s="57">
        <v>100</v>
      </c>
      <c r="E8" s="57">
        <v>11</v>
      </c>
      <c r="F8" s="57">
        <v>45000</v>
      </c>
      <c r="G8" s="57">
        <f>VLOOKUP(H8,Tabla_mes,2,FALSE)</f>
        <v>7</v>
      </c>
      <c r="H8" s="57" t="s">
        <v>109</v>
      </c>
      <c r="I8" s="58">
        <f>((((D8-E8))/(1-Factores!C6))*1/1000000*Factores!Q6*F8*Variables!$P$4)*G8/12</f>
        <v>3472.7404444444437</v>
      </c>
    </row>
    <row r="9" spans="2:9" x14ac:dyDescent="0.25">
      <c r="B9" s="55">
        <v>2018</v>
      </c>
      <c r="C9" s="56" t="s">
        <v>52</v>
      </c>
      <c r="D9" s="57">
        <v>18</v>
      </c>
      <c r="E9" s="57">
        <v>10</v>
      </c>
      <c r="F9" s="57">
        <v>20000</v>
      </c>
      <c r="G9" s="57">
        <f>VLOOKUP(H9,Tabla_mes,2,FALSE)</f>
        <v>10</v>
      </c>
      <c r="H9" s="57" t="s">
        <v>110</v>
      </c>
      <c r="I9" s="58">
        <f>((((D9-E9))/(1-Factores!C12))*1/1000000*Factores!Q12*F9*Variables!$P$4)*G9/12</f>
        <v>130.034798206278</v>
      </c>
    </row>
    <row r="10" spans="2:9" x14ac:dyDescent="0.25">
      <c r="B10" s="59"/>
      <c r="D10" s="59"/>
      <c r="E10" s="60"/>
      <c r="F10" s="61"/>
      <c r="G10" s="61"/>
      <c r="H10" s="62"/>
      <c r="I10" s="63">
        <f>SUM(I7:I9)</f>
        <v>6179.3046253667708</v>
      </c>
    </row>
  </sheetData>
  <mergeCells count="1">
    <mergeCell ref="I4:I5"/>
  </mergeCells>
  <dataValidations count="1">
    <dataValidation type="list" allowBlank="1" showInputMessage="1" showErrorMessage="1" sqref="H7:H9" xr:uid="{00000000-0002-0000-0400-000000000000}">
      <formula1>Lista_meses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Variables!$B$4:$B$7</xm:f>
          </x14:formula1>
          <xm:sqref>C7:C9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General</vt:lpstr>
      <vt:lpstr>Proveedores</vt:lpstr>
      <vt:lpstr>Variables</vt:lpstr>
      <vt:lpstr>Factores</vt:lpstr>
      <vt:lpstr>EESC</vt:lpstr>
      <vt:lpstr>Lista_meses</vt:lpstr>
      <vt:lpstr>Tabla_mes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Pc</cp:lastModifiedBy>
  <dcterms:created xsi:type="dcterms:W3CDTF">2019-07-22T19:42:55Z</dcterms:created>
  <dcterms:modified xsi:type="dcterms:W3CDTF">2020-04-25T04:43:11Z</dcterms:modified>
</cp:coreProperties>
</file>