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1" r:id="rId1"/>
    <sheet name="Proveedores" sheetId="2" r:id="rId2"/>
    <sheet name="LSP" sheetId="6" r:id="rId3"/>
    <sheet name="Variables" sheetId="4" r:id="rId4"/>
    <sheet name="Factores" sheetId="5" r:id="rId5"/>
  </sheets>
  <externalReferences>
    <externalReference r:id="rId6"/>
  </externalReferences>
  <definedNames>
    <definedName name="Lista_meses">Variables!$Z$20:$Z$31</definedName>
    <definedName name="Tabla_mes">Variables!$Z$20:$AA$31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I7" i="6" l="1"/>
  <c r="G8" i="6" l="1"/>
  <c r="G7" i="6"/>
  <c r="I9" i="6" l="1"/>
  <c r="Q6" i="5" l="1"/>
  <c r="Q7" i="5" s="1"/>
  <c r="Q8" i="5" s="1"/>
  <c r="Q9" i="5" s="1"/>
  <c r="Q5" i="5"/>
  <c r="Q4" i="5"/>
  <c r="C8" i="5"/>
  <c r="T5" i="4" l="1"/>
  <c r="C12" i="5" l="1"/>
</calcChain>
</file>

<file path=xl/comments1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<sst xmlns="http://schemas.openxmlformats.org/spreadsheetml/2006/main" count="184" uniqueCount="135">
  <si>
    <t>1.6.</t>
  </si>
  <si>
    <t>Reemplazo de lámparas de baja eficiencia por lámparas LED en el sector público</t>
  </si>
  <si>
    <t>Reemplazo de lámparas de baja eficiencia por lámparas LED en el sector público reduciendo así el consumo de energía y por ende reduciendo también las emisiones de GEI, con el objetivo de impulsar el uso de lámparas y otros equipos de iluminación LED en todas las instituciones públicas. La medida se implementa a través de las fichas de homologación de tecnología LED, aprobadas por el MINEM, y que son instrumentos que permiten el reemplazo de luminarias menos eficientes por lámparas y otros equipos de iluminación LED en los procesos de compras públicas, lo que permite además la inclusión de estas tecnologías en la implementación de nuevos establecimientos estatales.</t>
  </si>
  <si>
    <t>Medida</t>
  </si>
  <si>
    <t>Finalidad</t>
  </si>
  <si>
    <t>Indicadores</t>
  </si>
  <si>
    <t>Fuente (s)</t>
  </si>
  <si>
    <t>Mercado de iluminación en el sector público</t>
  </si>
  <si>
    <r>
      <t xml:space="preserve">Impulsar el uso de lámparas eficientes en el sector público a través de las Fichas de Homologación de lámparas de tecnología LED. Aplica para </t>
    </r>
    <r>
      <rPr>
        <b/>
        <sz val="11"/>
        <color theme="1"/>
        <rFont val="Calibri"/>
        <family val="2"/>
        <scheme val="minor"/>
      </rPr>
      <t>lámparas LED</t>
    </r>
    <r>
      <rPr>
        <sz val="11"/>
        <color theme="1"/>
        <rFont val="Calibri"/>
        <family val="2"/>
        <scheme val="minor"/>
      </rPr>
      <t>. Nota: Asumiendo que todas las compras se reportan en OSCE.</t>
    </r>
  </si>
  <si>
    <t>OSCE/SEACE (FH), auditorías energéticas</t>
  </si>
  <si>
    <t>Consumo eléctrico de lámparas
Inventario de lámparas por reemplazar según potencia.
Inventario de lámparas nueva según potencia.</t>
  </si>
  <si>
    <r>
      <t>Metodología</t>
    </r>
    <r>
      <rPr>
        <sz val="12"/>
        <color theme="1"/>
        <rFont val="Eras Medium ITC"/>
        <family val="2"/>
      </rPr>
      <t xml:space="preserve"> </t>
    </r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</si>
  <si>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</si>
  <si>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</si>
  <si>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</si>
  <si>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</si>
  <si>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</si>
  <si>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</si>
  <si>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</si>
  <si>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</si>
  <si>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Promedio anual de pérdidas técnicas en la red (0.1)</t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</si>
  <si>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</si>
  <si>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</si>
  <si>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</si>
  <si>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</si>
  <si>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PROVEEDORES</t>
  </si>
  <si>
    <t>Diseño detallado</t>
  </si>
  <si>
    <t>Programación Tentativa Sectorial</t>
  </si>
  <si>
    <t>1. Perú compras</t>
  </si>
  <si>
    <t>Etapa</t>
  </si>
  <si>
    <t>Información</t>
  </si>
  <si>
    <t>Fuente</t>
  </si>
  <si>
    <t>Responsable</t>
  </si>
  <si>
    <t>Frecuencia</t>
  </si>
  <si>
    <t>¿Requiere acuerdo?</t>
  </si>
  <si>
    <t>M</t>
  </si>
  <si>
    <t>Descripción de las fichas aprobadas</t>
  </si>
  <si>
    <t xml:space="preserve">DGEE </t>
  </si>
  <si>
    <t>Anual</t>
  </si>
  <si>
    <t>No</t>
  </si>
  <si>
    <t>Si</t>
  </si>
  <si>
    <t>R</t>
  </si>
  <si>
    <t>Efecto del reemplazo de lámparas en la reducción del consumo</t>
  </si>
  <si>
    <t>V</t>
  </si>
  <si>
    <t>Reportes generados por DGEE, procedimientos de medición, otra información de soporte</t>
  </si>
  <si>
    <t>DGEE</t>
  </si>
  <si>
    <t>Auditor externo</t>
  </si>
  <si>
    <t>Cada 2 años o según lo demanden algunas autoridades o donantes</t>
  </si>
  <si>
    <t xml:space="preserve">No </t>
  </si>
  <si>
    <t>Reemplazo de lámparas en el sector público</t>
  </si>
  <si>
    <t>DGEE en base a información de OSCE</t>
  </si>
  <si>
    <t>Web Perú Compras/OSCE</t>
  </si>
  <si>
    <t>Equipo</t>
  </si>
  <si>
    <t>Línea base</t>
  </si>
  <si>
    <t>Implementación</t>
  </si>
  <si>
    <t>Tipo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</si>
  <si>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</si>
  <si>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</si>
  <si>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Lámpara</t>
  </si>
  <si>
    <t>Cantidad</t>
  </si>
  <si>
    <t>Año</t>
  </si>
  <si>
    <t>Número de unidades de este tipo, clase y descripción.</t>
  </si>
  <si>
    <t>Año al que corresponde el registro.</t>
  </si>
  <si>
    <t>Incandescente</t>
  </si>
  <si>
    <t>LED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</si>
  <si>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</si>
  <si>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Fluorescente líneal</t>
  </si>
  <si>
    <t>Fluorescente circular</t>
  </si>
  <si>
    <t>Ahorrador (LFC)</t>
  </si>
  <si>
    <t>https://www.carrefour.es/equivalencia-luminica-de-bombillas/a440030/a</t>
  </si>
  <si>
    <t>Lámparas</t>
  </si>
  <si>
    <t>Sector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</si>
  <si>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</si>
  <si>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</si>
  <si>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Público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</si>
  <si>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</si>
  <si>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</si>
  <si>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</si>
  <si>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</si>
  <si>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</si>
  <si>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</si>
  <si>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</si>
  <si>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</si>
  <si>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</si>
  <si>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</si>
  <si>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</si>
  <si>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</si>
  <si>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</si>
  <si>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Dicroico</t>
  </si>
  <si>
    <t>http://www.sucaled.com/dicroicas/lamparas-dicroicas/</t>
  </si>
  <si>
    <r>
      <t xml:space="preserve">Flujo luminoso
</t>
    </r>
    <r>
      <rPr>
        <sz val="11"/>
        <color theme="1"/>
        <rFont val="Calibri"/>
        <family val="2"/>
        <scheme val="minor"/>
      </rPr>
      <t>(lm)</t>
    </r>
  </si>
  <si>
    <r>
      <t xml:space="preserve">Incandescentes
</t>
    </r>
    <r>
      <rPr>
        <sz val="11"/>
        <color theme="1"/>
        <rFont val="Calibri"/>
        <family val="2"/>
        <scheme val="minor"/>
      </rPr>
      <t>(W)</t>
    </r>
  </si>
  <si>
    <r>
      <t xml:space="preserve">Fluorescente
</t>
    </r>
    <r>
      <rPr>
        <sz val="11"/>
        <color theme="1"/>
        <rFont val="Calibri"/>
        <family val="2"/>
        <scheme val="minor"/>
      </rPr>
      <t>(W)</t>
    </r>
  </si>
  <si>
    <r>
      <t xml:space="preserve">Halogenas
</t>
    </r>
    <r>
      <rPr>
        <sz val="11"/>
        <color theme="1"/>
        <rFont val="Calibri"/>
        <family val="2"/>
        <scheme val="minor"/>
      </rPr>
      <t>(W)</t>
    </r>
  </si>
  <si>
    <r>
      <t xml:space="preserve">LED
</t>
    </r>
    <r>
      <rPr>
        <sz val="11"/>
        <color theme="1"/>
        <rFont val="Calibri"/>
        <family val="2"/>
        <scheme val="minor"/>
      </rPr>
      <t>(W)</t>
    </r>
  </si>
  <si>
    <t>80 - 90</t>
  </si>
  <si>
    <t>240 - 270</t>
  </si>
  <si>
    <t>400 - 450</t>
  </si>
  <si>
    <t>560 - 630</t>
  </si>
  <si>
    <t>800 - 900</t>
  </si>
  <si>
    <t>960 - 1080</t>
  </si>
  <si>
    <t>1200 - 1350</t>
  </si>
  <si>
    <t>1600 - 1800</t>
  </si>
  <si>
    <t>4800 - 5400</t>
  </si>
  <si>
    <t>6400 - 7200</t>
  </si>
  <si>
    <t>7200 - 8100</t>
  </si>
  <si>
    <t>9600 - 10080</t>
  </si>
  <si>
    <t>12000 - 13500</t>
  </si>
  <si>
    <t>1. Peru compras</t>
  </si>
  <si>
    <t>2. OSCE</t>
  </si>
  <si>
    <t>Fuente: Validation report for: “Emission factor calculation for the National Interconnected Electricity System of Peru (SEIN)”</t>
  </si>
  <si>
    <t>Meses del año en los que se contabilizará la energía ahorrada</t>
  </si>
  <si>
    <t>Enero</t>
  </si>
  <si>
    <t>Febrero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</si>
  <si>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</si>
  <si>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</si>
  <si>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Inicio de Operaciones</t>
  </si>
  <si>
    <t>Potencia BAU (W)</t>
  </si>
  <si>
    <t>Potencia INICIATIVA (W)</t>
  </si>
  <si>
    <t>Mes de inicio de operaciones</t>
  </si>
  <si>
    <t>Total de Reducción de Emisiones</t>
  </si>
  <si>
    <t>Abril</t>
  </si>
  <si>
    <t>Noviembre</t>
  </si>
  <si>
    <t>Mes</t>
  </si>
  <si>
    <t>Codigo</t>
  </si>
  <si>
    <t>Marzo</t>
  </si>
  <si>
    <t>Mayo</t>
  </si>
  <si>
    <t>Junio</t>
  </si>
  <si>
    <t>Julio</t>
  </si>
  <si>
    <t>Agosto</t>
  </si>
  <si>
    <t>Septiembre</t>
  </si>
  <si>
    <t>Octubre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</si>
  <si>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</si>
  <si>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LSP</t>
    </r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</si>
  <si>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Reemplazo de lámparas en sector público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</si>
</sst>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 * #,##0.0000_ ;_ * \-#,##0.0000_ ;_ * &quot;-&quot;??_ ;_ @_ "/>
    <numFmt numFmtId="167" formatCode="_ * #,##0.0_ ;_ * \-#,##0.0_ ;_ * &quot;-&quot;??_ ;_ @_ "/>
  </numFmts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Eras Medium ITC"/>
      <family val="2"/>
    </font>
    <font>
      <sz val="12"/>
      <color theme="1"/>
      <name val="Eras Medium ITC"/>
      <family val="2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i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/>
      <bottom style="dotted">
        <color rgb="FF003657"/>
      </bottom>
      <diagonal/>
    </border>
    <border>
      <left/>
      <right/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 style="dotted">
        <color rgb="FF003657"/>
      </top>
      <bottom/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13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1" fillId="4" borderId="0" xfId="0" applyFont="1" applyFill="1"/>
    <xf numFmtId="0" fontId="2" fillId="6" borderId="9" xfId="0" applyFont="1" applyFill="1" applyBorder="1" applyAlignment="1">
      <alignment horizontal="center"/>
    </xf>
    <xf numFmtId="0" fontId="0" fillId="3" borderId="9" xfId="0" applyFill="1" applyBorder="1" applyAlignment="1">
      <alignment horizontal="justify" vertical="top" wrapText="1"/>
    </xf>
    <xf numFmtId="0" fontId="0" fillId="7" borderId="9" xfId="0" applyFill="1" applyBorder="1" applyAlignment="1">
      <alignment horizontal="justify" vertical="top" wrapText="1"/>
    </xf>
    <xf numFmtId="0" fontId="5" fillId="3" borderId="0" xfId="0" applyFont="1" applyFill="1"/>
    <xf numFmtId="0" fontId="4" fillId="3" borderId="0" xfId="0" applyFont="1" applyFill="1"/>
    <xf numFmtId="0" fontId="10" fillId="3" borderId="0" xfId="0" applyFont="1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7" borderId="26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25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left" vertical="center" wrapText="1"/>
    </xf>
    <xf numFmtId="0" fontId="0" fillId="3" borderId="27" xfId="0" applyFont="1" applyFill="1" applyBorder="1" applyAlignment="1">
      <alignment horizontal="left" vertical="center" wrapText="1"/>
    </xf>
    <xf numFmtId="0" fontId="0" fillId="3" borderId="21" xfId="0" applyFont="1" applyFill="1" applyBorder="1" applyAlignment="1">
      <alignment horizontal="left" vertical="center" wrapText="1"/>
    </xf>
    <xf numFmtId="0" fontId="0" fillId="3" borderId="22" xfId="0" applyFill="1" applyBorder="1"/>
    <xf numFmtId="0" fontId="0" fillId="3" borderId="20" xfId="0" applyFont="1" applyFill="1" applyBorder="1" applyAlignment="1">
      <alignment horizontal="left" vertical="center" wrapText="1"/>
    </xf>
    <xf numFmtId="0" fontId="0" fillId="3" borderId="28" xfId="0" applyFont="1" applyFill="1" applyBorder="1" applyAlignment="1">
      <alignment horizontal="left" vertical="center" wrapText="1"/>
    </xf>
    <xf numFmtId="0" fontId="0" fillId="3" borderId="29" xfId="0" applyFont="1" applyFill="1" applyBorder="1" applyAlignment="1">
      <alignment horizontal="left" vertical="center" wrapText="1"/>
    </xf>
    <xf numFmtId="0" fontId="0" fillId="3" borderId="9" xfId="0" applyFont="1" applyFill="1" applyBorder="1" applyAlignment="1">
      <alignment horizontal="left" vertical="center" wrapText="1"/>
    </xf>
    <xf numFmtId="0" fontId="0" fillId="3" borderId="30" xfId="0" applyFill="1" applyBorder="1"/>
    <xf numFmtId="0" fontId="0" fillId="3" borderId="31" xfId="0" applyFont="1" applyFill="1" applyBorder="1" applyAlignment="1">
      <alignment horizontal="left" vertical="center" wrapText="1"/>
    </xf>
    <xf numFmtId="0" fontId="0" fillId="3" borderId="32" xfId="0" applyFont="1" applyFill="1" applyBorder="1" applyAlignment="1">
      <alignment horizontal="left" vertical="center" wrapText="1"/>
    </xf>
    <xf numFmtId="0" fontId="0" fillId="3" borderId="33" xfId="0" applyFont="1" applyFill="1" applyBorder="1" applyAlignment="1">
      <alignment horizontal="left" vertical="center" wrapText="1"/>
    </xf>
    <xf numFmtId="0" fontId="0" fillId="3" borderId="34" xfId="0" applyFont="1" applyFill="1" applyBorder="1" applyAlignment="1">
      <alignment horizontal="left" vertical="center" wrapText="1"/>
    </xf>
    <xf numFmtId="0" fontId="0" fillId="3" borderId="35" xfId="0" applyFill="1" applyBorder="1"/>
    <xf numFmtId="0" fontId="0" fillId="3" borderId="36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top" wrapText="1"/>
    </xf>
    <xf numFmtId="0" fontId="0" fillId="3" borderId="9" xfId="0" applyFill="1" applyBorder="1"/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/>
    </xf>
    <xf numFmtId="0" fontId="15" fillId="0" borderId="0" xfId="1"/>
    <xf numFmtId="0" fontId="18" fillId="3" borderId="0" xfId="0" applyFont="1" applyFill="1"/>
    <xf numFmtId="0" fontId="2" fillId="3" borderId="0" xfId="0" applyFont="1" applyFill="1"/>
    <xf numFmtId="0" fontId="0" fillId="11" borderId="9" xfId="0" applyFill="1" applyBorder="1" applyAlignment="1">
      <alignment horizontal="center"/>
    </xf>
    <xf numFmtId="164" fontId="0" fillId="3" borderId="9" xfId="2" applyNumberFormat="1" applyFont="1" applyFill="1" applyBorder="1" applyAlignment="1">
      <alignment horizontal="center"/>
    </xf>
    <xf numFmtId="0" fontId="0" fillId="3" borderId="38" xfId="0" applyFill="1" applyBorder="1"/>
    <xf numFmtId="0" fontId="19" fillId="3" borderId="0" xfId="0" applyFont="1" applyFill="1"/>
    <xf numFmtId="0" fontId="2" fillId="2" borderId="9" xfId="0" applyFont="1" applyFill="1" applyBorder="1" applyAlignment="1">
      <alignment horizontal="center"/>
    </xf>
    <xf numFmtId="165" fontId="0" fillId="7" borderId="9" xfId="3" applyNumberFormat="1" applyFont="1" applyFill="1" applyBorder="1"/>
    <xf numFmtId="0" fontId="0" fillId="3" borderId="0" xfId="0" applyFill="1" applyBorder="1"/>
    <xf numFmtId="166" fontId="0" fillId="7" borderId="9" xfId="2" applyNumberFormat="1" applyFont="1" applyFill="1" applyBorder="1"/>
    <xf numFmtId="0" fontId="2" fillId="6" borderId="9" xfId="0" applyFont="1" applyFill="1" applyBorder="1" applyAlignment="1">
      <alignment horizontal="center" vertical="center" wrapText="1"/>
    </xf>
    <xf numFmtId="0" fontId="21" fillId="3" borderId="0" xfId="1" applyFont="1" applyFill="1" applyBorder="1"/>
    <xf numFmtId="165" fontId="0" fillId="12" borderId="9" xfId="3" applyNumberFormat="1" applyFont="1" applyFill="1" applyBorder="1"/>
    <xf numFmtId="165" fontId="17" fillId="12" borderId="9" xfId="3" applyNumberFormat="1" applyFont="1" applyFill="1" applyBorder="1"/>
    <xf numFmtId="166" fontId="16" fillId="13" borderId="9" xfId="2" applyNumberFormat="1" applyFont="1" applyFill="1" applyBorder="1"/>
    <xf numFmtId="166" fontId="17" fillId="13" borderId="9" xfId="2" applyNumberFormat="1" applyFont="1" applyFill="1" applyBorder="1"/>
    <xf numFmtId="0" fontId="0" fillId="3" borderId="0" xfId="0" applyFill="1" applyBorder="1" applyAlignment="1">
      <alignment horizontal="center"/>
    </xf>
    <xf numFmtId="164" fontId="0" fillId="3" borderId="0" xfId="2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justify" vertical="top" wrapText="1"/>
    </xf>
    <xf numFmtId="0" fontId="0" fillId="5" borderId="2" xfId="0" applyFill="1" applyBorder="1" applyAlignment="1">
      <alignment horizontal="justify" vertical="top" wrapText="1"/>
    </xf>
    <xf numFmtId="0" fontId="0" fillId="5" borderId="3" xfId="0" applyFill="1" applyBorder="1" applyAlignment="1">
      <alignment horizontal="justify" vertical="top" wrapText="1"/>
    </xf>
    <xf numFmtId="0" fontId="0" fillId="5" borderId="4" xfId="0" applyFill="1" applyBorder="1" applyAlignment="1">
      <alignment horizontal="justify" vertical="top" wrapText="1"/>
    </xf>
    <xf numFmtId="0" fontId="0" fillId="5" borderId="0" xfId="0" applyFill="1" applyBorder="1" applyAlignment="1">
      <alignment horizontal="justify" vertical="top" wrapText="1"/>
    </xf>
    <xf numFmtId="0" fontId="0" fillId="5" borderId="5" xfId="0" applyFill="1" applyBorder="1" applyAlignment="1">
      <alignment horizontal="justify" vertical="top" wrapText="1"/>
    </xf>
    <xf numFmtId="0" fontId="0" fillId="5" borderId="6" xfId="0" applyFill="1" applyBorder="1" applyAlignment="1">
      <alignment horizontal="justify" vertical="top" wrapText="1"/>
    </xf>
    <xf numFmtId="0" fontId="0" fillId="5" borderId="7" xfId="0" applyFill="1" applyBorder="1" applyAlignment="1">
      <alignment horizontal="justify" vertical="top" wrapText="1"/>
    </xf>
    <xf numFmtId="0" fontId="0" fillId="5" borderId="8" xfId="0" applyFill="1" applyBorder="1" applyAlignment="1">
      <alignment horizontal="justify" vertical="top" wrapText="1"/>
    </xf>
    <xf numFmtId="0" fontId="13" fillId="9" borderId="12" xfId="0" applyFont="1" applyFill="1" applyBorder="1" applyAlignment="1">
      <alignment horizontal="left" vertical="center" wrapText="1"/>
    </xf>
    <xf numFmtId="0" fontId="13" fillId="9" borderId="13" xfId="0" applyFont="1" applyFill="1" applyBorder="1" applyAlignment="1">
      <alignment horizontal="left" vertical="center" wrapText="1"/>
    </xf>
    <xf numFmtId="0" fontId="13" fillId="9" borderId="14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vertical="center" wrapText="1"/>
    </xf>
    <xf numFmtId="0" fontId="22" fillId="3" borderId="39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0" borderId="0" xfId="0" applyFont="1"/>
    <xf numFmtId="4" fontId="22" fillId="0" borderId="0" xfId="0" applyNumberFormat="1" applyFont="1" applyAlignment="1">
      <alignment horizontal="center"/>
    </xf>
    <xf numFmtId="0" fontId="24" fillId="0" borderId="0" xfId="0" applyFont="1"/>
    <xf numFmtId="0" fontId="24" fillId="14" borderId="40" xfId="0" applyFont="1" applyFill="1" applyBorder="1"/>
    <xf numFmtId="0" fontId="24" fillId="14" borderId="41" xfId="0" applyFont="1" applyFill="1" applyBorder="1"/>
    <xf numFmtId="3" fontId="22" fillId="14" borderId="41" xfId="0" applyNumberFormat="1" applyFont="1" applyFill="1" applyBorder="1" applyAlignment="1">
      <alignment horizontal="right"/>
    </xf>
    <xf numFmtId="4" fontId="24" fillId="14" borderId="41" xfId="0" applyNumberFormat="1" applyFont="1" applyFill="1" applyBorder="1" applyAlignment="1">
      <alignment horizontal="center"/>
    </xf>
    <xf numFmtId="0" fontId="24" fillId="14" borderId="9" xfId="0" applyFont="1" applyFill="1" applyBorder="1" applyAlignment="1">
      <alignment horizontal="center" wrapText="1"/>
    </xf>
    <xf numFmtId="0" fontId="24" fillId="14" borderId="38" xfId="0" applyFont="1" applyFill="1" applyBorder="1" applyAlignment="1">
      <alignment vertical="center" wrapText="1"/>
    </xf>
    <xf numFmtId="3" fontId="24" fillId="14" borderId="38" xfId="0" applyNumberFormat="1" applyFont="1" applyFill="1" applyBorder="1" applyAlignment="1">
      <alignment vertical="center" wrapText="1"/>
    </xf>
    <xf numFmtId="0" fontId="24" fillId="14" borderId="37" xfId="0" applyFont="1" applyFill="1" applyBorder="1" applyAlignment="1">
      <alignment vertical="center" wrapText="1"/>
    </xf>
    <xf numFmtId="4" fontId="24" fillId="14" borderId="37" xfId="0" applyNumberFormat="1" applyFont="1" applyFill="1" applyBorder="1" applyAlignment="1">
      <alignment horizontal="center" vertical="center" wrapText="1"/>
    </xf>
    <xf numFmtId="0" fontId="14" fillId="10" borderId="9" xfId="0" applyNumberFormat="1" applyFont="1" applyFill="1" applyBorder="1" applyAlignment="1">
      <alignment horizontal="left" vertical="top" wrapText="1"/>
    </xf>
    <xf numFmtId="4" fontId="26" fillId="15" borderId="9" xfId="0" applyNumberFormat="1" applyFont="1" applyFill="1" applyBorder="1" applyAlignment="1">
      <alignment horizontal="left" vertical="top" wrapText="1"/>
    </xf>
    <xf numFmtId="0" fontId="22" fillId="16" borderId="9" xfId="2" applyNumberFormat="1" applyFont="1" applyFill="1" applyBorder="1" applyAlignment="1">
      <alignment horizontal="center" vertical="center"/>
    </xf>
    <xf numFmtId="14" fontId="22" fillId="16" borderId="9" xfId="0" applyNumberFormat="1" applyFont="1" applyFill="1" applyBorder="1" applyAlignment="1">
      <alignment horizontal="center" vertical="center"/>
    </xf>
    <xf numFmtId="3" fontId="22" fillId="16" borderId="9" xfId="0" applyNumberFormat="1" applyFont="1" applyFill="1" applyBorder="1" applyAlignment="1">
      <alignment horizontal="center" vertical="center"/>
    </xf>
    <xf numFmtId="4" fontId="22" fillId="16" borderId="9" xfId="0" applyNumberFormat="1" applyFont="1" applyFill="1" applyBorder="1"/>
    <xf numFmtId="0" fontId="22" fillId="3" borderId="0" xfId="0" applyFont="1" applyFill="1" applyBorder="1"/>
    <xf numFmtId="3" fontId="22" fillId="3" borderId="0" xfId="0" applyNumberFormat="1" applyFont="1" applyFill="1" applyBorder="1" applyAlignment="1">
      <alignment horizontal="right"/>
    </xf>
    <xf numFmtId="167" fontId="22" fillId="3" borderId="0" xfId="0" applyNumberFormat="1" applyFont="1" applyFill="1" applyBorder="1"/>
    <xf numFmtId="4" fontId="22" fillId="3" borderId="0" xfId="0" applyNumberFormat="1" applyFont="1" applyFill="1" applyBorder="1" applyAlignment="1">
      <alignment horizontal="center"/>
    </xf>
    <xf numFmtId="4" fontId="24" fillId="16" borderId="9" xfId="0" applyNumberFormat="1" applyFont="1" applyFill="1" applyBorder="1"/>
    <xf numFmtId="0" fontId="0" fillId="17" borderId="9" xfId="0" applyFill="1" applyBorder="1"/>
    <xf numFmtId="0" fontId="0" fillId="17" borderId="9" xfId="0" applyFill="1" applyBorder="1" applyAlignment="1">
      <alignment horizontal="center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CBA9E5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283399" y="3735197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13</xdr:row>
      <xdr:rowOff>95250</xdr:rowOff>
    </xdr:from>
    <xdr:to>
      <xdr:col>2</xdr:col>
      <xdr:colOff>3629025</xdr:colOff>
      <xdr:row>14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4076700"/>
          <a:ext cx="58959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733425</xdr:colOff>
      <xdr:row>9</xdr:row>
      <xdr:rowOff>104775</xdr:rowOff>
    </xdr:from>
    <xdr:to>
      <xdr:col>23</xdr:col>
      <xdr:colOff>714376</xdr:colOff>
      <xdr:row>32</xdr:row>
      <xdr:rowOff>28576</xdr:rowOff>
    </xdr:to>
    <xdr:pic>
      <xdr:nvPicPr>
        <xdr:cNvPr id="2" name="Imagen 1" descr="Resultado de imagen para potencia de focos incandescentes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29" t="1283" r="876" b="2083"/>
        <a:stretch/>
      </xdr:blipFill>
      <xdr:spPr bwMode="auto">
        <a:xfrm>
          <a:off x="13287375" y="2009775"/>
          <a:ext cx="5314951" cy="4495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85725</xdr:rowOff>
    </xdr:from>
    <xdr:to>
      <xdr:col>10</xdr:col>
      <xdr:colOff>228600</xdr:colOff>
      <xdr:row>30</xdr:row>
      <xdr:rowOff>180975</xdr:rowOff>
    </xdr:to>
    <xdr:pic>
      <xdr:nvPicPr>
        <xdr:cNvPr id="3" name="Imagen 2" descr="Resultado de imagen para lamparas equivalente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1990725"/>
          <a:ext cx="4800600" cy="409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://www.sucaled.com/dicroicas/lamparas-dicroicas/" TargetMode="External"/><Relationship Id="rId1" Type="http://schemas.openxmlformats.org/officeDocument/2006/relationships/hyperlink" Target="https://www.carrefour.es/equivalencia-luminica-de-bombillas/a440030/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B4" sqref="B4:E6"/>
    </sheetView>
  </sheetViews>
  <sheetFormatPr baseColWidth="10" defaultRowHeight="15" x14ac:dyDescent="0.25"/>
  <cols>
    <col min="1" max="1" width="4.140625" style="2" bestFit="1" customWidth="1"/>
    <col min="2" max="2" width="31.28515625" style="2" customWidth="1"/>
    <col min="3" max="3" width="92" style="2" customWidth="1"/>
    <col min="4" max="4" width="51" style="2" customWidth="1"/>
    <col min="5" max="5" width="40.5703125" style="2" customWidth="1"/>
    <col min="6" max="16384" width="11.42578125" style="2"/>
  </cols>
  <sheetData>
    <row r="2" spans="1:5" s="3" customFormat="1" x14ac:dyDescent="0.25">
      <c r="A2" s="3" t="s">
        <v>0</v>
      </c>
      <c r="B2" s="4" t="s">
        <v>1</v>
      </c>
    </row>
    <row r="3" spans="1:5" ht="15.75" thickBot="1" x14ac:dyDescent="0.3"/>
    <row r="4" spans="1:5" ht="15" customHeight="1" x14ac:dyDescent="0.25">
      <c r="B4" s="64" t="s">
        <v>2</v>
      </c>
      <c r="C4" s="65"/>
      <c r="D4" s="65"/>
      <c r="E4" s="66"/>
    </row>
    <row r="5" spans="1:5" x14ac:dyDescent="0.25">
      <c r="B5" s="67"/>
      <c r="C5" s="68"/>
      <c r="D5" s="68"/>
      <c r="E5" s="69"/>
    </row>
    <row r="6" spans="1:5" ht="15.75" thickBot="1" x14ac:dyDescent="0.3">
      <c r="B6" s="70"/>
      <c r="C6" s="71"/>
      <c r="D6" s="71"/>
      <c r="E6" s="72"/>
    </row>
    <row r="8" spans="1:5" x14ac:dyDescent="0.25">
      <c r="B8" s="5" t="s">
        <v>3</v>
      </c>
      <c r="C8" s="5" t="s">
        <v>4</v>
      </c>
      <c r="D8" s="5" t="s">
        <v>5</v>
      </c>
      <c r="E8" s="5" t="s">
        <v>6</v>
      </c>
    </row>
    <row r="9" spans="1:5" ht="45" x14ac:dyDescent="0.25">
      <c r="B9" s="6" t="s">
        <v>7</v>
      </c>
      <c r="C9" s="6" t="s">
        <v>8</v>
      </c>
      <c r="D9" s="7" t="s">
        <v>10</v>
      </c>
      <c r="E9" s="6" t="s">
        <v>9</v>
      </c>
    </row>
    <row r="11" spans="1:5" ht="15.75" x14ac:dyDescent="0.25">
      <c r="B11" s="8" t="s">
        <v>11</v>
      </c>
    </row>
    <row r="13" spans="1:5" x14ac:dyDescent="0.25">
      <c r="B13"/>
    </row>
    <row r="16" spans="1:5" x14ac:dyDescent="0.25">
      <c r="B16" s="2" t="s">
        <v>12</v>
      </c>
    </row>
    <row r="17" spans="2:3" ht="18.75" x14ac:dyDescent="0.35">
      <c r="B17" s="9" t="s">
        <v>13</v>
      </c>
      <c r="C17" s="9" t="s">
        <v>14</v>
      </c>
    </row>
    <row r="18" spans="2:3" ht="18.75" x14ac:dyDescent="0.35">
      <c r="B18" s="9" t="s">
        <v>15</v>
      </c>
      <c r="C18" s="9" t="s">
        <v>16</v>
      </c>
    </row>
    <row r="19" spans="2:3" ht="18.75" x14ac:dyDescent="0.35">
      <c r="B19" s="9" t="s">
        <v>17</v>
      </c>
      <c r="C19" s="9" t="s">
        <v>18</v>
      </c>
    </row>
    <row r="20" spans="2:3" ht="18.75" x14ac:dyDescent="0.35">
      <c r="B20" s="9" t="s">
        <v>19</v>
      </c>
      <c r="C20" s="9" t="s">
        <v>20</v>
      </c>
    </row>
    <row r="21" spans="2:3" x14ac:dyDescent="0.25">
      <c r="B21" s="9" t="s">
        <v>21</v>
      </c>
      <c r="C21" s="9" t="s">
        <v>22</v>
      </c>
    </row>
    <row r="22" spans="2:3" ht="18.75" x14ac:dyDescent="0.35">
      <c r="B22" s="9" t="s">
        <v>23</v>
      </c>
      <c r="C22" s="9" t="s">
        <v>24</v>
      </c>
    </row>
  </sheetData>
  <mergeCells count="1">
    <mergeCell ref="B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"/>
  <sheetViews>
    <sheetView workbookViewId="0">
      <selection activeCell="G20" sqref="G20"/>
    </sheetView>
  </sheetViews>
  <sheetFormatPr baseColWidth="10" defaultRowHeight="15" x14ac:dyDescent="0.25"/>
  <cols>
    <col min="1" max="1" width="4.140625" style="2" bestFit="1" customWidth="1"/>
    <col min="2" max="2" width="11.42578125" style="2"/>
    <col min="3" max="3" width="59.5703125" style="2" customWidth="1"/>
    <col min="4" max="4" width="33" style="2" customWidth="1"/>
    <col min="5" max="5" width="17.85546875" style="2" customWidth="1"/>
    <col min="6" max="6" width="41.140625" style="2" customWidth="1"/>
    <col min="7" max="7" width="17.5703125" style="2" bestFit="1" customWidth="1"/>
    <col min="8" max="8" width="4.5703125" style="2" customWidth="1"/>
    <col min="9" max="9" width="3.7109375" style="1" customWidth="1"/>
    <col min="10" max="10" width="4.42578125" style="2" customWidth="1"/>
    <col min="11" max="13" width="11.42578125" style="2"/>
    <col min="14" max="14" width="16.5703125" style="2" customWidth="1"/>
    <col min="15" max="16" width="11.42578125" style="2"/>
    <col min="17" max="17" width="18.5703125" style="2" customWidth="1"/>
    <col min="18" max="16384" width="11.42578125" style="2"/>
  </cols>
  <sheetData>
    <row r="2" spans="1:17" s="3" customFormat="1" x14ac:dyDescent="0.25">
      <c r="A2" s="3" t="s">
        <v>0</v>
      </c>
      <c r="B2" s="4" t="s">
        <v>1</v>
      </c>
      <c r="I2" s="4"/>
    </row>
    <row r="4" spans="1:17" ht="15.75" thickBot="1" x14ac:dyDescent="0.3">
      <c r="B4" s="76" t="s">
        <v>25</v>
      </c>
      <c r="C4" s="76"/>
      <c r="D4" s="76"/>
      <c r="E4" s="76"/>
      <c r="F4" s="76"/>
      <c r="G4" s="76"/>
    </row>
    <row r="5" spans="1:17" x14ac:dyDescent="0.25">
      <c r="B5" s="10" t="s">
        <v>26</v>
      </c>
      <c r="D5" s="10" t="s">
        <v>27</v>
      </c>
      <c r="K5" s="77" t="s">
        <v>52</v>
      </c>
      <c r="L5" s="79" t="s">
        <v>53</v>
      </c>
      <c r="M5" s="80"/>
      <c r="N5" s="81"/>
      <c r="O5" s="82" t="s">
        <v>54</v>
      </c>
      <c r="P5" s="83"/>
      <c r="Q5" s="84"/>
    </row>
    <row r="6" spans="1:17" ht="16.5" customHeight="1" thickBot="1" x14ac:dyDescent="0.3">
      <c r="B6" s="11" t="s">
        <v>28</v>
      </c>
      <c r="D6" s="12" t="s">
        <v>108</v>
      </c>
      <c r="K6" s="78"/>
      <c r="L6" s="19" t="s">
        <v>55</v>
      </c>
      <c r="M6" s="20" t="s">
        <v>56</v>
      </c>
      <c r="N6" s="21" t="s">
        <v>57</v>
      </c>
      <c r="O6" s="22" t="s">
        <v>55</v>
      </c>
      <c r="P6" s="23" t="s">
        <v>56</v>
      </c>
      <c r="Q6" s="24" t="s">
        <v>57</v>
      </c>
    </row>
    <row r="7" spans="1:17" x14ac:dyDescent="0.25">
      <c r="D7" s="2" t="s">
        <v>109</v>
      </c>
      <c r="K7" s="25" t="s">
        <v>58</v>
      </c>
      <c r="L7" s="26"/>
      <c r="M7" s="27"/>
      <c r="N7" s="28"/>
      <c r="O7" s="29"/>
      <c r="P7" s="27"/>
      <c r="Q7" s="28"/>
    </row>
    <row r="8" spans="1:17" ht="15" customHeight="1" x14ac:dyDescent="0.25">
      <c r="K8" s="30" t="s">
        <v>58</v>
      </c>
      <c r="L8" s="31"/>
      <c r="M8" s="32"/>
      <c r="N8" s="33"/>
      <c r="O8" s="34"/>
      <c r="P8" s="32"/>
      <c r="Q8" s="33"/>
    </row>
    <row r="9" spans="1:17" x14ac:dyDescent="0.25">
      <c r="K9" s="30" t="s">
        <v>58</v>
      </c>
      <c r="L9" s="31"/>
      <c r="M9" s="32"/>
      <c r="N9" s="33"/>
      <c r="O9" s="34"/>
      <c r="P9" s="32"/>
      <c r="Q9" s="33"/>
    </row>
    <row r="10" spans="1:17" ht="15.75" thickBot="1" x14ac:dyDescent="0.3">
      <c r="B10" s="13" t="s">
        <v>29</v>
      </c>
      <c r="C10" s="13" t="s">
        <v>30</v>
      </c>
      <c r="D10" s="13" t="s">
        <v>31</v>
      </c>
      <c r="E10" s="14" t="s">
        <v>32</v>
      </c>
      <c r="F10" s="15" t="s">
        <v>33</v>
      </c>
      <c r="G10" s="15" t="s">
        <v>34</v>
      </c>
      <c r="K10" s="35" t="s">
        <v>58</v>
      </c>
      <c r="L10" s="36"/>
      <c r="M10" s="37"/>
      <c r="N10" s="38"/>
      <c r="O10" s="39"/>
      <c r="P10" s="37"/>
      <c r="Q10" s="38"/>
    </row>
    <row r="11" spans="1:17" x14ac:dyDescent="0.25">
      <c r="B11" s="73" t="s">
        <v>49</v>
      </c>
      <c r="C11" s="74"/>
      <c r="D11" s="74"/>
      <c r="E11" s="74"/>
      <c r="F11" s="74"/>
      <c r="G11" s="75"/>
    </row>
    <row r="12" spans="1:17" x14ac:dyDescent="0.25">
      <c r="B12" s="17" t="s">
        <v>35</v>
      </c>
      <c r="C12" s="16" t="s">
        <v>36</v>
      </c>
      <c r="D12" s="16" t="s">
        <v>51</v>
      </c>
      <c r="E12" s="16" t="s">
        <v>37</v>
      </c>
      <c r="F12" s="16" t="s">
        <v>38</v>
      </c>
      <c r="G12" s="16" t="s">
        <v>40</v>
      </c>
    </row>
    <row r="13" spans="1:17" x14ac:dyDescent="0.25">
      <c r="B13" s="18" t="s">
        <v>41</v>
      </c>
      <c r="C13" s="16" t="s">
        <v>42</v>
      </c>
      <c r="D13" s="16" t="s">
        <v>50</v>
      </c>
      <c r="E13" s="16" t="s">
        <v>37</v>
      </c>
      <c r="F13" s="16" t="s">
        <v>38</v>
      </c>
      <c r="G13" s="16" t="s">
        <v>39</v>
      </c>
    </row>
    <row r="14" spans="1:17" ht="24" x14ac:dyDescent="0.25">
      <c r="B14" s="18" t="s">
        <v>43</v>
      </c>
      <c r="C14" s="16" t="s">
        <v>44</v>
      </c>
      <c r="D14" s="16" t="s">
        <v>45</v>
      </c>
      <c r="E14" s="16" t="s">
        <v>46</v>
      </c>
      <c r="F14" s="16" t="s">
        <v>47</v>
      </c>
      <c r="G14" s="16" t="s">
        <v>48</v>
      </c>
    </row>
  </sheetData>
  <mergeCells count="5">
    <mergeCell ref="B11:G11"/>
    <mergeCell ref="B4:G4"/>
    <mergeCell ref="K5:K6"/>
    <mergeCell ref="L5:N5"/>
    <mergeCell ref="O5: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L10" sqref="L10"/>
    </sheetView>
  </sheetViews>
  <sheetFormatPr baseColWidth="10" defaultRowHeight="15" x14ac:dyDescent="0.25"/>
  <cols>
    <col min="7" max="7" width="0" hidden="1" customWidth="1"/>
  </cols>
  <sheetData>
    <row r="1" spans="2:9" x14ac:dyDescent="0.25">
      <c r="B1" s="88" t="s">
        <v>134</v>
      </c>
      <c r="C1" s="88"/>
      <c r="D1" s="88"/>
      <c r="E1" s="88"/>
      <c r="F1" s="88"/>
      <c r="G1" s="88"/>
      <c r="H1" s="89"/>
      <c r="I1" s="88"/>
    </row>
    <row r="2" spans="2:9" x14ac:dyDescent="0.25">
      <c r="B2" s="90" t="s">
        <v>133</v>
      </c>
      <c r="C2" s="88"/>
      <c r="D2" s="88"/>
      <c r="E2" s="88"/>
      <c r="F2" s="88"/>
      <c r="G2" s="88"/>
      <c r="H2" s="89"/>
      <c r="I2" s="88"/>
    </row>
    <row r="3" spans="2:9" x14ac:dyDescent="0.25">
      <c r="B3" s="88"/>
      <c r="C3" s="88"/>
      <c r="D3" s="88"/>
      <c r="E3" s="88"/>
      <c r="F3" s="88"/>
      <c r="G3" s="88"/>
      <c r="H3" s="89"/>
      <c r="I3" s="88"/>
    </row>
    <row r="4" spans="2:9" x14ac:dyDescent="0.25">
      <c r="B4" s="91" t="s">
        <v>114</v>
      </c>
      <c r="C4" s="92"/>
      <c r="D4" s="92"/>
      <c r="E4" s="93"/>
      <c r="F4" s="92"/>
      <c r="G4" s="92"/>
      <c r="H4" s="94"/>
      <c r="I4" s="95" t="s">
        <v>115</v>
      </c>
    </row>
    <row r="5" spans="2:9" ht="38.25" x14ac:dyDescent="0.25">
      <c r="B5" s="96" t="s">
        <v>60</v>
      </c>
      <c r="C5" s="96" t="s">
        <v>116</v>
      </c>
      <c r="D5" s="96" t="s">
        <v>117</v>
      </c>
      <c r="E5" s="97" t="s">
        <v>118</v>
      </c>
      <c r="F5" s="96" t="s">
        <v>59</v>
      </c>
      <c r="G5" s="98"/>
      <c r="H5" s="99" t="s">
        <v>119</v>
      </c>
      <c r="I5" s="95"/>
    </row>
    <row r="6" spans="2:9" ht="72" x14ac:dyDescent="0.25">
      <c r="B6" s="40" t="s">
        <v>62</v>
      </c>
      <c r="C6" s="40"/>
      <c r="D6" s="40"/>
      <c r="E6" s="40"/>
      <c r="F6" s="40" t="s">
        <v>61</v>
      </c>
      <c r="G6" s="100"/>
      <c r="H6" s="40" t="s">
        <v>111</v>
      </c>
      <c r="I6" s="101" t="s">
        <v>120</v>
      </c>
    </row>
    <row r="7" spans="2:9" x14ac:dyDescent="0.25">
      <c r="B7" s="102">
        <v>2017</v>
      </c>
      <c r="C7" s="103">
        <v>43524</v>
      </c>
      <c r="D7" s="104">
        <v>40</v>
      </c>
      <c r="E7" s="104">
        <v>11</v>
      </c>
      <c r="F7" s="104">
        <v>25000</v>
      </c>
      <c r="G7" s="104">
        <f>VLOOKUP(H7,Tabla_mes,2,FALSE)</f>
        <v>11</v>
      </c>
      <c r="H7" s="104" t="s">
        <v>112</v>
      </c>
      <c r="I7" s="105">
        <f>(((D7-E7)/(1-Factores!C11))*1/1000000*Factores!Q11*F7*Variables!$T$5)*G7/12</f>
        <v>810.17774663677119</v>
      </c>
    </row>
    <row r="8" spans="2:9" x14ac:dyDescent="0.25">
      <c r="B8" s="102">
        <v>2018</v>
      </c>
      <c r="C8" s="103">
        <v>43647</v>
      </c>
      <c r="D8" s="104">
        <v>36</v>
      </c>
      <c r="E8" s="104">
        <v>10</v>
      </c>
      <c r="F8" s="104">
        <v>31000</v>
      </c>
      <c r="G8" s="104">
        <f>VLOOKUP(H8,Tabla_mes,2,FALSE)</f>
        <v>10</v>
      </c>
      <c r="H8" s="104" t="s">
        <v>113</v>
      </c>
      <c r="I8" s="105">
        <f>(((D8-E8)/(1-Factores!C12))*1/1000000*Factores!Q12*F8*Variables!$T$5)*G8/12</f>
        <v>818.81286995515711</v>
      </c>
    </row>
    <row r="9" spans="2:9" x14ac:dyDescent="0.25">
      <c r="B9" s="106"/>
      <c r="D9" s="106"/>
      <c r="E9" s="107"/>
      <c r="F9" s="108"/>
      <c r="G9" s="108"/>
      <c r="H9" s="109"/>
      <c r="I9" s="110">
        <f>SUM(I7:I8)</f>
        <v>1628.9906165919283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G45"/>
  <sheetViews>
    <sheetView topLeftCell="Q13" workbookViewId="0">
      <selection activeCell="AA16" sqref="AA16"/>
    </sheetView>
  </sheetViews>
  <sheetFormatPr baseColWidth="10" defaultRowHeight="15" x14ac:dyDescent="0.25"/>
  <cols>
    <col min="1" max="1" width="3.140625" style="2" customWidth="1"/>
    <col min="2" max="2" width="19.5703125" style="2" bestFit="1" customWidth="1"/>
    <col min="3" max="3" width="12.5703125" style="2" customWidth="1"/>
    <col min="4" max="4" width="5.5703125" style="2" customWidth="1"/>
    <col min="5" max="11" width="11.42578125" style="2"/>
    <col min="12" max="12" width="16.42578125" style="2" customWidth="1"/>
    <col min="13" max="13" width="15.140625" style="2" customWidth="1"/>
    <col min="14" max="14" width="13" style="2" customWidth="1"/>
    <col min="15" max="16384" width="11.42578125" style="2"/>
  </cols>
  <sheetData>
    <row r="1" spans="2:20" x14ac:dyDescent="0.25">
      <c r="C1" s="46">
        <v>9</v>
      </c>
      <c r="D1" s="46">
        <v>10</v>
      </c>
      <c r="E1" s="46">
        <v>11</v>
      </c>
      <c r="F1" s="46">
        <v>15</v>
      </c>
      <c r="G1" s="46">
        <v>18</v>
      </c>
      <c r="H1" s="46">
        <v>20</v>
      </c>
      <c r="I1" s="46">
        <v>23</v>
      </c>
      <c r="J1" s="46">
        <v>25</v>
      </c>
      <c r="K1" s="46">
        <v>36</v>
      </c>
      <c r="L1" s="46">
        <v>40</v>
      </c>
      <c r="M1" s="46">
        <v>60</v>
      </c>
      <c r="N1" s="46">
        <v>80</v>
      </c>
      <c r="O1" s="46">
        <v>100</v>
      </c>
      <c r="P1" s="46">
        <v>150</v>
      </c>
      <c r="Q1" s="46">
        <v>200</v>
      </c>
    </row>
    <row r="2" spans="2:20" x14ac:dyDescent="0.25">
      <c r="B2" s="47" t="s">
        <v>70</v>
      </c>
    </row>
    <row r="3" spans="2:20" x14ac:dyDescent="0.25">
      <c r="B3" s="42" t="s">
        <v>55</v>
      </c>
      <c r="C3" s="85" t="s">
        <v>65</v>
      </c>
      <c r="D3" s="85"/>
      <c r="E3" s="85"/>
      <c r="F3" s="85"/>
      <c r="G3" s="85"/>
      <c r="H3" s="85"/>
      <c r="I3" s="85"/>
      <c r="J3" s="85"/>
      <c r="K3" s="85"/>
      <c r="L3" s="85"/>
    </row>
    <row r="4" spans="2:20" ht="30" x14ac:dyDescent="0.25">
      <c r="B4" s="41" t="s">
        <v>63</v>
      </c>
      <c r="C4" s="44">
        <v>15</v>
      </c>
      <c r="D4" s="44">
        <v>25</v>
      </c>
      <c r="E4" s="44">
        <v>40</v>
      </c>
      <c r="F4" s="44">
        <v>60</v>
      </c>
      <c r="G4" s="44">
        <v>100</v>
      </c>
      <c r="H4" s="44">
        <v>150</v>
      </c>
      <c r="I4" s="44">
        <v>200</v>
      </c>
      <c r="J4" s="48"/>
      <c r="K4" s="48"/>
      <c r="L4" s="48"/>
      <c r="R4" s="43" t="s">
        <v>71</v>
      </c>
      <c r="S4" s="43" t="s">
        <v>72</v>
      </c>
      <c r="T4" s="43" t="s">
        <v>73</v>
      </c>
    </row>
    <row r="5" spans="2:20" x14ac:dyDescent="0.25">
      <c r="B5" s="41" t="s">
        <v>67</v>
      </c>
      <c r="C5" s="44"/>
      <c r="D5" s="44"/>
      <c r="E5" s="44">
        <v>32</v>
      </c>
      <c r="F5" s="44"/>
      <c r="G5" s="44"/>
      <c r="H5" s="44"/>
      <c r="I5" s="44"/>
      <c r="J5" s="48"/>
      <c r="K5" s="48"/>
      <c r="L5" s="48"/>
      <c r="R5" s="41" t="s">
        <v>74</v>
      </c>
      <c r="S5" s="44">
        <v>10</v>
      </c>
      <c r="T5" s="49">
        <f>12*22*S5</f>
        <v>2640</v>
      </c>
    </row>
    <row r="6" spans="2:20" x14ac:dyDescent="0.25">
      <c r="B6" s="41" t="s">
        <v>66</v>
      </c>
      <c r="C6" s="44">
        <v>10</v>
      </c>
      <c r="D6" s="44">
        <v>18</v>
      </c>
      <c r="E6" s="44">
        <v>36</v>
      </c>
      <c r="F6" s="44">
        <v>60</v>
      </c>
      <c r="G6" s="44">
        <v>80</v>
      </c>
      <c r="H6" s="44">
        <v>100</v>
      </c>
      <c r="I6" s="48"/>
      <c r="J6" s="48"/>
      <c r="K6" s="48"/>
      <c r="L6" s="48"/>
    </row>
    <row r="7" spans="2:20" x14ac:dyDescent="0.25">
      <c r="B7" s="41" t="s">
        <v>88</v>
      </c>
      <c r="C7" s="41"/>
      <c r="D7" s="41"/>
      <c r="E7" s="41"/>
      <c r="F7" s="41"/>
      <c r="G7" s="41"/>
      <c r="H7" s="41"/>
      <c r="I7" s="48"/>
      <c r="J7" s="48"/>
      <c r="K7" s="48"/>
      <c r="L7" s="48"/>
      <c r="R7" s="54"/>
      <c r="S7" s="62"/>
      <c r="T7" s="63"/>
    </row>
    <row r="8" spans="2:20" x14ac:dyDescent="0.25">
      <c r="B8" s="41" t="s">
        <v>68</v>
      </c>
      <c r="C8" s="44">
        <v>9</v>
      </c>
      <c r="D8" s="44">
        <v>11</v>
      </c>
      <c r="E8" s="44">
        <v>15</v>
      </c>
      <c r="F8" s="44">
        <v>20</v>
      </c>
      <c r="G8" s="44">
        <v>23</v>
      </c>
      <c r="H8" s="44">
        <v>30</v>
      </c>
      <c r="I8" s="48"/>
      <c r="J8" s="48"/>
      <c r="K8" s="48"/>
      <c r="L8" s="48"/>
      <c r="R8" s="54"/>
      <c r="S8" s="62"/>
      <c r="T8" s="63"/>
    </row>
    <row r="9" spans="2:20" x14ac:dyDescent="0.25">
      <c r="B9" s="50" t="s">
        <v>64</v>
      </c>
      <c r="C9" s="44">
        <v>3</v>
      </c>
      <c r="D9" s="44">
        <v>4</v>
      </c>
      <c r="E9" s="44">
        <v>6</v>
      </c>
      <c r="F9" s="44">
        <v>9</v>
      </c>
      <c r="G9" s="44">
        <v>11</v>
      </c>
      <c r="H9" s="44">
        <v>16</v>
      </c>
      <c r="I9" s="44">
        <v>20</v>
      </c>
      <c r="J9" s="44">
        <v>25</v>
      </c>
      <c r="K9" s="44">
        <v>35</v>
      </c>
      <c r="L9" s="44">
        <v>60</v>
      </c>
    </row>
    <row r="11" spans="2:20" ht="30" x14ac:dyDescent="0.25">
      <c r="B11" s="42" t="s">
        <v>55</v>
      </c>
      <c r="C11" s="43" t="s">
        <v>65</v>
      </c>
      <c r="L11" s="56" t="s">
        <v>90</v>
      </c>
      <c r="M11" s="56" t="s">
        <v>91</v>
      </c>
      <c r="N11" s="56" t="s">
        <v>92</v>
      </c>
      <c r="O11" s="56" t="s">
        <v>93</v>
      </c>
      <c r="P11" s="56" t="s">
        <v>94</v>
      </c>
    </row>
    <row r="12" spans="2:20" x14ac:dyDescent="0.25">
      <c r="B12" s="41" t="s">
        <v>63</v>
      </c>
      <c r="C12" s="44">
        <v>15</v>
      </c>
      <c r="L12" s="44" t="s">
        <v>95</v>
      </c>
      <c r="M12" s="41">
        <v>10</v>
      </c>
      <c r="N12" s="41">
        <v>0</v>
      </c>
      <c r="O12" s="41"/>
      <c r="P12" s="41">
        <v>1</v>
      </c>
    </row>
    <row r="13" spans="2:20" x14ac:dyDescent="0.25">
      <c r="B13" s="41" t="s">
        <v>63</v>
      </c>
      <c r="C13" s="44">
        <v>25</v>
      </c>
      <c r="L13" s="44" t="s">
        <v>96</v>
      </c>
      <c r="M13" s="41">
        <v>20</v>
      </c>
      <c r="N13" s="41">
        <v>0</v>
      </c>
      <c r="O13" s="41"/>
      <c r="P13" s="41">
        <v>3</v>
      </c>
    </row>
    <row r="14" spans="2:20" x14ac:dyDescent="0.25">
      <c r="B14" s="41" t="s">
        <v>63</v>
      </c>
      <c r="C14" s="44">
        <v>40</v>
      </c>
      <c r="L14" s="44" t="s">
        <v>97</v>
      </c>
      <c r="M14" s="41">
        <v>35</v>
      </c>
      <c r="N14" s="41">
        <v>0</v>
      </c>
      <c r="O14" s="41"/>
      <c r="P14" s="41">
        <v>5</v>
      </c>
    </row>
    <row r="15" spans="2:20" x14ac:dyDescent="0.25">
      <c r="B15" s="41" t="s">
        <v>63</v>
      </c>
      <c r="C15" s="44">
        <v>60</v>
      </c>
      <c r="L15" s="44" t="s">
        <v>98</v>
      </c>
      <c r="M15" s="41">
        <v>50</v>
      </c>
      <c r="N15" s="41">
        <v>0</v>
      </c>
      <c r="O15" s="41">
        <v>29</v>
      </c>
      <c r="P15" s="41">
        <v>7</v>
      </c>
    </row>
    <row r="16" spans="2:20" x14ac:dyDescent="0.25">
      <c r="B16" s="41" t="s">
        <v>63</v>
      </c>
      <c r="C16" s="44">
        <v>100</v>
      </c>
      <c r="L16" s="44" t="s">
        <v>99</v>
      </c>
      <c r="M16" s="41">
        <v>80</v>
      </c>
      <c r="N16" s="41">
        <v>20</v>
      </c>
      <c r="O16" s="41">
        <v>40</v>
      </c>
      <c r="P16" s="41">
        <v>10</v>
      </c>
    </row>
    <row r="17" spans="2:27" x14ac:dyDescent="0.25">
      <c r="B17" s="41" t="s">
        <v>63</v>
      </c>
      <c r="C17" s="44">
        <v>150</v>
      </c>
      <c r="L17" s="44" t="s">
        <v>100</v>
      </c>
      <c r="M17" s="41">
        <v>100</v>
      </c>
      <c r="N17" s="41">
        <v>24</v>
      </c>
      <c r="O17" s="41">
        <v>49</v>
      </c>
      <c r="P17" s="41">
        <v>12</v>
      </c>
    </row>
    <row r="18" spans="2:27" x14ac:dyDescent="0.25">
      <c r="B18" s="41" t="s">
        <v>63</v>
      </c>
      <c r="C18" s="44">
        <v>200</v>
      </c>
      <c r="L18" s="44" t="s">
        <v>101</v>
      </c>
      <c r="M18" s="41">
        <v>120</v>
      </c>
      <c r="N18" s="41">
        <v>30</v>
      </c>
      <c r="O18" s="41">
        <v>62</v>
      </c>
      <c r="P18" s="41">
        <v>15</v>
      </c>
    </row>
    <row r="19" spans="2:27" x14ac:dyDescent="0.25">
      <c r="B19" s="41" t="s">
        <v>66</v>
      </c>
      <c r="C19" s="44">
        <v>10</v>
      </c>
      <c r="L19" s="44" t="s">
        <v>102</v>
      </c>
      <c r="M19" s="41">
        <v>150</v>
      </c>
      <c r="N19" s="41">
        <v>40</v>
      </c>
      <c r="O19" s="41">
        <v>80</v>
      </c>
      <c r="P19" s="41">
        <v>20</v>
      </c>
      <c r="Z19" s="111" t="s">
        <v>123</v>
      </c>
      <c r="AA19" s="112" t="s">
        <v>124</v>
      </c>
    </row>
    <row r="20" spans="2:27" x14ac:dyDescent="0.25">
      <c r="B20" s="41" t="s">
        <v>66</v>
      </c>
      <c r="C20" s="44">
        <v>18</v>
      </c>
      <c r="L20" s="44" t="s">
        <v>103</v>
      </c>
      <c r="M20" s="41">
        <v>400</v>
      </c>
      <c r="N20" s="41">
        <v>120</v>
      </c>
      <c r="O20" s="41">
        <v>250</v>
      </c>
      <c r="P20" s="41">
        <v>60</v>
      </c>
      <c r="Z20" s="41" t="s">
        <v>112</v>
      </c>
      <c r="AA20" s="44">
        <v>11</v>
      </c>
    </row>
    <row r="21" spans="2:27" x14ac:dyDescent="0.25">
      <c r="B21" s="41" t="s">
        <v>66</v>
      </c>
      <c r="C21" s="44">
        <v>36</v>
      </c>
      <c r="L21" s="44" t="s">
        <v>104</v>
      </c>
      <c r="M21" s="41">
        <v>450</v>
      </c>
      <c r="N21" s="41">
        <v>160</v>
      </c>
      <c r="O21" s="41">
        <v>330</v>
      </c>
      <c r="P21" s="41">
        <v>80</v>
      </c>
      <c r="Z21" s="41" t="s">
        <v>113</v>
      </c>
      <c r="AA21" s="44">
        <v>10</v>
      </c>
    </row>
    <row r="22" spans="2:27" x14ac:dyDescent="0.25">
      <c r="B22" s="41" t="s">
        <v>66</v>
      </c>
      <c r="C22" s="44">
        <v>60</v>
      </c>
      <c r="L22" s="44" t="s">
        <v>105</v>
      </c>
      <c r="M22" s="41">
        <v>550</v>
      </c>
      <c r="N22" s="41">
        <v>180</v>
      </c>
      <c r="O22" s="41">
        <v>370</v>
      </c>
      <c r="P22" s="41">
        <v>90</v>
      </c>
      <c r="Z22" s="41" t="s">
        <v>125</v>
      </c>
      <c r="AA22" s="44">
        <v>9</v>
      </c>
    </row>
    <row r="23" spans="2:27" x14ac:dyDescent="0.25">
      <c r="B23" s="41" t="s">
        <v>66</v>
      </c>
      <c r="C23" s="44">
        <v>80</v>
      </c>
      <c r="L23" s="44" t="s">
        <v>106</v>
      </c>
      <c r="M23" s="41">
        <v>750</v>
      </c>
      <c r="N23" s="41">
        <v>240</v>
      </c>
      <c r="O23" s="41">
        <v>500</v>
      </c>
      <c r="P23" s="41">
        <v>120</v>
      </c>
      <c r="Z23" s="41" t="s">
        <v>121</v>
      </c>
      <c r="AA23" s="44">
        <v>8</v>
      </c>
    </row>
    <row r="24" spans="2:27" x14ac:dyDescent="0.25">
      <c r="B24" s="41" t="s">
        <v>66</v>
      </c>
      <c r="C24" s="44">
        <v>100</v>
      </c>
      <c r="L24" s="44" t="s">
        <v>107</v>
      </c>
      <c r="M24" s="41">
        <v>900</v>
      </c>
      <c r="N24" s="41">
        <v>300</v>
      </c>
      <c r="O24" s="41">
        <v>620</v>
      </c>
      <c r="P24" s="41">
        <v>150</v>
      </c>
      <c r="Z24" s="41" t="s">
        <v>126</v>
      </c>
      <c r="AA24" s="44">
        <v>7</v>
      </c>
    </row>
    <row r="25" spans="2:27" x14ac:dyDescent="0.25">
      <c r="B25" s="41" t="s">
        <v>67</v>
      </c>
      <c r="C25" s="44">
        <v>22</v>
      </c>
      <c r="Z25" s="41" t="s">
        <v>127</v>
      </c>
      <c r="AA25" s="44">
        <v>6</v>
      </c>
    </row>
    <row r="26" spans="2:27" x14ac:dyDescent="0.25">
      <c r="B26" s="41" t="s">
        <v>67</v>
      </c>
      <c r="C26" s="44">
        <v>32</v>
      </c>
      <c r="Z26" s="41" t="s">
        <v>128</v>
      </c>
      <c r="AA26" s="44">
        <v>5</v>
      </c>
    </row>
    <row r="27" spans="2:27" x14ac:dyDescent="0.25">
      <c r="B27" s="41" t="s">
        <v>68</v>
      </c>
      <c r="C27" s="44">
        <v>9</v>
      </c>
      <c r="Z27" s="41" t="s">
        <v>129</v>
      </c>
      <c r="AA27" s="44">
        <v>4</v>
      </c>
    </row>
    <row r="28" spans="2:27" x14ac:dyDescent="0.25">
      <c r="B28" s="41" t="s">
        <v>68</v>
      </c>
      <c r="C28" s="44">
        <v>11</v>
      </c>
      <c r="Z28" s="41" t="s">
        <v>130</v>
      </c>
      <c r="AA28" s="44">
        <v>3</v>
      </c>
    </row>
    <row r="29" spans="2:27" x14ac:dyDescent="0.25">
      <c r="B29" s="41" t="s">
        <v>68</v>
      </c>
      <c r="C29" s="44">
        <v>15</v>
      </c>
      <c r="Z29" s="41" t="s">
        <v>131</v>
      </c>
      <c r="AA29" s="44">
        <v>2</v>
      </c>
    </row>
    <row r="30" spans="2:27" x14ac:dyDescent="0.25">
      <c r="B30" s="41" t="s">
        <v>68</v>
      </c>
      <c r="C30" s="44">
        <v>20</v>
      </c>
      <c r="Z30" s="41" t="s">
        <v>122</v>
      </c>
      <c r="AA30" s="44">
        <v>1</v>
      </c>
    </row>
    <row r="31" spans="2:27" x14ac:dyDescent="0.25">
      <c r="B31" s="41" t="s">
        <v>68</v>
      </c>
      <c r="C31" s="44">
        <v>23</v>
      </c>
      <c r="Z31" s="41" t="s">
        <v>132</v>
      </c>
      <c r="AA31" s="44">
        <v>0</v>
      </c>
    </row>
    <row r="32" spans="2:27" x14ac:dyDescent="0.25">
      <c r="B32" s="41" t="s">
        <v>68</v>
      </c>
      <c r="C32" s="44">
        <v>30</v>
      </c>
      <c r="E32" s="45" t="s">
        <v>89</v>
      </c>
    </row>
    <row r="33" spans="2:423" x14ac:dyDescent="0.25">
      <c r="B33" s="41" t="s">
        <v>64</v>
      </c>
      <c r="C33" s="44">
        <v>3</v>
      </c>
    </row>
    <row r="34" spans="2:423" x14ac:dyDescent="0.25">
      <c r="B34" s="41" t="s">
        <v>64</v>
      </c>
      <c r="C34" s="44">
        <v>4</v>
      </c>
      <c r="R34" s="45" t="s">
        <v>69</v>
      </c>
    </row>
    <row r="35" spans="2:423" x14ac:dyDescent="0.25">
      <c r="B35" s="41" t="s">
        <v>64</v>
      </c>
      <c r="C35" s="44">
        <v>6</v>
      </c>
    </row>
    <row r="36" spans="2:423" x14ac:dyDescent="0.25">
      <c r="B36" s="41" t="s">
        <v>64</v>
      </c>
      <c r="C36" s="44">
        <v>9</v>
      </c>
    </row>
    <row r="37" spans="2:423" x14ac:dyDescent="0.25">
      <c r="B37" s="41" t="s">
        <v>64</v>
      </c>
      <c r="C37" s="44">
        <v>11</v>
      </c>
    </row>
    <row r="38" spans="2:423" x14ac:dyDescent="0.25">
      <c r="B38" s="41" t="s">
        <v>64</v>
      </c>
      <c r="C38" s="44">
        <v>16</v>
      </c>
    </row>
    <row r="39" spans="2:423" x14ac:dyDescent="0.25">
      <c r="B39" s="41" t="s">
        <v>64</v>
      </c>
      <c r="C39" s="44">
        <v>20</v>
      </c>
    </row>
    <row r="40" spans="2:423" x14ac:dyDescent="0.25">
      <c r="B40" s="41" t="s">
        <v>64</v>
      </c>
      <c r="C40" s="44">
        <v>25</v>
      </c>
    </row>
    <row r="41" spans="2:423" x14ac:dyDescent="0.25">
      <c r="B41" s="41" t="s">
        <v>64</v>
      </c>
      <c r="C41" s="44">
        <v>35</v>
      </c>
    </row>
    <row r="42" spans="2:423" x14ac:dyDescent="0.25">
      <c r="B42" s="41" t="s">
        <v>64</v>
      </c>
      <c r="C42" s="44">
        <v>60</v>
      </c>
    </row>
    <row r="45" spans="2:423" x14ac:dyDescent="0.25">
      <c r="C45" s="46">
        <v>8</v>
      </c>
      <c r="D45" s="46">
        <v>9</v>
      </c>
      <c r="E45" s="46">
        <v>10</v>
      </c>
      <c r="F45" s="46">
        <v>11</v>
      </c>
      <c r="G45" s="46">
        <v>12</v>
      </c>
      <c r="H45" s="46">
        <v>13</v>
      </c>
      <c r="I45" s="46">
        <v>14</v>
      </c>
      <c r="J45" s="46">
        <v>15</v>
      </c>
      <c r="K45" s="46">
        <v>16</v>
      </c>
      <c r="L45" s="46">
        <v>17</v>
      </c>
      <c r="M45" s="46">
        <v>18</v>
      </c>
      <c r="N45" s="46">
        <v>19</v>
      </c>
      <c r="O45" s="46">
        <v>20</v>
      </c>
      <c r="P45" s="46">
        <v>21</v>
      </c>
      <c r="Q45" s="46">
        <v>22</v>
      </c>
      <c r="R45" s="46">
        <v>23</v>
      </c>
      <c r="S45" s="46">
        <v>24</v>
      </c>
      <c r="T45" s="46">
        <v>25</v>
      </c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  <c r="HG45" s="46"/>
      <c r="HH45" s="46"/>
      <c r="HI45" s="46"/>
      <c r="HJ45" s="46"/>
      <c r="HK45" s="46"/>
      <c r="HL45" s="46"/>
      <c r="HM45" s="46"/>
      <c r="HN45" s="46"/>
      <c r="HO45" s="46"/>
      <c r="HP45" s="46"/>
      <c r="HQ45" s="46"/>
      <c r="HR45" s="46"/>
      <c r="HS45" s="46"/>
      <c r="HT45" s="46"/>
      <c r="HU45" s="46"/>
      <c r="HV45" s="46"/>
      <c r="HW45" s="46"/>
      <c r="HX45" s="46"/>
      <c r="HY45" s="46"/>
      <c r="HZ45" s="46"/>
      <c r="IA45" s="46"/>
      <c r="IB45" s="46"/>
      <c r="IC45" s="46"/>
      <c r="ID45" s="46"/>
      <c r="IE45" s="46"/>
      <c r="IF45" s="46"/>
      <c r="IG45" s="46"/>
      <c r="IH45" s="46"/>
      <c r="II45" s="46"/>
      <c r="IJ45" s="46"/>
      <c r="IK45" s="46"/>
      <c r="IL45" s="46"/>
      <c r="IM45" s="46"/>
      <c r="IN45" s="46"/>
      <c r="IO45" s="46"/>
      <c r="IP45" s="46"/>
      <c r="IQ45" s="46"/>
      <c r="IR45" s="46"/>
      <c r="IS45" s="46"/>
      <c r="IT45" s="46"/>
      <c r="IU45" s="46"/>
      <c r="IV45" s="46"/>
      <c r="IW45" s="46"/>
      <c r="IX45" s="46"/>
      <c r="IY45" s="46"/>
      <c r="IZ45" s="46"/>
      <c r="JA45" s="46"/>
      <c r="JB45" s="46"/>
      <c r="JC45" s="46"/>
      <c r="JD45" s="46"/>
      <c r="JE45" s="46"/>
      <c r="JF45" s="46"/>
      <c r="JG45" s="46"/>
      <c r="JH45" s="46"/>
      <c r="JI45" s="46"/>
      <c r="JJ45" s="46"/>
      <c r="JK45" s="46"/>
      <c r="JL45" s="46"/>
      <c r="JM45" s="46"/>
      <c r="JN45" s="46"/>
      <c r="JO45" s="46"/>
      <c r="JP45" s="46"/>
      <c r="JQ45" s="46"/>
      <c r="JR45" s="46"/>
      <c r="JS45" s="46"/>
      <c r="JT45" s="46"/>
      <c r="JU45" s="46"/>
      <c r="JV45" s="46"/>
      <c r="JW45" s="46"/>
      <c r="JX45" s="46"/>
      <c r="JY45" s="46"/>
      <c r="JZ45" s="46"/>
      <c r="KA45" s="46"/>
      <c r="KB45" s="46"/>
      <c r="KC45" s="46"/>
      <c r="KD45" s="46"/>
      <c r="KE45" s="46"/>
      <c r="KF45" s="46"/>
      <c r="KG45" s="46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S45" s="46"/>
      <c r="KT45" s="46"/>
      <c r="KU45" s="46"/>
      <c r="KV45" s="46"/>
      <c r="KW45" s="46"/>
      <c r="KX45" s="46"/>
      <c r="KY45" s="46"/>
      <c r="KZ45" s="46"/>
      <c r="LA45" s="46"/>
      <c r="LB45" s="46"/>
      <c r="LC45" s="46"/>
      <c r="LD45" s="46"/>
      <c r="LE45" s="46"/>
      <c r="LF45" s="46"/>
      <c r="LG45" s="46"/>
      <c r="LH45" s="46"/>
      <c r="LI45" s="46"/>
      <c r="LJ45" s="46"/>
      <c r="LK45" s="46"/>
      <c r="LL45" s="46"/>
      <c r="LM45" s="46"/>
      <c r="LN45" s="46"/>
      <c r="LO45" s="46"/>
      <c r="LP45" s="46"/>
      <c r="LQ45" s="46"/>
      <c r="LR45" s="46"/>
      <c r="LS45" s="46"/>
      <c r="LT45" s="46"/>
      <c r="LU45" s="46"/>
      <c r="LV45" s="46"/>
      <c r="LW45" s="46"/>
      <c r="LX45" s="46"/>
      <c r="LY45" s="46"/>
      <c r="LZ45" s="46"/>
      <c r="MA45" s="46"/>
      <c r="MB45" s="46"/>
      <c r="MC45" s="46"/>
      <c r="MD45" s="46"/>
      <c r="ME45" s="46"/>
      <c r="MF45" s="46"/>
      <c r="MG45" s="46"/>
      <c r="MH45" s="46"/>
      <c r="MI45" s="46"/>
      <c r="MJ45" s="46"/>
      <c r="MK45" s="46"/>
      <c r="ML45" s="46"/>
      <c r="MM45" s="46"/>
      <c r="MN45" s="46"/>
      <c r="MO45" s="46"/>
      <c r="MP45" s="46"/>
      <c r="MQ45" s="46"/>
      <c r="MR45" s="46"/>
      <c r="MS45" s="46"/>
      <c r="MT45" s="46"/>
      <c r="MU45" s="46"/>
      <c r="MV45" s="46"/>
      <c r="MW45" s="46"/>
      <c r="MX45" s="46"/>
      <c r="MY45" s="46"/>
      <c r="MZ45" s="46"/>
      <c r="NA45" s="46"/>
      <c r="NB45" s="46"/>
      <c r="NC45" s="46"/>
      <c r="ND45" s="46"/>
      <c r="NE45" s="46"/>
      <c r="NF45" s="46"/>
      <c r="NG45" s="46"/>
      <c r="NH45" s="46"/>
      <c r="NI45" s="46"/>
      <c r="NJ45" s="46"/>
      <c r="NK45" s="46"/>
      <c r="NL45" s="46"/>
      <c r="NM45" s="46"/>
      <c r="NN45" s="46"/>
      <c r="NO45" s="46"/>
      <c r="NP45" s="46"/>
      <c r="NQ45" s="46"/>
      <c r="NR45" s="46"/>
      <c r="NS45" s="46"/>
      <c r="NT45" s="46"/>
      <c r="NU45" s="46"/>
      <c r="NV45" s="46"/>
      <c r="NW45" s="46"/>
      <c r="NX45" s="46"/>
      <c r="NY45" s="46"/>
      <c r="NZ45" s="46"/>
      <c r="OA45" s="46"/>
      <c r="OB45" s="46"/>
      <c r="OC45" s="46"/>
      <c r="OD45" s="46"/>
      <c r="OE45" s="46"/>
      <c r="OF45" s="46"/>
      <c r="OG45" s="46"/>
      <c r="OH45" s="46"/>
      <c r="OI45" s="46"/>
      <c r="OJ45" s="46"/>
      <c r="OK45" s="46"/>
      <c r="OL45" s="46"/>
      <c r="OM45" s="46"/>
      <c r="ON45" s="46"/>
      <c r="OO45" s="46"/>
      <c r="OP45" s="46"/>
      <c r="OQ45" s="46"/>
      <c r="OR45" s="46"/>
      <c r="OS45" s="46"/>
      <c r="OT45" s="46"/>
      <c r="OU45" s="46"/>
      <c r="OV45" s="46"/>
      <c r="OW45" s="46"/>
      <c r="OX45" s="46"/>
      <c r="OY45" s="46"/>
      <c r="OZ45" s="46"/>
      <c r="PA45" s="46"/>
      <c r="PB45" s="46"/>
      <c r="PC45" s="46"/>
      <c r="PD45" s="46"/>
      <c r="PE45" s="46"/>
      <c r="PF45" s="46"/>
      <c r="PG45" s="46"/>
    </row>
  </sheetData>
  <mergeCells count="1">
    <mergeCell ref="C3:L3"/>
  </mergeCells>
  <hyperlinks>
    <hyperlink ref="R34" r:id="rId1"/>
    <hyperlink ref="E32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7"/>
  <sheetViews>
    <sheetView topLeftCell="J1" workbookViewId="0">
      <selection activeCell="T9" sqref="T9"/>
    </sheetView>
  </sheetViews>
  <sheetFormatPr baseColWidth="10" defaultRowHeight="15" x14ac:dyDescent="0.25"/>
  <cols>
    <col min="1" max="1" width="4.85546875" style="2" customWidth="1"/>
    <col min="2" max="14" width="11.42578125" style="2"/>
    <col min="15" max="17" width="14.7109375" style="2" customWidth="1"/>
    <col min="18" max="16384" width="11.42578125" style="2"/>
  </cols>
  <sheetData>
    <row r="2" spans="2:17" ht="18" x14ac:dyDescent="0.35">
      <c r="B2" s="51" t="s">
        <v>75</v>
      </c>
      <c r="O2" s="47" t="s">
        <v>85</v>
      </c>
    </row>
    <row r="3" spans="2:17" x14ac:dyDescent="0.25">
      <c r="B3" s="52" t="s">
        <v>60</v>
      </c>
      <c r="C3" s="52" t="s">
        <v>76</v>
      </c>
      <c r="D3" s="52" t="s">
        <v>31</v>
      </c>
      <c r="O3" s="52" t="s">
        <v>60</v>
      </c>
      <c r="P3" s="52" t="s">
        <v>86</v>
      </c>
      <c r="Q3" s="52" t="s">
        <v>87</v>
      </c>
    </row>
    <row r="4" spans="2:17" x14ac:dyDescent="0.25">
      <c r="B4" s="44">
        <v>2010</v>
      </c>
      <c r="C4" s="58">
        <v>0.104</v>
      </c>
      <c r="D4" s="57" t="s">
        <v>77</v>
      </c>
      <c r="O4" s="44">
        <v>2010</v>
      </c>
      <c r="P4" s="60"/>
      <c r="Q4" s="60">
        <f>[1]Hoja1!$N$5</f>
        <v>0.59799999999999998</v>
      </c>
    </row>
    <row r="5" spans="2:17" x14ac:dyDescent="0.25">
      <c r="B5" s="44">
        <v>2011</v>
      </c>
      <c r="C5" s="58">
        <v>0.108</v>
      </c>
      <c r="D5" s="57" t="s">
        <v>78</v>
      </c>
      <c r="O5" s="44">
        <v>2011</v>
      </c>
      <c r="P5" s="60"/>
      <c r="Q5" s="60">
        <f>[1]Hoja1!$N$11</f>
        <v>0.61926999999999999</v>
      </c>
    </row>
    <row r="6" spans="2:17" x14ac:dyDescent="0.25">
      <c r="B6" s="44">
        <v>2012</v>
      </c>
      <c r="C6" s="58">
        <v>0.109</v>
      </c>
      <c r="D6" s="57" t="s">
        <v>79</v>
      </c>
      <c r="O6" s="44">
        <v>2012</v>
      </c>
      <c r="P6" s="60"/>
      <c r="Q6" s="60">
        <f>[1]Hoja1!$N$23</f>
        <v>0.62709999999999999</v>
      </c>
    </row>
    <row r="7" spans="2:17" x14ac:dyDescent="0.25">
      <c r="B7" s="44">
        <v>2013</v>
      </c>
      <c r="C7" s="58">
        <v>0.109</v>
      </c>
      <c r="D7" s="57" t="s">
        <v>80</v>
      </c>
      <c r="O7" s="44">
        <v>2013</v>
      </c>
      <c r="P7" s="60"/>
      <c r="Q7" s="61">
        <f>Q6</f>
        <v>0.62709999999999999</v>
      </c>
    </row>
    <row r="8" spans="2:17" x14ac:dyDescent="0.25">
      <c r="B8" s="44">
        <v>2014</v>
      </c>
      <c r="C8" s="58">
        <f>AVERAGE(C7,C9)</f>
        <v>0.111</v>
      </c>
      <c r="D8" s="57" t="s">
        <v>81</v>
      </c>
      <c r="O8" s="44">
        <v>2014</v>
      </c>
      <c r="P8" s="60"/>
      <c r="Q8" s="61">
        <f>Q7</f>
        <v>0.62709999999999999</v>
      </c>
    </row>
    <row r="9" spans="2:17" x14ac:dyDescent="0.25">
      <c r="B9" s="44">
        <v>2015</v>
      </c>
      <c r="C9" s="58">
        <v>0.113</v>
      </c>
      <c r="D9" s="57" t="s">
        <v>82</v>
      </c>
      <c r="O9" s="44">
        <v>2015</v>
      </c>
      <c r="P9" s="60"/>
      <c r="Q9" s="61">
        <f>Q8</f>
        <v>0.62709999999999999</v>
      </c>
    </row>
    <row r="10" spans="2:17" x14ac:dyDescent="0.25">
      <c r="B10" s="44">
        <v>2016</v>
      </c>
      <c r="C10" s="58">
        <v>0.109</v>
      </c>
      <c r="D10" s="57" t="s">
        <v>83</v>
      </c>
      <c r="O10" s="44">
        <v>2016</v>
      </c>
      <c r="P10" s="60">
        <v>0.43230000000000002</v>
      </c>
      <c r="Q10" s="60">
        <v>0.41189999999999999</v>
      </c>
    </row>
    <row r="11" spans="2:17" x14ac:dyDescent="0.25">
      <c r="B11" s="44">
        <v>2017</v>
      </c>
      <c r="C11" s="58">
        <v>0.108</v>
      </c>
      <c r="D11" s="57" t="s">
        <v>84</v>
      </c>
      <c r="O11" s="44">
        <v>2017</v>
      </c>
      <c r="P11" s="60">
        <v>0.43230000000000002</v>
      </c>
      <c r="Q11" s="60">
        <v>0.41189999999999999</v>
      </c>
    </row>
    <row r="12" spans="2:17" x14ac:dyDescent="0.25">
      <c r="B12" s="44">
        <v>2018</v>
      </c>
      <c r="C12" s="59">
        <f>C11</f>
        <v>0.108</v>
      </c>
      <c r="D12" s="54"/>
      <c r="O12" s="44">
        <v>2018</v>
      </c>
      <c r="P12" s="60">
        <v>0.43230000000000002</v>
      </c>
      <c r="Q12" s="60">
        <v>0.41189999999999999</v>
      </c>
    </row>
    <row r="13" spans="2:17" x14ac:dyDescent="0.25">
      <c r="B13" s="44">
        <v>2019</v>
      </c>
      <c r="C13" s="53"/>
      <c r="D13" s="54"/>
      <c r="O13" s="44">
        <v>2019</v>
      </c>
      <c r="P13" s="55"/>
      <c r="Q13" s="55"/>
    </row>
    <row r="14" spans="2:17" x14ac:dyDescent="0.25">
      <c r="B14" s="44">
        <v>2020</v>
      </c>
      <c r="C14" s="53"/>
      <c r="D14" s="54"/>
      <c r="O14" s="44">
        <v>2020</v>
      </c>
      <c r="P14" s="55"/>
      <c r="Q14" s="55"/>
    </row>
    <row r="15" spans="2:17" x14ac:dyDescent="0.25">
      <c r="B15" s="44">
        <v>2021</v>
      </c>
      <c r="C15" s="53"/>
      <c r="D15" s="54"/>
      <c r="O15" s="44">
        <v>2021</v>
      </c>
      <c r="P15" s="55"/>
      <c r="Q15" s="55"/>
    </row>
    <row r="16" spans="2:17" x14ac:dyDescent="0.25">
      <c r="B16" s="44">
        <v>2022</v>
      </c>
      <c r="C16" s="53"/>
      <c r="D16" s="54"/>
      <c r="O16" s="44">
        <v>2022</v>
      </c>
      <c r="P16" s="55"/>
      <c r="Q16" s="55"/>
    </row>
    <row r="17" spans="2:17" x14ac:dyDescent="0.25">
      <c r="B17" s="44">
        <v>2023</v>
      </c>
      <c r="C17" s="53"/>
      <c r="D17" s="54"/>
      <c r="O17" s="44">
        <v>2023</v>
      </c>
      <c r="P17" s="55"/>
      <c r="Q17" s="55"/>
    </row>
    <row r="18" spans="2:17" x14ac:dyDescent="0.25">
      <c r="B18" s="44">
        <v>2024</v>
      </c>
      <c r="C18" s="53"/>
      <c r="D18" s="54"/>
      <c r="O18" s="44">
        <v>2024</v>
      </c>
      <c r="P18" s="55"/>
      <c r="Q18" s="55"/>
    </row>
    <row r="19" spans="2:17" x14ac:dyDescent="0.25">
      <c r="B19" s="44">
        <v>2025</v>
      </c>
      <c r="C19" s="53"/>
      <c r="D19" s="54"/>
      <c r="O19" s="44">
        <v>2025</v>
      </c>
      <c r="P19" s="55"/>
      <c r="Q19" s="55"/>
    </row>
    <row r="20" spans="2:17" x14ac:dyDescent="0.25">
      <c r="B20" s="44">
        <v>2026</v>
      </c>
      <c r="C20" s="53"/>
      <c r="D20" s="54"/>
      <c r="O20" s="44">
        <v>2026</v>
      </c>
      <c r="P20" s="55"/>
      <c r="Q20" s="55"/>
    </row>
    <row r="21" spans="2:17" x14ac:dyDescent="0.25">
      <c r="B21" s="44">
        <v>2027</v>
      </c>
      <c r="C21" s="53"/>
      <c r="D21" s="54"/>
      <c r="O21" s="44">
        <v>2027</v>
      </c>
      <c r="P21" s="55"/>
      <c r="Q21" s="55"/>
    </row>
    <row r="22" spans="2:17" x14ac:dyDescent="0.25">
      <c r="B22" s="44">
        <v>2028</v>
      </c>
      <c r="C22" s="53"/>
      <c r="D22" s="54"/>
      <c r="O22" s="44">
        <v>2028</v>
      </c>
      <c r="P22" s="55"/>
      <c r="Q22" s="55"/>
    </row>
    <row r="23" spans="2:17" x14ac:dyDescent="0.25">
      <c r="B23" s="44">
        <v>2029</v>
      </c>
      <c r="C23" s="53"/>
      <c r="D23" s="54"/>
      <c r="O23" s="44">
        <v>2029</v>
      </c>
      <c r="P23" s="55"/>
      <c r="Q23" s="55"/>
    </row>
    <row r="24" spans="2:17" x14ac:dyDescent="0.25">
      <c r="B24" s="44">
        <v>2030</v>
      </c>
      <c r="C24" s="53"/>
      <c r="D24" s="54"/>
      <c r="O24" s="44">
        <v>2030</v>
      </c>
      <c r="P24" s="55"/>
      <c r="Q24" s="55"/>
    </row>
    <row r="25" spans="2:17" x14ac:dyDescent="0.25">
      <c r="O25" s="86" t="s">
        <v>110</v>
      </c>
      <c r="P25" s="86"/>
      <c r="Q25" s="86"/>
    </row>
    <row r="26" spans="2:17" x14ac:dyDescent="0.25">
      <c r="O26" s="87"/>
      <c r="P26" s="87"/>
      <c r="Q26" s="87"/>
    </row>
    <row r="27" spans="2:17" x14ac:dyDescent="0.25">
      <c r="O27" s="87"/>
      <c r="P27" s="87"/>
      <c r="Q27" s="87"/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</hyperlinks>
  <pageMargins left="0.7" right="0.7" top="0.75" bottom="0.75" header="0.3" footer="0.3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General</vt:lpstr>
      <vt:lpstr>Proveedores</vt:lpstr>
      <vt:lpstr>LSP</vt:lpstr>
      <vt:lpstr>Variables</vt:lpstr>
      <vt:lpstr>Factores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2019-07-31T21:49:48Z</dcterms:created>
  <dcterms:modified xsi:type="dcterms:W3CDTF">2020-03-23T05:53:30Z</dcterms:modified>
</cp:coreProperties>
</file>