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 hidePivotFieldList="1"/>
  <xr:revisionPtr revIDLastSave="0" documentId="8_{289CDCD1-3711-40F5-B188-B1E4878D6EC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uncionários" sheetId="1" r:id="rId1"/>
    <sheet name="avaliação" sheetId="2" r:id="rId2"/>
  </sheets>
  <calcPr calcId="191028"/>
  <pivotCaches>
    <pivotCache cacheId="137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L3" i="1"/>
  <c r="L4" i="1"/>
  <c r="L5" i="1"/>
  <c r="L6" i="1"/>
  <c r="L7" i="1"/>
  <c r="L8" i="1"/>
  <c r="L9" i="1"/>
  <c r="L10" i="1"/>
  <c r="L11" i="1"/>
  <c r="L2" i="1"/>
  <c r="K2" i="1"/>
  <c r="M2" i="1" s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C19" i="1"/>
  <c r="C18" i="1"/>
  <c r="C17" i="1"/>
  <c r="C20" i="1"/>
  <c r="C16" i="1"/>
  <c r="C15" i="1"/>
  <c r="J3" i="1"/>
  <c r="J4" i="1"/>
  <c r="J5" i="1"/>
  <c r="J6" i="1"/>
  <c r="J7" i="1"/>
  <c r="J8" i="1"/>
  <c r="J9" i="1"/>
  <c r="J10" i="1"/>
  <c r="J11" i="1"/>
  <c r="J2" i="1"/>
  <c r="F12" i="1"/>
</calcChain>
</file>

<file path=xl/sharedStrings.xml><?xml version="1.0" encoding="utf-8"?>
<sst xmlns="http://schemas.openxmlformats.org/spreadsheetml/2006/main" count="100" uniqueCount="68">
  <si>
    <t>ID</t>
  </si>
  <si>
    <t>Nome</t>
  </si>
  <si>
    <t>Código do Funcionário</t>
  </si>
  <si>
    <t>Cargo</t>
  </si>
  <si>
    <t>Setor</t>
  </si>
  <si>
    <t>Salário</t>
  </si>
  <si>
    <t>Dt. admissão</t>
  </si>
  <si>
    <t>Contrato</t>
  </si>
  <si>
    <t>Status</t>
  </si>
  <si>
    <t>Abaixo de Salário Mínimo?</t>
  </si>
  <si>
    <t>Nota da Avaliação</t>
  </si>
  <si>
    <t>Feedback da Avaliação</t>
  </si>
  <si>
    <t>Pronto para Promoção?</t>
  </si>
  <si>
    <t>Ana Beatriz Costa</t>
  </si>
  <si>
    <t>Assistente RH</t>
  </si>
  <si>
    <t>RH</t>
  </si>
  <si>
    <t>CLT</t>
  </si>
  <si>
    <t>Ativo</t>
  </si>
  <si>
    <t>Bruno Silva Mendes</t>
  </si>
  <si>
    <t>Analista Financeiro</t>
  </si>
  <si>
    <t>Financeiro</t>
  </si>
  <si>
    <t>Carla Nunes Ferreira</t>
  </si>
  <si>
    <t>Estagiária</t>
  </si>
  <si>
    <t>Marketing</t>
  </si>
  <si>
    <t>Estágio</t>
  </si>
  <si>
    <t>Desligado</t>
  </si>
  <si>
    <t>Daniel Souza Rocha</t>
  </si>
  <si>
    <t>Desenvolvedor Jr.</t>
  </si>
  <si>
    <t>TI</t>
  </si>
  <si>
    <t>Elisa Martins Lima</t>
  </si>
  <si>
    <t>Coordenadora RH</t>
  </si>
  <si>
    <t>Felipe Alves Duarte</t>
  </si>
  <si>
    <t>Auxiliar Administrativo</t>
  </si>
  <si>
    <t>Administrativo</t>
  </si>
  <si>
    <t>Giovana Reis Teixeira</t>
  </si>
  <si>
    <t>Designer Gráfico</t>
  </si>
  <si>
    <t>PJ</t>
  </si>
  <si>
    <t>Henrique Tavares Luz</t>
  </si>
  <si>
    <t>Técnico de Suporte</t>
  </si>
  <si>
    <t>Isabela Cunha Prado</t>
  </si>
  <si>
    <t>Analista de Dados</t>
  </si>
  <si>
    <t>João Pedro Santana</t>
  </si>
  <si>
    <t>Estagiário</t>
  </si>
  <si>
    <t>Salário Total</t>
  </si>
  <si>
    <t>Resumo</t>
  </si>
  <si>
    <t>Contagem de Nome</t>
  </si>
  <si>
    <t>Média de Salário</t>
  </si>
  <si>
    <t>Total Funcionários</t>
  </si>
  <si>
    <t>Total Ativos</t>
  </si>
  <si>
    <t>Total Estágio</t>
  </si>
  <si>
    <t>Total  CLT</t>
  </si>
  <si>
    <t>Total Geral</t>
  </si>
  <si>
    <t>Total PJ</t>
  </si>
  <si>
    <t>Média Salarial</t>
  </si>
  <si>
    <t/>
  </si>
  <si>
    <t>Dt. Avaliação</t>
  </si>
  <si>
    <t>Nota</t>
  </si>
  <si>
    <t>Feedback</t>
  </si>
  <si>
    <t>Excelente desempenho</t>
  </si>
  <si>
    <t>Regular, pode melhorar</t>
  </si>
  <si>
    <t>Baixo rendimento</t>
  </si>
  <si>
    <t>Boa participação</t>
  </si>
  <si>
    <t>Liderança exemplar</t>
  </si>
  <si>
    <t>Erros frequentes</t>
  </si>
  <si>
    <t>Pouca colaboração</t>
  </si>
  <si>
    <t>Técnico eficiente</t>
  </si>
  <si>
    <t>Destaque em projetos</t>
  </si>
  <si>
    <t>Cumpre metas com excelência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</si>
</sst>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6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u/>
      <sz val="10"/>
      <color theme="1"/>
      <name val="Aptos Narrow"/>
      <family val="2"/>
      <scheme val="minor"/>
    </font>
    <font>
      <b/>
      <sz val="10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0" xfId="0" applyNumberFormat="1" applyFont="1"/>
    <xf numFmtId="14" fontId="1" fillId="0" borderId="1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1" fillId="0" borderId="0" xfId="0" applyNumberFormat="1" applyFont="1" applyBorder="1"/>
    <xf numFmtId="0" fontId="1" fillId="0" borderId="0" xfId="0" applyFont="1" applyBorder="1"/>
    <xf numFmtId="14" fontId="2" fillId="0" borderId="0" xfId="0" applyNumberFormat="1" applyFont="1" applyBorder="1"/>
    <xf numFmtId="0" fontId="1" fillId="0" borderId="1" xfId="0" applyFont="1" applyFill="1" applyBorder="1"/>
    <xf numFmtId="0" fontId="1" fillId="0" borderId="1" xfId="0" applyNumberFormat="1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4" fillId="0" borderId="0" xfId="0" applyFont="1"/>
    <xf numFmtId="0" fontId="1" fillId="3" borderId="1" xfId="0" applyFont="1" applyFill="1" applyBorder="1"/>
    <xf numFmtId="0" fontId="1" fillId="3" borderId="1" xfId="0" applyNumberFormat="1" applyFont="1" applyFill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164" fontId="3" fillId="4" borderId="1" xfId="0" applyNumberFormat="1" applyFont="1" applyFill="1" applyBorder="1"/>
    <xf numFmtId="0" fontId="1" fillId="4" borderId="1" xfId="0" applyFont="1" applyFill="1" applyBorder="1"/>
    <xf numFmtId="0" fontId="1" fillId="4" borderId="1" xfId="0" applyNumberFormat="1" applyFont="1" applyFill="1" applyBorder="1"/>
    <xf numFmtId="0" fontId="5" fillId="4" borderId="1" xfId="0" applyFont="1" applyFill="1" applyBorder="1"/>
    <xf numFmtId="164" fontId="2" fillId="4" borderId="1" xfId="0" applyNumberFormat="1" applyFont="1" applyFill="1" applyBorder="1"/>
    <xf numFmtId="0" fontId="1" fillId="0" borderId="1" xfId="0" applyNumberFormat="1" applyFont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4" xfId="0" applyFont="1" applyBorder="1"/>
    <xf numFmtId="164" fontId="1" fillId="0" borderId="5" xfId="0" applyNumberFormat="1" applyFont="1" applyBorder="1"/>
    <xf numFmtId="0" fontId="1" fillId="0" borderId="0" xfId="0" quotePrefix="1" applyFont="1"/>
  </cellXfs>
  <cellStyles count="1">
    <cellStyle name="Normal" xfId="0" builtinId="0"/>
  </cellStyles>
  <dxfs count="8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 patternType="solid">
          <bgColor theme="0" tint="-0.1499984740745262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000000"/>
      </font>
    </dxf>
    <dxf>
      <font>
        <color rgb="FF000000"/>
      </font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center"/>
    </dxf>
    <dxf>
      <alignment horizontal="center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5.844633449073" createdVersion="8" refreshedVersion="8" minRefreshableVersion="3" recordCount="10" xr:uid="{CD32A726-0C5E-4A09-A5CF-F07A47E607E0}">
  <cacheSource type="worksheet">
    <worksheetSource ref="A1:L11" sheet="funcionários"/>
  </cacheSource>
  <cacheFields count="11">
    <cacheField name="ID" numFmtId="0">
      <sharedItems containsSemiMixedTypes="0" containsString="0" containsNumber="1" containsInteger="1" minValue="1" maxValue="10"/>
    </cacheField>
    <cacheField name="Nome" numFmtId="0">
      <sharedItems count="10">
        <s v="Ana Beatriz Costa"/>
        <s v="Bruno Silva Mendes"/>
        <s v="Carla Nunes Ferreira"/>
        <s v="Daniel Souza Rocha"/>
        <s v="Elisa Martins Lima"/>
        <s v="Felipe Alves Duarte"/>
        <s v="Giovana Reis Teixeira"/>
        <s v="Henrique Tavares Luz"/>
        <s v="Isabela Cunha Prado"/>
        <s v="João Pedro Santana"/>
      </sharedItems>
    </cacheField>
    <cacheField name="Cargo" numFmtId="0">
      <sharedItems/>
    </cacheField>
    <cacheField name="Setor" numFmtId="0">
      <sharedItems count="5">
        <s v="RH"/>
        <s v="Financeiro"/>
        <s v="Marketing"/>
        <s v="TI"/>
        <s v="Administrativo"/>
      </sharedItems>
    </cacheField>
    <cacheField name="Salário" numFmtId="164">
      <sharedItems containsSemiMixedTypes="0" containsString="0" containsNumber="1" containsInteger="1" minValue="900" maxValue="4800"/>
    </cacheField>
    <cacheField name="Dt. admissão" numFmtId="14">
      <sharedItems containsSemiMixedTypes="0" containsNonDate="0" containsDate="1" containsString="0" minDate="2020-02-01T00:00:00" maxDate="2024-08-15T00:00:00"/>
    </cacheField>
    <cacheField name="Contrato" numFmtId="0">
      <sharedItems count="3">
        <s v="CLT"/>
        <s v="Estágio"/>
        <s v="PJ"/>
      </sharedItems>
    </cacheField>
    <cacheField name="Status" numFmtId="0">
      <sharedItems/>
    </cacheField>
    <cacheField name="Salário Mínimo?" numFmtId="0">
      <sharedItems/>
    </cacheField>
    <cacheField name="Nota da Avaliação" numFmtId="0">
      <sharedItems containsSemiMixedTypes="0" containsString="0" containsNumber="1" containsInteger="1" minValue="5" maxValue="10"/>
    </cacheField>
    <cacheField name="Feedback da Avali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s v="Assistente RH"/>
    <x v="0"/>
    <n v="1680"/>
    <d v="2023-01-05T00:00:00"/>
    <x v="0"/>
    <s v="Ativo"/>
    <s v="Não"/>
    <n v="9"/>
    <s v="Excelente desempenho"/>
  </r>
  <r>
    <n v="2"/>
    <x v="1"/>
    <s v="Analista Financeiro"/>
    <x v="1"/>
    <n v="3100"/>
    <d v="2022-03-20T00:00:00"/>
    <x v="0"/>
    <s v="Ativo"/>
    <s v="Não"/>
    <n v="7"/>
    <s v="Regular, pode melhorar"/>
  </r>
  <r>
    <n v="3"/>
    <x v="2"/>
    <s v="Estagiária"/>
    <x v="2"/>
    <n v="900"/>
    <d v="2024-08-14T00:00:00"/>
    <x v="1"/>
    <s v="Desligado"/>
    <s v="Sim"/>
    <n v="6"/>
    <s v="Baixo rendimento"/>
  </r>
  <r>
    <n v="4"/>
    <x v="3"/>
    <s v="Desenvolvedor Jr."/>
    <x v="3"/>
    <n v="2500"/>
    <d v="2021-11-10T00:00:00"/>
    <x v="0"/>
    <s v="Ativo"/>
    <s v="Não"/>
    <n v="8"/>
    <s v="Boa participação"/>
  </r>
  <r>
    <n v="5"/>
    <x v="4"/>
    <s v="Coordenadora RH"/>
    <x v="0"/>
    <n v="4800"/>
    <d v="2020-02-01T00:00:00"/>
    <x v="0"/>
    <s v="Ativo"/>
    <s v="Não"/>
    <n v="9"/>
    <s v="Liderança exemplar"/>
  </r>
  <r>
    <n v="6"/>
    <x v="5"/>
    <s v="Auxiliar Administrativo"/>
    <x v="4"/>
    <n v="1300"/>
    <d v="2023-04-17T00:00:00"/>
    <x v="0"/>
    <s v="Ativo"/>
    <s v="Sim"/>
    <n v="5"/>
    <s v="Erros frequentes"/>
  </r>
  <r>
    <n v="7"/>
    <x v="6"/>
    <s v="Designer Gráfico"/>
    <x v="2"/>
    <n v="2100"/>
    <d v="2022-06-25T00:00:00"/>
    <x v="2"/>
    <s v="Desligado"/>
    <s v="Não"/>
    <n v="6"/>
    <s v="Pouca colaboração"/>
  </r>
  <r>
    <n v="8"/>
    <x v="7"/>
    <s v="Técnico de Suporte"/>
    <x v="3"/>
    <n v="1450"/>
    <d v="2023-05-03T00:00:00"/>
    <x v="0"/>
    <s v="Ativo"/>
    <s v="Não"/>
    <n v="7"/>
    <s v="Técnico eficiente"/>
  </r>
  <r>
    <n v="9"/>
    <x v="8"/>
    <s v="Analista de Dados"/>
    <x v="3"/>
    <n v="3700"/>
    <d v="2022-09-09T00:00:00"/>
    <x v="0"/>
    <s v="Desligado"/>
    <s v="Não"/>
    <n v="10"/>
    <s v="Destaque em projetos"/>
  </r>
  <r>
    <n v="10"/>
    <x v="9"/>
    <s v="Estagiário"/>
    <x v="0"/>
    <n v="950"/>
    <d v="2024-01-12T00:00:00"/>
    <x v="1"/>
    <s v="Desligado"/>
    <s v="Sim"/>
    <n v="8"/>
    <s v="Cumpre metas com excelênc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E2EB97-BDBA-4FFA-8690-3B13D3316FE9}" name="Tabela dinâmica2" cacheId="13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F14:G18" firstHeaderRow="1" firstDataRow="1" firstDataCol="1"/>
  <pivotFields count="11">
    <pivotField compact="0" outline="0" showAll="0"/>
    <pivotField dataField="1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numFmtId="164" outline="0" showAll="0"/>
    <pivotField compact="0" numFmtId="14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Nome" fld="1" subtotal="count" baseField="0" baseItem="0"/>
  </dataFields>
  <formats count="37">
    <format dxfId="51">
      <pivotArea type="all" dataOnly="0" outline="0" fieldPosition="0"/>
    </format>
    <format dxfId="52">
      <pivotArea outline="0" collapsedLevelsAreSubtotals="1" fieldPosition="0"/>
    </format>
    <format dxfId="53">
      <pivotArea field="6" type="button" dataOnly="0" labelOnly="1" outline="0" axis="axisRow" fieldPosition="0"/>
    </format>
    <format dxfId="54">
      <pivotArea dataOnly="0" labelOnly="1" outline="0" fieldPosition="0">
        <references count="1">
          <reference field="6" count="0"/>
        </references>
      </pivotArea>
    </format>
    <format dxfId="55">
      <pivotArea dataOnly="0" labelOnly="1" grandRow="1" outline="0" fieldPosition="0"/>
    </format>
    <format dxfId="56">
      <pivotArea dataOnly="0" labelOnly="1" outline="0" axis="axisValues" fieldPosition="0"/>
    </format>
    <format dxfId="57">
      <pivotArea type="all" dataOnly="0" outline="0" fieldPosition="0"/>
    </format>
    <format dxfId="58">
      <pivotArea outline="0" collapsedLevelsAreSubtotals="1" fieldPosition="0"/>
    </format>
    <format dxfId="59">
      <pivotArea field="6" type="button" dataOnly="0" labelOnly="1" outline="0" axis="axisRow" fieldPosition="0"/>
    </format>
    <format dxfId="60">
      <pivotArea dataOnly="0" labelOnly="1" outline="0" fieldPosition="0">
        <references count="1">
          <reference field="6" count="0"/>
        </references>
      </pivotArea>
    </format>
    <format dxfId="61">
      <pivotArea dataOnly="0" labelOnly="1" grandRow="1" outline="0" fieldPosition="0"/>
    </format>
    <format dxfId="62">
      <pivotArea dataOnly="0" labelOnly="1" outline="0" axis="axisValues" fieldPosition="0"/>
    </format>
    <format dxfId="63">
      <pivotArea type="all" dataOnly="0" outline="0" fieldPosition="0"/>
    </format>
    <format dxfId="64">
      <pivotArea outline="0" collapsedLevelsAreSubtotals="1" fieldPosition="0"/>
    </format>
    <format dxfId="65">
      <pivotArea dataOnly="0" labelOnly="1" outline="0" fieldPosition="0">
        <references count="1">
          <reference field="6" count="0"/>
        </references>
      </pivotArea>
    </format>
    <format dxfId="66">
      <pivotArea field="6" type="button" dataOnly="0" labelOnly="1" outline="0" axis="axisRow" fieldPosition="0"/>
    </format>
    <format dxfId="67">
      <pivotArea dataOnly="0" labelOnly="1" outline="0" axis="axisValues" fieldPosition="0"/>
    </format>
    <format dxfId="68">
      <pivotArea field="6" type="button" dataOnly="0" labelOnly="1" outline="0" axis="axisRow" fieldPosition="0"/>
    </format>
    <format dxfId="69">
      <pivotArea dataOnly="0" labelOnly="1" outline="0" axis="axisValues" fieldPosition="0"/>
    </format>
    <format dxfId="70">
      <pivotArea field="6" type="button" dataOnly="0" labelOnly="1" outline="0" axis="axisRow" fieldPosition="0"/>
    </format>
    <format dxfId="71">
      <pivotArea dataOnly="0" labelOnly="1" outline="0" axis="axisValues" fieldPosition="0"/>
    </format>
    <format dxfId="72">
      <pivotArea field="6" type="button" dataOnly="0" labelOnly="1" outline="0" axis="axisRow" fieldPosition="0"/>
    </format>
    <format dxfId="73">
      <pivotArea dataOnly="0" labelOnly="1" outline="0" axis="axisValues" fieldPosition="0"/>
    </format>
    <format dxfId="74">
      <pivotArea outline="0" fieldPosition="0">
        <references count="1">
          <reference field="6" count="1" selected="0">
            <x v="0"/>
          </reference>
        </references>
      </pivotArea>
    </format>
    <format dxfId="75">
      <pivotArea dataOnly="0" labelOnly="1" outline="0" fieldPosition="0">
        <references count="1">
          <reference field="6" count="1">
            <x v="0"/>
          </reference>
        </references>
      </pivotArea>
    </format>
    <format dxfId="76">
      <pivotArea outline="0" fieldPosition="0">
        <references count="1">
          <reference field="6" count="1" selected="0">
            <x v="2"/>
          </reference>
        </references>
      </pivotArea>
    </format>
    <format dxfId="77">
      <pivotArea dataOnly="0" labelOnly="1" outline="0" fieldPosition="0">
        <references count="1">
          <reference field="6" count="1">
            <x v="2"/>
          </reference>
        </references>
      </pivotArea>
    </format>
    <format dxfId="78">
      <pivotArea field="6" type="button" dataOnly="0" labelOnly="1" outline="0" axis="axisRow" fieldPosition="0"/>
    </format>
    <format dxfId="79">
      <pivotArea dataOnly="0" labelOnly="1" outline="0" axis="axisValues" fieldPosition="0"/>
    </format>
    <format dxfId="80">
      <pivotArea grandRow="1" outline="0" collapsedLevelsAreSubtotals="1" fieldPosition="0"/>
    </format>
    <format dxfId="81">
      <pivotArea dataOnly="0" labelOnly="1" grandRow="1" outline="0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field="6" type="button" dataOnly="0" labelOnly="1" outline="0" axis="axisRow" fieldPosition="0"/>
    </format>
    <format dxfId="85">
      <pivotArea dataOnly="0" labelOnly="1" outline="0" fieldPosition="0">
        <references count="1">
          <reference field="6" count="0"/>
        </references>
      </pivotArea>
    </format>
    <format dxfId="86">
      <pivotArea dataOnly="0" labelOnly="1" grandRow="1" outline="0" fieldPosition="0"/>
    </format>
    <format dxfId="87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61FDC-E186-4D1E-91F9-4E168BAE95C3}" name="Tabela dinâmica4" cacheId="13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">
  <location ref="I14:J20" firstHeaderRow="1" firstDataRow="1" firstDataCol="1"/>
  <pivotFields count="11">
    <pivotField compact="0" outline="0" showAll="0"/>
    <pivotField compact="0" outline="0" showAll="0"/>
    <pivotField compact="0" outline="0" showAll="0"/>
    <pivotField axis="axisRow" compact="0" outline="0" showAll="0">
      <items count="6">
        <item x="4"/>
        <item x="1"/>
        <item x="2"/>
        <item x="0"/>
        <item x="3"/>
        <item t="default"/>
      </items>
    </pivotField>
    <pivotField dataField="1" compact="0" numFmtId="16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édia de Salário" fld="4" subtotal="average" baseField="0" baseItem="0" numFmtId="164"/>
  </dataFields>
  <formats count="41">
    <format dxfId="10">
      <pivotArea type="all" dataOnly="0" outline="0" fieldPosition="0"/>
    </format>
    <format dxfId="11">
      <pivotArea outline="0" collapsedLevelsAreSubtotals="1" fieldPosition="0"/>
    </format>
    <format dxfId="12">
      <pivotArea field="3" type="button" dataOnly="0" labelOnly="1" outline="0" axis="axisRow" fieldPosition="0"/>
    </format>
    <format dxfId="13">
      <pivotArea dataOnly="0" labelOnly="1" outline="0" fieldPosition="0">
        <references count="1">
          <reference field="3" count="0"/>
        </references>
      </pivotArea>
    </format>
    <format dxfId="14">
      <pivotArea dataOnly="0" labelOnly="1" grandRow="1" outline="0" fieldPosition="0"/>
    </format>
    <format dxfId="15">
      <pivotArea dataOnly="0" labelOnly="1" outline="0" axis="axisValues" fieldPosition="0"/>
    </format>
    <format dxfId="16">
      <pivotArea type="all" dataOnly="0" outline="0" fieldPosition="0"/>
    </format>
    <format dxfId="17">
      <pivotArea outline="0" collapsedLevelsAreSubtotals="1" fieldPosition="0"/>
    </format>
    <format dxfId="18">
      <pivotArea field="3" type="button" dataOnly="0" labelOnly="1" outline="0" axis="axisRow" fieldPosition="0"/>
    </format>
    <format dxfId="19">
      <pivotArea dataOnly="0" labelOnly="1" outline="0" fieldPosition="0">
        <references count="1">
          <reference field="3" count="0"/>
        </references>
      </pivotArea>
    </format>
    <format dxfId="20">
      <pivotArea dataOnly="0" labelOnly="1" grandRow="1" outline="0" fieldPosition="0"/>
    </format>
    <format dxfId="21">
      <pivotArea dataOnly="0" labelOnly="1" outline="0" axis="axisValues" fieldPosition="0"/>
    </format>
    <format dxfId="22">
      <pivotArea type="all" dataOnly="0" outline="0" fieldPosition="0"/>
    </format>
    <format dxfId="23">
      <pivotArea outline="0" collapsedLevelsAreSubtotals="1" fieldPosition="0"/>
    </format>
    <format dxfId="24">
      <pivotArea field="3" type="button" dataOnly="0" labelOnly="1" outline="0" axis="axisRow" fieldPosition="0"/>
    </format>
    <format dxfId="25">
      <pivotArea dataOnly="0" labelOnly="1" outline="0" fieldPosition="0">
        <references count="1">
          <reference field="3" count="0"/>
        </references>
      </pivotArea>
    </format>
    <format dxfId="26">
      <pivotArea dataOnly="0" labelOnly="1" grandRow="1" outline="0" fieldPosition="0"/>
    </format>
    <format dxfId="27">
      <pivotArea dataOnly="0" labelOnly="1" outline="0" axis="axisValues" fieldPosition="0"/>
    </format>
    <format dxfId="28">
      <pivotArea type="all" dataOnly="0" outline="0" fieldPosition="0"/>
    </format>
    <format dxfId="29">
      <pivotArea field="3" type="button" dataOnly="0" labelOnly="1" outline="0" axis="axisRow" fieldPosition="0"/>
    </format>
    <format dxfId="30">
      <pivotArea dataOnly="0" labelOnly="1" outline="0" fieldPosition="0">
        <references count="1">
          <reference field="3" count="0"/>
        </references>
      </pivotArea>
    </format>
    <format dxfId="31">
      <pivotArea dataOnly="0" labelOnly="1" grandRow="1" outline="0" fieldPosition="0"/>
    </format>
    <format dxfId="32">
      <pivotArea dataOnly="0" labelOnly="1" outline="0" axis="axisValues" fieldPosition="0"/>
    </format>
    <format dxfId="33">
      <pivotArea field="3" type="button" dataOnly="0" labelOnly="1" outline="0" axis="axisRow" fieldPosition="0"/>
    </format>
    <format dxfId="34">
      <pivotArea dataOnly="0" labelOnly="1" outline="0" axis="axisValues" fieldPosition="0"/>
    </format>
    <format dxfId="35">
      <pivotArea outline="0" fieldPosition="0">
        <references count="1">
          <reference field="3" count="1" selected="0">
            <x v="0"/>
          </reference>
        </references>
      </pivotArea>
    </format>
    <format dxfId="36">
      <pivotArea dataOnly="0" labelOnly="1" outline="0" fieldPosition="0">
        <references count="1">
          <reference field="3" count="1">
            <x v="0"/>
          </reference>
        </references>
      </pivotArea>
    </format>
    <format dxfId="37">
      <pivotArea outline="0" fieldPosition="0">
        <references count="1">
          <reference field="3" count="1" selected="0">
            <x v="2"/>
          </reference>
        </references>
      </pivotArea>
    </format>
    <format dxfId="38">
      <pivotArea dataOnly="0" labelOnly="1" outline="0" fieldPosition="0">
        <references count="1">
          <reference field="3" count="1">
            <x v="2"/>
          </reference>
        </references>
      </pivotArea>
    </format>
    <format dxfId="39">
      <pivotArea outline="0" fieldPosition="0">
        <references count="1">
          <reference field="3" count="1" selected="0">
            <x v="4"/>
          </reference>
        </references>
      </pivotArea>
    </format>
    <format dxfId="40">
      <pivotArea dataOnly="0" labelOnly="1" outline="0" fieldPosition="0">
        <references count="1">
          <reference field="3" count="1">
            <x v="4"/>
          </reference>
        </references>
      </pivotArea>
    </format>
    <format dxfId="41">
      <pivotArea field="3" type="button" dataOnly="0" labelOnly="1" outline="0" axis="axisRow" fieldPosition="0"/>
    </format>
    <format dxfId="42">
      <pivotArea dataOnly="0" labelOnly="1" outline="0" axis="axisValues" fieldPosition="0"/>
    </format>
    <format dxfId="43">
      <pivotArea grandRow="1" outline="0" collapsedLevelsAreSubtotals="1" fieldPosition="0"/>
    </format>
    <format dxfId="44">
      <pivotArea dataOnly="0" labelOnly="1" grandRow="1" outline="0" fieldPosition="0"/>
    </format>
    <format dxfId="45">
      <pivotArea type="all" dataOnly="0" outline="0" fieldPosition="0"/>
    </format>
    <format dxfId="46">
      <pivotArea outline="0" collapsedLevelsAreSubtotals="1" fieldPosition="0"/>
    </format>
    <format dxfId="47">
      <pivotArea field="3" type="button" dataOnly="0" labelOnly="1" outline="0" axis="axisRow" fieldPosition="0"/>
    </format>
    <format dxfId="48">
      <pivotArea dataOnly="0" labelOnly="1" outline="0" fieldPosition="0">
        <references count="1">
          <reference field="3" count="0"/>
        </references>
      </pivotArea>
    </format>
    <format dxfId="49">
      <pivotArea dataOnly="0" labelOnly="1" grandRow="1" outline="0" fieldPosition="0"/>
    </format>
    <format dxfId="50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showGridLines="0" tabSelected="1" workbookViewId="0">
      <selection activeCell="O21" sqref="O21"/>
    </sheetView>
  </sheetViews>
  <sheetFormatPr defaultRowHeight="15"/>
  <cols>
    <col min="1" max="1" width="4.85546875" style="1" customWidth="1"/>
    <col min="2" max="2" width="16.5703125" style="1" bestFit="1" customWidth="1"/>
    <col min="3" max="3" width="18" style="1" bestFit="1" customWidth="1"/>
    <col min="4" max="4" width="17.42578125" style="1" bestFit="1" customWidth="1"/>
    <col min="5" max="5" width="11.5703125" style="1" bestFit="1" customWidth="1"/>
    <col min="6" max="6" width="13.140625" style="6" bestFit="1" customWidth="1"/>
    <col min="7" max="7" width="16" style="1" bestFit="1" customWidth="1"/>
    <col min="8" max="8" width="7.7109375" style="3" bestFit="1" customWidth="1"/>
    <col min="9" max="9" width="13.140625" style="1" bestFit="1" customWidth="1"/>
    <col min="10" max="10" width="20.85546875" style="1" bestFit="1" customWidth="1"/>
    <col min="11" max="11" width="16.85546875" style="1" bestFit="1" customWidth="1"/>
    <col min="12" max="12" width="24.42578125" style="1" customWidth="1"/>
    <col min="13" max="13" width="19.140625" style="1" customWidth="1"/>
    <col min="14" max="14" width="19.140625" bestFit="1" customWidth="1"/>
    <col min="15" max="15" width="18" bestFit="1" customWidth="1"/>
    <col min="16" max="16" width="10.42578125" bestFit="1" customWidth="1"/>
  </cols>
  <sheetData>
    <row r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9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>
      <c r="A2" s="2">
        <v>1</v>
      </c>
      <c r="B2" s="2" t="s">
        <v>13</v>
      </c>
      <c r="C2" s="29" t="str">
        <f>_xlfn.CONCAT(UPPER(LEFT(B2,3)),RIGHT("00"&amp;A2,3))</f>
        <v>ANA001</v>
      </c>
      <c r="D2" s="2" t="s">
        <v>14</v>
      </c>
      <c r="E2" s="2" t="s">
        <v>15</v>
      </c>
      <c r="F2" s="5">
        <v>1680</v>
      </c>
      <c r="G2" s="4">
        <v>44931</v>
      </c>
      <c r="H2" s="2" t="s">
        <v>16</v>
      </c>
      <c r="I2" s="2" t="s">
        <v>17</v>
      </c>
      <c r="J2" s="2" t="str">
        <f>IF(F2&lt;1412,"Sim","Não")</f>
        <v>Não</v>
      </c>
      <c r="K2" s="32">
        <f>VLOOKUP(A2,avaliação!A:D,3,FALSE)</f>
        <v>9</v>
      </c>
      <c r="L2" s="2" t="str">
        <f>VLOOKUP(A2,avaliação!A:D,4,FALSE)</f>
        <v>Excelente desempenho</v>
      </c>
      <c r="M2" s="2" t="str">
        <f>IF(AND(F2&gt;AVERAGE(F$2:F$11),K2&gt;=8),"Sim","Não")</f>
        <v>Não</v>
      </c>
    </row>
    <row r="3" spans="1:13">
      <c r="A3" s="2">
        <v>2</v>
      </c>
      <c r="B3" s="2" t="s">
        <v>18</v>
      </c>
      <c r="C3" s="29" t="str">
        <f>_xlfn.CONCAT(UPPER(LEFT(B3,3)),RIGHT("00"&amp;A3,3))</f>
        <v>BRU002</v>
      </c>
      <c r="D3" s="2" t="s">
        <v>19</v>
      </c>
      <c r="E3" s="2" t="s">
        <v>20</v>
      </c>
      <c r="F3" s="5">
        <v>3100</v>
      </c>
      <c r="G3" s="4">
        <v>44640</v>
      </c>
      <c r="H3" s="2" t="s">
        <v>16</v>
      </c>
      <c r="I3" s="2" t="s">
        <v>17</v>
      </c>
      <c r="J3" s="2" t="str">
        <f t="shared" ref="J3:J11" si="0">IF(F3&lt;1412,"Sim","Não")</f>
        <v>Não</v>
      </c>
      <c r="K3" s="32">
        <f>VLOOKUP(A3,avaliação!A:D,3,FALSE)</f>
        <v>7</v>
      </c>
      <c r="L3" s="2" t="str">
        <f>VLOOKUP(A3,avaliação!A:D,4,FALSE)</f>
        <v>Regular, pode melhorar</v>
      </c>
      <c r="M3" s="2" t="str">
        <f>IF(AND(F3&gt;AVERAGE(F$2:F$11),K3&gt;=8),"Sim","Não")</f>
        <v>Não</v>
      </c>
    </row>
    <row r="4" spans="1:13">
      <c r="A4" s="2">
        <v>3</v>
      </c>
      <c r="B4" s="2" t="s">
        <v>21</v>
      </c>
      <c r="C4" s="29" t="str">
        <f>_xlfn.CONCAT(UPPER(LEFT(B4,3)),RIGHT("00"&amp;A4,3))</f>
        <v>CAR003</v>
      </c>
      <c r="D4" s="2" t="s">
        <v>22</v>
      </c>
      <c r="E4" s="2" t="s">
        <v>23</v>
      </c>
      <c r="F4" s="5">
        <v>900</v>
      </c>
      <c r="G4" s="4">
        <v>45518</v>
      </c>
      <c r="H4" s="2" t="s">
        <v>24</v>
      </c>
      <c r="I4" s="2" t="s">
        <v>25</v>
      </c>
      <c r="J4" s="2" t="str">
        <f t="shared" si="0"/>
        <v>Sim</v>
      </c>
      <c r="K4" s="32">
        <f>VLOOKUP(A4,avaliação!A:D,3,FALSE)</f>
        <v>6</v>
      </c>
      <c r="L4" s="2" t="str">
        <f>VLOOKUP(A4,avaliação!A:D,4,FALSE)</f>
        <v>Baixo rendimento</v>
      </c>
      <c r="M4" s="2" t="str">
        <f>IF(AND(F4&gt;AVERAGE(F$2:F$11),K4&gt;=8),"Sim","Não")</f>
        <v>Não</v>
      </c>
    </row>
    <row r="5" spans="1:13">
      <c r="A5" s="2">
        <v>4</v>
      </c>
      <c r="B5" s="2" t="s">
        <v>26</v>
      </c>
      <c r="C5" s="29" t="str">
        <f>_xlfn.CONCAT(UPPER(LEFT(B5,3)),RIGHT("00"&amp;A5,3))</f>
        <v>DAN004</v>
      </c>
      <c r="D5" s="2" t="s">
        <v>27</v>
      </c>
      <c r="E5" s="2" t="s">
        <v>28</v>
      </c>
      <c r="F5" s="5">
        <v>2500</v>
      </c>
      <c r="G5" s="4">
        <v>44510</v>
      </c>
      <c r="H5" s="2" t="s">
        <v>16</v>
      </c>
      <c r="I5" s="2" t="s">
        <v>17</v>
      </c>
      <c r="J5" s="2" t="str">
        <f t="shared" si="0"/>
        <v>Não</v>
      </c>
      <c r="K5" s="32">
        <f>VLOOKUP(A5,avaliação!A:D,3,FALSE)</f>
        <v>8</v>
      </c>
      <c r="L5" s="2" t="str">
        <f>VLOOKUP(A5,avaliação!A:D,4,FALSE)</f>
        <v>Boa participação</v>
      </c>
      <c r="M5" s="2" t="str">
        <f>IF(AND(F5&gt;AVERAGE(F$2:F$11),K5&gt;=8),"Sim","Não")</f>
        <v>Sim</v>
      </c>
    </row>
    <row r="6" spans="1:13">
      <c r="A6" s="2">
        <v>5</v>
      </c>
      <c r="B6" s="2" t="s">
        <v>29</v>
      </c>
      <c r="C6" s="29" t="str">
        <f>_xlfn.CONCAT(UPPER(LEFT(B6,3)),RIGHT("00"&amp;A6,3))</f>
        <v>ELI005</v>
      </c>
      <c r="D6" s="2" t="s">
        <v>30</v>
      </c>
      <c r="E6" s="2" t="s">
        <v>15</v>
      </c>
      <c r="F6" s="5">
        <v>4800</v>
      </c>
      <c r="G6" s="4">
        <v>43862</v>
      </c>
      <c r="H6" s="2" t="s">
        <v>16</v>
      </c>
      <c r="I6" s="2" t="s">
        <v>17</v>
      </c>
      <c r="J6" s="2" t="str">
        <f t="shared" si="0"/>
        <v>Não</v>
      </c>
      <c r="K6" s="32">
        <f>VLOOKUP(A6,avaliação!A:D,3,FALSE)</f>
        <v>9</v>
      </c>
      <c r="L6" s="2" t="str">
        <f>VLOOKUP(A6,avaliação!A:D,4,FALSE)</f>
        <v>Liderança exemplar</v>
      </c>
      <c r="M6" s="2" t="str">
        <f>IF(AND(F6&gt;AVERAGE(F$2:F$11),K6&gt;=8),"Sim","Não")</f>
        <v>Sim</v>
      </c>
    </row>
    <row r="7" spans="1:13">
      <c r="A7" s="2">
        <v>6</v>
      </c>
      <c r="B7" s="2" t="s">
        <v>31</v>
      </c>
      <c r="C7" s="29" t="str">
        <f>_xlfn.CONCAT(UPPER(LEFT(B7,3)),RIGHT("00"&amp;A7,3))</f>
        <v>FEL006</v>
      </c>
      <c r="D7" s="2" t="s">
        <v>32</v>
      </c>
      <c r="E7" s="2" t="s">
        <v>33</v>
      </c>
      <c r="F7" s="5">
        <v>1300</v>
      </c>
      <c r="G7" s="4">
        <v>45033</v>
      </c>
      <c r="H7" s="2" t="s">
        <v>16</v>
      </c>
      <c r="I7" s="2" t="s">
        <v>17</v>
      </c>
      <c r="J7" s="2" t="str">
        <f t="shared" si="0"/>
        <v>Sim</v>
      </c>
      <c r="K7" s="32">
        <f>VLOOKUP(A7,avaliação!A:D,3,FALSE)</f>
        <v>5</v>
      </c>
      <c r="L7" s="2" t="str">
        <f>VLOOKUP(A7,avaliação!A:D,4,FALSE)</f>
        <v>Erros frequentes</v>
      </c>
      <c r="M7" s="2" t="str">
        <f>IF(AND(F7&gt;AVERAGE(F$2:F$11),K7&gt;=8),"Sim","Não")</f>
        <v>Não</v>
      </c>
    </row>
    <row r="8" spans="1:13">
      <c r="A8" s="2">
        <v>7</v>
      </c>
      <c r="B8" s="2" t="s">
        <v>34</v>
      </c>
      <c r="C8" s="29" t="str">
        <f>_xlfn.CONCAT(UPPER(LEFT(B8,3)),RIGHT("00"&amp;A8,3))</f>
        <v>GIO007</v>
      </c>
      <c r="D8" s="2" t="s">
        <v>35</v>
      </c>
      <c r="E8" s="2" t="s">
        <v>23</v>
      </c>
      <c r="F8" s="5">
        <v>2100</v>
      </c>
      <c r="G8" s="4">
        <v>44737</v>
      </c>
      <c r="H8" s="2" t="s">
        <v>36</v>
      </c>
      <c r="I8" s="2" t="s">
        <v>25</v>
      </c>
      <c r="J8" s="2" t="str">
        <f t="shared" si="0"/>
        <v>Não</v>
      </c>
      <c r="K8" s="32">
        <f>VLOOKUP(A8,avaliação!A:D,3,FALSE)</f>
        <v>6</v>
      </c>
      <c r="L8" s="2" t="str">
        <f>VLOOKUP(A8,avaliação!A:D,4,FALSE)</f>
        <v>Pouca colaboração</v>
      </c>
      <c r="M8" s="2" t="str">
        <f>IF(AND(F8&gt;AVERAGE(F$2:F$11),K8&gt;=8),"Sim","Não")</f>
        <v>Não</v>
      </c>
    </row>
    <row r="9" spans="1:13">
      <c r="A9" s="2">
        <v>8</v>
      </c>
      <c r="B9" s="2" t="s">
        <v>37</v>
      </c>
      <c r="C9" s="29" t="str">
        <f>_xlfn.CONCAT(UPPER(LEFT(B9,3)),RIGHT("00"&amp;A9,3))</f>
        <v>HEN008</v>
      </c>
      <c r="D9" s="2" t="s">
        <v>38</v>
      </c>
      <c r="E9" s="2" t="s">
        <v>28</v>
      </c>
      <c r="F9" s="5">
        <v>1450</v>
      </c>
      <c r="G9" s="4">
        <v>45049</v>
      </c>
      <c r="H9" s="2" t="s">
        <v>16</v>
      </c>
      <c r="I9" s="2" t="s">
        <v>17</v>
      </c>
      <c r="J9" s="2" t="str">
        <f t="shared" si="0"/>
        <v>Não</v>
      </c>
      <c r="K9" s="32">
        <f>VLOOKUP(A9,avaliação!A:D,3,FALSE)</f>
        <v>7</v>
      </c>
      <c r="L9" s="2" t="str">
        <f>VLOOKUP(A9,avaliação!A:D,4,FALSE)</f>
        <v>Técnico eficiente</v>
      </c>
      <c r="M9" s="2" t="str">
        <f>IF(AND(F9&gt;AVERAGE(F$2:F$11),K9&gt;=8),"Sim","Não")</f>
        <v>Não</v>
      </c>
    </row>
    <row r="10" spans="1:13">
      <c r="A10" s="2">
        <v>9</v>
      </c>
      <c r="B10" s="2" t="s">
        <v>39</v>
      </c>
      <c r="C10" s="29" t="str">
        <f>_xlfn.CONCAT(UPPER(LEFT(B10,3)),RIGHT("00"&amp;A10,3))</f>
        <v>ISA009</v>
      </c>
      <c r="D10" s="2" t="s">
        <v>40</v>
      </c>
      <c r="E10" s="2" t="s">
        <v>28</v>
      </c>
      <c r="F10" s="5">
        <v>3700</v>
      </c>
      <c r="G10" s="4">
        <v>44813</v>
      </c>
      <c r="H10" s="2" t="s">
        <v>16</v>
      </c>
      <c r="I10" s="2" t="s">
        <v>25</v>
      </c>
      <c r="J10" s="2" t="str">
        <f t="shared" si="0"/>
        <v>Não</v>
      </c>
      <c r="K10" s="32">
        <f>VLOOKUP(A10,avaliação!A:D,3,FALSE)</f>
        <v>10</v>
      </c>
      <c r="L10" s="2" t="str">
        <f>VLOOKUP(A10,avaliação!A:D,4,FALSE)</f>
        <v>Destaque em projetos</v>
      </c>
      <c r="M10" s="2" t="str">
        <f>IF(AND(F10&gt;AVERAGE(F$2:F$11),K10&gt;=8),"Sim","Não")</f>
        <v>Sim</v>
      </c>
    </row>
    <row r="11" spans="1:13">
      <c r="A11" s="2">
        <v>10</v>
      </c>
      <c r="B11" s="2" t="s">
        <v>41</v>
      </c>
      <c r="C11" s="29" t="str">
        <f>_xlfn.CONCAT(UPPER(LEFT(B11,3)),RIGHT("00"&amp;A11,3))</f>
        <v>JOÃ010</v>
      </c>
      <c r="D11" s="2" t="s">
        <v>42</v>
      </c>
      <c r="E11" s="2" t="s">
        <v>15</v>
      </c>
      <c r="F11" s="5">
        <v>950</v>
      </c>
      <c r="G11" s="4">
        <v>45303</v>
      </c>
      <c r="H11" s="2" t="s">
        <v>24</v>
      </c>
      <c r="I11" s="2" t="s">
        <v>25</v>
      </c>
      <c r="J11" s="2" t="str">
        <f t="shared" si="0"/>
        <v>Sim</v>
      </c>
      <c r="K11" s="32">
        <f>VLOOKUP(A11,avaliação!A:D,3,FALSE)</f>
        <v>8</v>
      </c>
      <c r="L11" s="2" t="str">
        <f>VLOOKUP(A11,avaliação!A:D,4,FALSE)</f>
        <v>Cumpre metas com excelência</v>
      </c>
      <c r="M11" s="2" t="str">
        <f>IF(AND(F11&gt;AVERAGE(F$2:F$11),K11&gt;=8),"Sim","Não")</f>
        <v>Não</v>
      </c>
    </row>
    <row r="12" spans="1:13">
      <c r="E12" s="33" t="s">
        <v>43</v>
      </c>
      <c r="F12" s="34">
        <f>SUM(F2:F11)</f>
        <v>22480</v>
      </c>
      <c r="G12" s="11"/>
      <c r="H12" s="12"/>
      <c r="I12" s="11"/>
      <c r="J12" s="11"/>
    </row>
    <row r="13" spans="1:13">
      <c r="H13" s="10"/>
      <c r="I13" s="11"/>
      <c r="J13" s="11"/>
    </row>
    <row r="14" spans="1:13">
      <c r="B14" s="30" t="s">
        <v>44</v>
      </c>
      <c r="C14" s="31"/>
      <c r="F14" s="22" t="s">
        <v>7</v>
      </c>
      <c r="G14" s="22" t="s">
        <v>45</v>
      </c>
      <c r="I14" s="22" t="s">
        <v>4</v>
      </c>
      <c r="J14" s="22" t="s">
        <v>46</v>
      </c>
    </row>
    <row r="15" spans="1:13">
      <c r="B15" s="18" t="s">
        <v>47</v>
      </c>
      <c r="C15" s="18">
        <f>COUNTA(B2:B11)</f>
        <v>10</v>
      </c>
      <c r="F15" s="18" t="s">
        <v>16</v>
      </c>
      <c r="G15" s="19">
        <v>7</v>
      </c>
      <c r="I15" s="20" t="s">
        <v>33</v>
      </c>
      <c r="J15" s="21">
        <v>1300</v>
      </c>
    </row>
    <row r="16" spans="1:13">
      <c r="B16" s="2" t="s">
        <v>48</v>
      </c>
      <c r="C16" s="2">
        <f>COUNTIF(I2:I11,"Ativo")</f>
        <v>6</v>
      </c>
      <c r="F16" s="13" t="s">
        <v>24</v>
      </c>
      <c r="G16" s="14">
        <v>2</v>
      </c>
      <c r="I16" s="15" t="s">
        <v>20</v>
      </c>
      <c r="J16" s="16">
        <v>3100</v>
      </c>
    </row>
    <row r="17" spans="2:12">
      <c r="B17" s="18" t="s">
        <v>49</v>
      </c>
      <c r="C17" s="18">
        <f>COUNTIF(H2:H11,"Estágio")</f>
        <v>2</v>
      </c>
      <c r="F17" s="18" t="s">
        <v>36</v>
      </c>
      <c r="G17" s="19">
        <v>1</v>
      </c>
      <c r="I17" s="20" t="s">
        <v>23</v>
      </c>
      <c r="J17" s="21">
        <v>1500</v>
      </c>
    </row>
    <row r="18" spans="2:12">
      <c r="B18" s="2" t="s">
        <v>50</v>
      </c>
      <c r="C18" s="2">
        <f>COUNTIF(H3:H12,"CLT")</f>
        <v>6</v>
      </c>
      <c r="F18" s="25" t="s">
        <v>51</v>
      </c>
      <c r="G18" s="26">
        <v>10</v>
      </c>
      <c r="I18" s="15" t="s">
        <v>15</v>
      </c>
      <c r="J18" s="16">
        <v>2476.6666666666665</v>
      </c>
    </row>
    <row r="19" spans="2:12">
      <c r="B19" s="18" t="s">
        <v>52</v>
      </c>
      <c r="C19" s="18">
        <f>COUNTIF(H4:H12,"PJ")</f>
        <v>1</v>
      </c>
      <c r="F19" s="1"/>
      <c r="I19" s="20" t="s">
        <v>28</v>
      </c>
      <c r="J19" s="21">
        <v>2550</v>
      </c>
    </row>
    <row r="20" spans="2:12">
      <c r="B20" s="27" t="s">
        <v>53</v>
      </c>
      <c r="C20" s="28">
        <f>AVERAGE(F2:F11)</f>
        <v>2248</v>
      </c>
      <c r="I20" s="23" t="s">
        <v>51</v>
      </c>
      <c r="J20" s="24">
        <v>2248</v>
      </c>
    </row>
    <row r="22" spans="2:12">
      <c r="H22" s="1"/>
      <c r="L22" s="35" t="s">
        <v>54</v>
      </c>
    </row>
    <row r="23" spans="2:12">
      <c r="H23" s="1"/>
    </row>
    <row r="28" spans="2:12">
      <c r="F28" s="1"/>
    </row>
    <row r="29" spans="2:12">
      <c r="F29" s="1"/>
    </row>
    <row r="30" spans="2:12">
      <c r="F30" s="1"/>
      <c r="I30" s="17"/>
    </row>
    <row r="31" spans="2:12">
      <c r="F31" s="1"/>
      <c r="H31" s="1"/>
    </row>
  </sheetData>
  <conditionalFormatting sqref="I16:I20 I22:I23 I31:I1048576 J14:J20 I1:I14">
    <cfRule type="containsText" dxfId="9" priority="7" operator="containsText" text="Ativo">
      <formula>NOT(ISERROR(SEARCH("Ativo",I1)))</formula>
    </cfRule>
  </conditionalFormatting>
  <conditionalFormatting sqref="I16:I20 I22:I23 I31:I1048576 J14:J20 I1:I14">
    <cfRule type="containsText" dxfId="8" priority="6" operator="containsText" text="Desligado">
      <formula>NOT(ISERROR(SEARCH("Desligado",I1)))</formula>
    </cfRule>
  </conditionalFormatting>
  <conditionalFormatting sqref="F2:F11">
    <cfRule type="cellIs" dxfId="7" priority="5" operator="lessThan">
      <formula>1412</formula>
    </cfRule>
  </conditionalFormatting>
  <conditionalFormatting sqref="K2:K11">
    <cfRule type="cellIs" dxfId="6" priority="4" operator="lessThanOrEqual">
      <formula>5</formula>
    </cfRule>
  </conditionalFormatting>
  <conditionalFormatting sqref="K2:K11">
    <cfRule type="cellIs" dxfId="5" priority="3" operator="between">
      <formula>6</formula>
      <formula>7</formula>
    </cfRule>
  </conditionalFormatting>
  <conditionalFormatting sqref="K2:K11">
    <cfRule type="cellIs" dxfId="4" priority="2" operator="greaterThan">
      <formula>7</formula>
    </cfRule>
  </conditionalFormatting>
  <conditionalFormatting sqref="M2:M11">
    <cfRule type="containsText" dxfId="3" priority="1" operator="containsText" text="Sim">
      <formula>NOT(ISERROR(SEARCH("Sim",M2)))</formula>
    </cfRule>
  </conditionalFormatting>
  <dataValidations count="3">
    <dataValidation type="list" allowBlank="1" showInputMessage="1" showErrorMessage="1" sqref="I2:I11 I37:I1048576" xr:uid="{6151E49B-69D9-4DE6-9081-BBC5E5866EB0}">
      <formula1>"Ativo, Desligado"</formula1>
    </dataValidation>
    <dataValidation allowBlank="1" showInputMessage="1" showErrorMessage="1" sqref="I1 I12:I13 I14:J20 I22:I23 I31:I36" xr:uid="{DDD0388C-06AF-4803-86E8-E6BA05AF38E3}"/>
    <dataValidation type="list" allowBlank="1" showInputMessage="1" showErrorMessage="1" sqref="H2:H11" xr:uid="{603AFF6E-35C9-4DAF-8E24-55E7C3851D05}">
      <formula1>"Estágio, CLT, PJ"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A39E-1965-4C93-88F6-F0BAF68422AC}">
  <dimension ref="A1:D11"/>
  <sheetViews>
    <sheetView showGridLines="0" workbookViewId="0">
      <selection activeCell="G17" sqref="G17"/>
    </sheetView>
  </sheetViews>
  <sheetFormatPr defaultRowHeight="15"/>
  <cols>
    <col min="1" max="1" width="4.85546875" customWidth="1"/>
    <col min="2" max="2" width="11.5703125" customWidth="1"/>
    <col min="3" max="3" width="4.5703125" bestFit="1" customWidth="1"/>
    <col min="4" max="4" width="27.140625" bestFit="1" customWidth="1"/>
  </cols>
  <sheetData>
    <row r="1" spans="1:4">
      <c r="A1" s="7" t="s">
        <v>0</v>
      </c>
      <c r="B1" s="7" t="s">
        <v>55</v>
      </c>
      <c r="C1" s="7" t="s">
        <v>56</v>
      </c>
      <c r="D1" s="7" t="s">
        <v>57</v>
      </c>
    </row>
    <row r="2" spans="1:4">
      <c r="A2" s="2">
        <v>1</v>
      </c>
      <c r="B2" s="4">
        <v>45292</v>
      </c>
      <c r="C2" s="2">
        <v>9</v>
      </c>
      <c r="D2" s="2" t="s">
        <v>58</v>
      </c>
    </row>
    <row r="3" spans="1:4">
      <c r="A3" s="2">
        <v>2</v>
      </c>
      <c r="B3" s="4">
        <v>45292</v>
      </c>
      <c r="C3" s="2">
        <v>7</v>
      </c>
      <c r="D3" s="2" t="s">
        <v>59</v>
      </c>
    </row>
    <row r="4" spans="1:4">
      <c r="A4" s="2">
        <v>3</v>
      </c>
      <c r="B4" s="4">
        <v>45292</v>
      </c>
      <c r="C4" s="2">
        <v>6</v>
      </c>
      <c r="D4" s="2" t="s">
        <v>60</v>
      </c>
    </row>
    <row r="5" spans="1:4">
      <c r="A5" s="2">
        <v>4</v>
      </c>
      <c r="B5" s="4">
        <v>45292</v>
      </c>
      <c r="C5" s="2">
        <v>8</v>
      </c>
      <c r="D5" s="2" t="s">
        <v>61</v>
      </c>
    </row>
    <row r="6" spans="1:4">
      <c r="A6" s="2">
        <v>5</v>
      </c>
      <c r="B6" s="4">
        <v>45292</v>
      </c>
      <c r="C6" s="2">
        <v>9</v>
      </c>
      <c r="D6" s="2" t="s">
        <v>62</v>
      </c>
    </row>
    <row r="7" spans="1:4">
      <c r="A7" s="2">
        <v>6</v>
      </c>
      <c r="B7" s="4">
        <v>45292</v>
      </c>
      <c r="C7" s="2">
        <v>5</v>
      </c>
      <c r="D7" s="2" t="s">
        <v>63</v>
      </c>
    </row>
    <row r="8" spans="1:4">
      <c r="A8" s="2">
        <v>7</v>
      </c>
      <c r="B8" s="4">
        <v>45292</v>
      </c>
      <c r="C8" s="2">
        <v>6</v>
      </c>
      <c r="D8" s="2" t="s">
        <v>64</v>
      </c>
    </row>
    <row r="9" spans="1:4">
      <c r="A9" s="2">
        <v>8</v>
      </c>
      <c r="B9" s="4">
        <v>45292</v>
      </c>
      <c r="C9" s="2">
        <v>7</v>
      </c>
      <c r="D9" s="2" t="s">
        <v>65</v>
      </c>
    </row>
    <row r="10" spans="1:4">
      <c r="A10" s="2">
        <v>9</v>
      </c>
      <c r="B10" s="4">
        <v>45292</v>
      </c>
      <c r="C10" s="2">
        <v>10</v>
      </c>
      <c r="D10" s="2" t="s">
        <v>66</v>
      </c>
    </row>
    <row r="11" spans="1:4">
      <c r="A11" s="2">
        <v>10</v>
      </c>
      <c r="B11" s="4">
        <v>45292</v>
      </c>
      <c r="C11" s="2">
        <v>8</v>
      </c>
      <c r="D11" s="2" t="s">
        <v>67</v>
      </c>
    </row>
  </sheetData>
  <conditionalFormatting sqref="C2:C11">
    <cfRule type="cellIs" dxfId="2" priority="3" operator="lessThanOrEqual">
      <formula>5</formula>
    </cfRule>
  </conditionalFormatting>
  <conditionalFormatting sqref="C2:C11">
    <cfRule type="cellIs" dxfId="1" priority="2" operator="between">
      <formula>6</formula>
      <formula>7</formula>
    </cfRule>
  </conditionalFormatting>
  <conditionalFormatting sqref="C2:C11">
    <cfRule type="cellIs" dxfId="0" priority="1" operator="greaterThan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2025-06-17T21:22:34Z</dcterms:created>
  <dcterms:modified xsi:type="dcterms:W3CDTF">2025-06-18T11:43:44Z</dcterms:modified>
  <cp:category/>
  <cp:contentStatus/>
</cp:coreProperties>
</file>