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c5b0057407cc1/Desktop/GW Class/Module 1 Assignment/"/>
    </mc:Choice>
  </mc:AlternateContent>
  <xr:revisionPtr revIDLastSave="428" documentId="8_{32C2EF9B-D8AA-45E2-945C-B16F1CE2F272}" xr6:coauthVersionLast="47" xr6:coauthVersionMax="47" xr10:uidLastSave="{6E720CE8-0623-4869-B2E7-D3C6E449AB0B}"/>
  <bookViews>
    <workbookView xWindow="-108" yWindow="-108" windowWidth="23256" windowHeight="12456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 Outcome" sheetId="5" r:id="rId4"/>
    <sheet name="Bonus Outcome Based on Goals" sheetId="6" r:id="rId5"/>
    <sheet name="Bonus Statistical Analysis" sheetId="7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7" l="1"/>
  <c r="N16" i="7"/>
  <c r="N15" i="7"/>
  <c r="N14" i="7"/>
  <c r="N13" i="7"/>
  <c r="N12" i="7"/>
  <c r="N7" i="7"/>
  <c r="N6" i="7"/>
  <c r="N5" i="7"/>
  <c r="N4" i="7"/>
  <c r="N3" i="7"/>
  <c r="N2" i="7"/>
  <c r="F14" i="6" l="1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G13" i="6"/>
  <c r="J13" i="6" s="1"/>
  <c r="F3" i="6"/>
  <c r="E3" i="6"/>
  <c r="D3" i="6"/>
  <c r="F2" i="6"/>
  <c r="E2" i="6"/>
  <c r="D2" i="6"/>
  <c r="G14" i="6" l="1"/>
  <c r="G10" i="6"/>
  <c r="G9" i="6"/>
  <c r="G7" i="6"/>
  <c r="H7" i="6" s="1"/>
  <c r="G6" i="6"/>
  <c r="J6" i="6" s="1"/>
  <c r="G12" i="6"/>
  <c r="I12" i="6" s="1"/>
  <c r="G11" i="6"/>
  <c r="I11" i="6" s="1"/>
  <c r="G2" i="6"/>
  <c r="H2" i="6" s="1"/>
  <c r="G8" i="6"/>
  <c r="G3" i="6"/>
  <c r="H3" i="6" s="1"/>
  <c r="G5" i="6"/>
  <c r="H5" i="6" s="1"/>
  <c r="G4" i="6"/>
  <c r="H4" i="6" s="1"/>
  <c r="J14" i="6"/>
  <c r="I14" i="6"/>
  <c r="H14" i="6"/>
  <c r="J8" i="6"/>
  <c r="I8" i="6"/>
  <c r="H8" i="6"/>
  <c r="J7" i="6"/>
  <c r="I7" i="6"/>
  <c r="H6" i="6"/>
  <c r="I13" i="6"/>
  <c r="J10" i="6"/>
  <c r="H10" i="6"/>
  <c r="I10" i="6"/>
  <c r="J9" i="6"/>
  <c r="I9" i="6"/>
  <c r="H9" i="6"/>
  <c r="H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2" i="6" l="1"/>
  <c r="J12" i="6"/>
  <c r="H11" i="6"/>
  <c r="J11" i="6"/>
  <c r="I6" i="6"/>
  <c r="J2" i="6"/>
  <c r="I2" i="6"/>
  <c r="I4" i="6"/>
  <c r="J4" i="6"/>
  <c r="J3" i="6"/>
  <c r="I5" i="6"/>
  <c r="I3" i="6"/>
  <c r="J5" i="6"/>
</calcChain>
</file>

<file path=xl/sharedStrings.xml><?xml version="1.0" encoding="utf-8"?>
<sst xmlns="http://schemas.openxmlformats.org/spreadsheetml/2006/main" count="10073" uniqueCount="2116">
  <si>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</si>
  <si>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</si>
  <si>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</si>
  <si>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</si>
  <si>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</si>
  <si>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</si>
  <si>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</si>
  <si>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</si>
  <si>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</si>
  <si>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</si>
  <si>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</si>
  <si>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</si>
  <si>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</si>
  <si>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</si>
  <si>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</si>
  <si>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</si>
  <si>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</si>
  <si>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</si>
  <si>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</si>
  <si>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</si>
  <si>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</si>
  <si>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</si>
  <si>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</si>
  <si>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</si>
  <si>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</si>
  <si>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</si>
  <si>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</si>
  <si>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</si>
  <si>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</si>
  <si>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</si>
  <si>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</si>
  <si>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</si>
  <si>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</si>
  <si>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</si>
  <si>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</si>
  <si>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</si>
  <si>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</si>
  <si>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</si>
  <si>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</si>
  <si>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</si>
  <si>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</si>
  <si>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</si>
  <si>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</si>
  <si>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</si>
  <si>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</si>
  <si>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</si>
  <si>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</si>
  <si>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</si>
  <si>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</si>
  <si>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</si>
  <si>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</si>
  <si>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</si>
  <si>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</si>
  <si>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</si>
  <si>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</si>
  <si>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</si>
  <si>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</si>
  <si>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</si>
  <si>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</si>
  <si>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</si>
  <si>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</si>
  <si>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</si>
  <si>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</si>
  <si>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</si>
  <si>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</si>
  <si>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</si>
  <si>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</si>
  <si>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</si>
  <si>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</si>
  <si>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</si>
  <si>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</si>
  <si>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</si>
  <si>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</si>
  <si>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</si>
  <si>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</si>
  <si>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</si>
  <si>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</si>
  <si>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</si>
  <si>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</si>
  <si>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</si>
  <si>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</si>
  <si>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</si>
  <si>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</si>
  <si>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</si>
  <si>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</si>
  <si>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</si>
  <si>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</si>
  <si>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</si>
  <si>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</si>
  <si>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</si>
  <si>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</si>
  <si>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</si>
  <si>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</si>
  <si>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</si>
  <si>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</si>
  <si>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</si>
  <si>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</si>
  <si>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</si>
  <si>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</si>
  <si>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</si>
  <si>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</si>
  <si>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</si>
  <si>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</si>
  <si>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</si>
  <si>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</si>
  <si>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</si>
  <si>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</si>
  <si>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</si>
  <si>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</si>
  <si>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</si>
  <si>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</si>
  <si>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</si>
  <si>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</si>
  <si>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</si>
  <si>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</si>
  <si>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</si>
  <si>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</si>
  <si>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</si>
  <si>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</si>
  <si>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</si>
  <si>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</si>
  <si>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</si>
  <si>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</si>
  <si>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</si>
  <si>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</si>
  <si>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</si>
  <si>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</si>
  <si>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</si>
  <si>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</si>
  <si>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</si>
  <si>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</si>
  <si>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</si>
  <si>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</si>
  <si>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</si>
  <si>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</si>
  <si>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</si>
  <si>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</si>
  <si>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</si>
  <si>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</si>
  <si>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</si>
  <si>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</si>
  <si>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</si>
  <si>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</si>
  <si>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</si>
  <si>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</si>
  <si>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</si>
  <si>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</si>
  <si>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</si>
  <si>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</si>
  <si>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</si>
  <si>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</si>
  <si>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</si>
  <si>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</si>
  <si>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</si>
  <si>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</si>
  <si>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</si>
  <si>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</si>
  <si>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</si>
  <si>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</si>
  <si>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</si>
  <si>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</si>
  <si>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</si>
  <si>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</si>
  <si>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</si>
  <si>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</si>
  <si>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</si>
  <si>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</si>
  <si>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</si>
  <si>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</si>
  <si>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</si>
  <si>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</si>
  <si>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</si>
  <si>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</si>
  <si>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</si>
  <si>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</si>
  <si>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</si>
  <si>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</si>
  <si>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</si>
  <si>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</si>
  <si>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</si>
  <si>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</si>
  <si>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</si>
  <si>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</si>
  <si>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</si>
  <si>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</si>
  <si>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</si>
  <si>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</si>
  <si>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</si>
  <si>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</si>
  <si>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</si>
  <si>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</si>
  <si>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</si>
  <si>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</si>
  <si>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</si>
  <si>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</si>
  <si>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</si>
  <si>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</si>
  <si>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</si>
  <si>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</si>
  <si>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</si>
  <si>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</si>
  <si>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</si>
  <si>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</si>
  <si>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</si>
  <si>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</si>
  <si>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</si>
  <si>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</si>
  <si>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</si>
  <si>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</si>
  <si>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</si>
  <si>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</si>
  <si>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</si>
  <si>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</si>
  <si>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</si>
  <si>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</si>
  <si>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</si>
  <si>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</si>
  <si>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</si>
  <si>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</si>
  <si>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</si>
  <si>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</si>
  <si>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</si>
  <si>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</si>
  <si>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</si>
  <si>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</si>
  <si>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</si>
  <si>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</si>
  <si>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</si>
  <si>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</si>
  <si>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</si>
  <si>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</si>
  <si>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</si>
  <si>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</si>
  <si>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</si>
  <si>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</si>
  <si>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</si>
  <si>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</si>
  <si>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</si>
  <si>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</si>
  <si>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</si>
  <si>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</si>
  <si>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</si>
  <si>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</si>
  <si>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</si>
  <si>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</si>
  <si>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</si>
  <si>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</si>
  <si>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</si>
  <si>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</si>
  <si>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</si>
  <si>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</si>
  <si>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</si>
  <si>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</si>
  <si>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</si>
  <si>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</si>
  <si>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</si>
  <si>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</si>
  <si>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</si>
  <si>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</si>
  <si>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</si>
  <si>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</si>
  <si>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</si>
  <si>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</si>
  <si>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</si>
  <si>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</si>
  <si>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</si>
  <si>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</si>
  <si>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</si>
  <si>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</si>
  <si>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</si>
  <si>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</si>
  <si>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</si>
  <si>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</si>
  <si>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</si>
  <si>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</si>
  <si>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</si>
  <si>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</si>
  <si>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</si>
  <si>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</si>
  <si>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</si>
  <si>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</si>
  <si>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</si>
  <si>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</si>
  <si>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</si>
  <si>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</si>
  <si>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</si>
  <si>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</si>
  <si>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</si>
  <si>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</si>
  <si>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</si>
  <si>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</si>
  <si>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</si>
  <si>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</si>
  <si>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</si>
  <si>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</si>
  <si>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</si>
  <si>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</si>
  <si>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</si>
  <si>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</si>
  <si>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</si>
  <si>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</si>
  <si>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</si>
  <si>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</si>
  <si>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</si>
  <si>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</si>
  <si>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</si>
  <si>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</si>
  <si>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</si>
  <si>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</si>
  <si>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</si>
  <si>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</si>
  <si>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</si>
  <si>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</si>
  <si>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</si>
  <si>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</si>
  <si>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</si>
  <si>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</si>
  <si>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</si>
  <si>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</si>
  <si>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</si>
  <si>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</si>
  <si>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</si>
  <si>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</si>
  <si>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</si>
  <si>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</si>
  <si>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</si>
  <si>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</si>
  <si>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</si>
  <si>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</si>
  <si>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</si>
  <si>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</si>
  <si>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</si>
  <si>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</si>
  <si>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</si>
  <si>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</si>
  <si>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</si>
  <si>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</si>
  <si>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</si>
  <si>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</si>
  <si>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</si>
  <si>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</si>
  <si>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</si>
  <si>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</si>
  <si>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</si>
  <si>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</si>
  <si>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</si>
  <si>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</si>
  <si>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</si>
  <si>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</si>
  <si>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</si>
  <si>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</si>
  <si>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</si>
  <si>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</si>
  <si>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</si>
  <si>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</si>
  <si>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</si>
  <si>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</si>
  <si>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</si>
  <si>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</si>
  <si>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</si>
  <si>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</si>
  <si>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</si>
  <si>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</si>
  <si>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</si>
  <si>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</si>
  <si>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</si>
  <si>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</si>
  <si>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</si>
  <si>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</si>
  <si>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</si>
  <si>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</si>
  <si>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</si>
  <si>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</si>
  <si>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</si>
  <si>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</si>
  <si>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</si>
  <si>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</si>
  <si>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</si>
  <si>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</si>
  <si>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</si>
  <si>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</si>
  <si>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</si>
  <si>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</si>
  <si>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</si>
  <si>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</si>
  <si>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</si>
  <si>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</si>
  <si>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</si>
  <si>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</si>
  <si>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</si>
  <si>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</si>
  <si>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</si>
  <si>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</si>
  <si>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</si>
  <si>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</si>
  <si>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</si>
  <si>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</si>
  <si>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</si>
  <si>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</si>
  <si>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</si>
  <si>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</si>
  <si>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</si>
  <si>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</si>
  <si>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</si>
  <si>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</si>
  <si>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</si>
  <si>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</si>
  <si>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</si>
  <si>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</si>
  <si>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</si>
  <si>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</si>
  <si>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</si>
  <si>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</si>
  <si>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</si>
  <si>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</si>
  <si>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</si>
  <si>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</si>
  <si>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</si>
  <si>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</si>
  <si>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</si>
  <si>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</si>
  <si>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</si>
  <si>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</si>
  <si>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</si>
  <si>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</si>
  <si>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</si>
  <si>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</si>
  <si>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</si>
  <si>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</si>
  <si>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</si>
  <si>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</si>
  <si>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</si>
  <si>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</si>
  <si>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</si>
  <si>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</si>
  <si>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</si>
  <si>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</si>
  <si>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</si>
  <si>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</si>
  <si>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</si>
  <si>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</si>
  <si>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</si>
  <si>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</si>
  <si>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</si>
  <si>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</si>
  <si>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</si>
  <si>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</si>
  <si>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</si>
  <si>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</si>
  <si>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</si>
  <si>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</si>
  <si>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</si>
  <si>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</si>
  <si>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</si>
  <si>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</si>
  <si>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</si>
  <si>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</si>
  <si>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</si>
  <si>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</si>
  <si>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</si>
  <si>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</si>
  <si>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</si>
  <si>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</si>
  <si>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</si>
  <si>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</si>
  <si>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</si>
  <si>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</si>
  <si>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</si>
  <si>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</si>
  <si>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</si>
  <si>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</si>
  <si>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</si>
  <si>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</si>
  <si>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</si>
  <si>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</si>
  <si>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</si>
  <si>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</si>
  <si>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</si>
  <si>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</si>
  <si>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</si>
  <si>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</si>
  <si>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</si>
  <si>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</si>
  <si>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</si>
  <si>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</si>
  <si>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</si>
  <si>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</si>
  <si>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</si>
  <si>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</si>
  <si>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</si>
  <si>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</si>
  <si>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</si>
  <si>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</si>
  <si>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</si>
  <si>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</si>
  <si>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</si>
  <si>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</si>
  <si>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</si>
  <si>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</si>
  <si>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</si>
  <si>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</si>
  <si>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</si>
  <si>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</si>
  <si>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</si>
  <si>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</si>
  <si>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</si>
  <si>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</si>
  <si>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</si>
  <si>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</si>
  <si>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</si>
  <si>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</si>
  <si>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</si>
  <si>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</si>
  <si>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</si>
  <si>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</si>
  <si>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</si>
  <si>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</si>
  <si>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</si>
  <si>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</si>
  <si>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</si>
  <si>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</si>
  <si>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</si>
  <si>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</si>
  <si>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</si>
  <si>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</si>
  <si>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</si>
  <si>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</si>
  <si>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</si>
  <si>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</si>
  <si>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</si>
  <si>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</si>
  <si>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</si>
  <si>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</si>
  <si>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</si>
  <si>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</si>
  <si>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</si>
  <si>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</si>
  <si>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</si>
  <si>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</si>
  <si>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</si>
  <si>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</si>
  <si>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</si>
  <si>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</si>
  <si>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</si>
  <si>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</si>
  <si>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</si>
  <si>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</si>
  <si>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</si>
  <si>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</si>
  <si>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</si>
  <si>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</si>
  <si>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</si>
  <si>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</si>
  <si>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</si>
  <si>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</si>
  <si>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</si>
  <si>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</si>
  <si>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</si>
  <si>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</si>
  <si>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</si>
  <si>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</si>
  <si>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</si>
  <si>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</si>
  <si>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</si>
  <si>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</si>
  <si>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</si>
  <si>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</si>
  <si>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</si>
  <si>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</si>
  <si>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</si>
  <si>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</si>
  <si>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</si>
  <si>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</si>
  <si>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</si>
  <si>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</si>
  <si>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</si>
  <si>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</si>
  <si>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</si>
  <si>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</si>
  <si>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</si>
  <si>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</si>
  <si>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</si>
  <si>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</si>
  <si>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</si>
  <si>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</si>
  <si>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</si>
  <si>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</si>
  <si>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</si>
  <si>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</si>
  <si>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</si>
  <si>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</si>
  <si>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</si>
  <si>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</si>
  <si>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</si>
  <si>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</si>
  <si>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</si>
  <si>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</si>
  <si>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</si>
  <si>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</si>
  <si>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</si>
  <si>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</si>
  <si>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</si>
  <si>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</si>
  <si>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</si>
  <si>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</si>
  <si>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</si>
  <si>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</si>
  <si>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</si>
  <si>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</si>
  <si>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</si>
  <si>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</si>
  <si>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</si>
  <si>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</si>
  <si>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</si>
  <si>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</si>
  <si>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</si>
  <si>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</si>
  <si>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</si>
  <si>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</si>
  <si>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</si>
  <si>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</si>
  <si>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</si>
  <si>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</si>
  <si>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</si>
  <si>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</si>
  <si>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</si>
  <si>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</si>
  <si>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</si>
  <si>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</si>
  <si>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</si>
  <si>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</si>
  <si>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</si>
  <si>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</si>
  <si>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</si>
  <si>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</si>
  <si>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</si>
  <si>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</si>
  <si>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</si>
  <si>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</si>
  <si>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</si>
  <si>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</si>
  <si>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</si>
  <si>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</si>
  <si>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</si>
  <si>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</si>
  <si>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</si>
  <si>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</si>
  <si>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</si>
  <si>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</si>
  <si>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</si>
  <si>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</si>
  <si>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</si>
  <si>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</si>
  <si>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</si>
  <si>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</si>
  <si>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</si>
  <si>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</si>
  <si>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</si>
  <si>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</si>
  <si>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</si>
  <si>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</si>
  <si>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</si>
  <si>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</si>
  <si>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</si>
  <si>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</si>
  <si>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</si>
  <si>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</si>
  <si>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</si>
  <si>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</si>
  <si>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</si>
  <si>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</si>
  <si>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</si>
  <si>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</si>
  <si>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</si>
  <si>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</si>
  <si>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</si>
  <si>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</si>
  <si>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</si>
  <si>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</si>
  <si>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</si>
  <si>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</si>
  <si>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</si>
  <si>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</si>
  <si>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</si>
  <si>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</si>
  <si>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</si>
  <si>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</si>
  <si>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</si>
  <si>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</si>
  <si>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</si>
  <si>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</si>
  <si>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</si>
  <si>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</si>
  <si>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</si>
  <si>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</si>
  <si>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</si>
  <si>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</si>
  <si>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</si>
  <si>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</si>
  <si>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</si>
  <si>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</si>
  <si>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</si>
  <si>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</si>
  <si>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</si>
  <si>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</si>
  <si>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</si>
  <si>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</si>
  <si>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</si>
  <si>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</si>
  <si>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</si>
  <si>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</si>
  <si>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</si>
  <si>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</si>
  <si>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</si>
  <si>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</si>
  <si>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</si>
  <si>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</si>
  <si>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</si>
  <si>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</si>
  <si>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</si>
  <si>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</si>
  <si>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</si>
  <si>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</si>
  <si>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</si>
  <si>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</si>
  <si>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</si>
  <si>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</si>
  <si>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</si>
  <si>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</si>
  <si>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</si>
  <si>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</si>
  <si>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</si>
  <si>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</si>
  <si>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</si>
  <si>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</si>
  <si>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</si>
  <si>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</si>
  <si>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</si>
  <si>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</si>
  <si>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</si>
  <si>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</si>
  <si>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</si>
  <si>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</si>
  <si>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</si>
  <si>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</si>
  <si>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</si>
  <si>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</si>
  <si>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</si>
  <si>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</si>
  <si>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</si>
  <si>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</si>
  <si>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</si>
  <si>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</si>
  <si>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</si>
  <si>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</si>
  <si>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</si>
  <si>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</si>
  <si>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</si>
  <si>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</si>
  <si>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</si>
  <si>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</si>
  <si>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</si>
  <si>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</si>
  <si>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</si>
  <si>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</si>
  <si>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</si>
  <si>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</si>
  <si>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</si>
  <si>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</si>
  <si>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</si>
  <si>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</si>
  <si>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</si>
  <si>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</si>
  <si>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</si>
  <si>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</si>
  <si>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</si>
  <si>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</si>
  <si>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</si>
  <si>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</si>
  <si>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</si>
  <si>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</si>
  <si>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</si>
  <si>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</si>
  <si>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</si>
  <si>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</si>
  <si>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</si>
  <si>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</si>
  <si>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</si>
  <si>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</si>
  <si>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</si>
  <si>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</si>
  <si>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</si>
  <si>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</si>
  <si>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</si>
  <si>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</si>
  <si>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</si>
  <si>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</si>
  <si>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</si>
  <si>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</si>
  <si>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</si>
  <si>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</si>
  <si>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</si>
  <si>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</si>
  <si>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</si>
  <si>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</si>
  <si>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</si>
  <si>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</si>
  <si>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</si>
  <si>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</si>
  <si>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</si>
  <si>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</si>
  <si>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</si>
  <si>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</si>
  <si>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</si>
  <si>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</si>
  <si>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</si>
  <si>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</si>
  <si>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</si>
  <si>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</si>
  <si>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</si>
  <si>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</si>
  <si>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</si>
  <si>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</si>
  <si>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</si>
  <si>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</si>
  <si>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</si>
  <si>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</si>
  <si>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</si>
  <si>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</si>
  <si>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</si>
  <si>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</si>
  <si>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</si>
  <si>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</si>
  <si>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</si>
  <si>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</si>
  <si>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</si>
  <si>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</si>
  <si>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</si>
  <si>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</si>
  <si>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</si>
  <si>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</si>
  <si>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</si>
  <si>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</si>
  <si>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</si>
  <si>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</si>
  <si>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</si>
  <si>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</si>
  <si>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</si>
  <si>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</si>
  <si>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</si>
  <si>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</si>
  <si>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</si>
  <si>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</si>
  <si>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</si>
  <si>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</si>
  <si>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</si>
  <si>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</si>
  <si>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</si>
  <si>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</si>
  <si>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</si>
  <si>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</si>
  <si>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</si>
  <si>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</si>
  <si>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</si>
  <si>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</si>
  <si>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</si>
  <si>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</si>
  <si>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</si>
  <si>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</si>
  <si>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</si>
  <si>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</si>
  <si>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</si>
  <si>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</si>
  <si>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</si>
  <si>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</si>
  <si>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</si>
  <si>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</si>
  <si>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</si>
  <si>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</si>
  <si>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</si>
  <si>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</si>
  <si>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</si>
  <si>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</si>
  <si>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</si>
  <si>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</si>
  <si>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</si>
  <si>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</si>
  <si>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</si>
  <si>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</si>
  <si>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</si>
  <si>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</si>
  <si>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</si>
  <si>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</si>
  <si>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</si>
  <si>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</si>
  <si>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</si>
  <si>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</si>
  <si>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</si>
  <si>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</si>
  <si>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</si>
  <si>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</si>
  <si>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</si>
  <si>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</si>
  <si>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</si>
  <si>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</si>
  <si>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</si>
  <si>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</si>
  <si>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</si>
  <si>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</si>
  <si>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</si>
  <si>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</si>
  <si>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</si>
  <si>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</si>
  <si>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</si>
  <si>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</si>
  <si>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</si>
  <si>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</si>
  <si>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</si>
  <si>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</si>
  <si>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</si>
  <si>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</si>
  <si>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</si>
  <si>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</si>
  <si>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</si>
  <si>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</si>
  <si>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</si>
  <si>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</si>
  <si>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</si>
  <si>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</si>
  <si>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</si>
  <si>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</si>
  <si>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</si>
  <si>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</si>
  <si>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</si>
  <si>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</si>
  <si>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</si>
  <si>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</si>
  <si>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</si>
  <si>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</si>
  <si>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</si>
  <si>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</si>
  <si>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</si>
  <si>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</si>
  <si>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</si>
  <si>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</si>
  <si>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</si>
  <si>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</si>
  <si>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</si>
  <si>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</si>
  <si>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</si>
  <si>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</si>
  <si>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</si>
  <si>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</si>
  <si>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</si>
  <si>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</si>
  <si>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</si>
  <si>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</si>
  <si>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</si>
  <si>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</si>
  <si>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</si>
  <si>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</si>
  <si>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</si>
  <si>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</si>
  <si>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</si>
  <si>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</si>
  <si>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</si>
  <si>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</si>
  <si>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</si>
  <si>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</si>
  <si>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</si>
  <si>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</si>
  <si>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</si>
  <si>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</si>
  <si>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</si>
  <si>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</si>
  <si>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</si>
  <si>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</si>
  <si>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</si>
  <si>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</si>
  <si>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</si>
  <si>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</si>
  <si>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</si>
  <si>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</si>
  <si>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</si>
  <si>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</si>
  <si>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</si>
  <si>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</si>
  <si>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</si>
  <si>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</si>
  <si>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</si>
  <si>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</si>
  <si>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</si>
  <si>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</si>
  <si>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</si>
  <si>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</si>
  <si>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</si>
  <si>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</si>
  <si>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</si>
  <si>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</si>
  <si>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</si>
  <si>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</si>
  <si>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</si>
  <si>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</si>
  <si>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</si>
  <si>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</si>
  <si>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</si>
  <si>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</si>
  <si>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</si>
  <si>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</si>
  <si>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</si>
  <si>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</si>
  <si>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</si>
  <si>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</si>
  <si>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</si>
  <si>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</si>
  <si>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</si>
  <si>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</si>
  <si>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</si>
  <si>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</si>
  <si>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</si>
  <si>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</si>
  <si>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</si>
  <si>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</si>
  <si>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</si>
  <si>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</si>
  <si>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</si>
  <si>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</si>
  <si>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</si>
  <si>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</si>
  <si>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</si>
  <si>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</si>
  <si>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</si>
  <si>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</si>
  <si>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</si>
  <si>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</si>
  <si>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</si>
  <si>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</si>
  <si>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</si>
  <si>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</si>
  <si>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</si>
  <si>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</si>
  <si>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</si>
  <si>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</si>
  <si>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</si>
  <si>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</si>
  <si>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</si>
  <si>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</si>
  <si>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</si>
  <si>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</si>
  <si>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</si>
  <si>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</si>
  <si>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</si>
  <si>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</si>
  <si>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</si>
  <si>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</si>
  <si>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</si>
  <si>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</si>
  <si>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</si>
  <si>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</si>
  <si>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</si>
  <si>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</si>
  <si>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</si>
  <si>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</si>
  <si>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</si>
  <si>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</si>
  <si>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</si>
  <si>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</si>
  <si>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</si>
  <si>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</si>
  <si>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</si>
  <si>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</si>
  <si>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</si>
  <si>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</si>
  <si>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</si>
  <si>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</si>
  <si>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</si>
  <si>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</si>
  <si>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</si>
  <si>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</si>
  <si>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</si>
  <si>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</si>
  <si>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</si>
  <si>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</si>
  <si>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</si>
  <si>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</si>
  <si>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</si>
  <si>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</si>
  <si>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</si>
  <si>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</si>
  <si>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</si>
  <si>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</si>
  <si>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</si>
  <si>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</si>
  <si>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</si>
  <si>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</si>
  <si>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</si>
  <si>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</si>
  <si>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</si>
  <si>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</si>
  <si>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</si>
  <si>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</si>
  <si>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</si>
  <si>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</si>
  <si>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</si>
  <si>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</si>
  <si>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</si>
  <si>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</si>
  <si>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</si>
  <si>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</si>
  <si>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</si>
  <si>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</si>
  <si>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</si>
  <si>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</si>
  <si>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</si>
  <si>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</si>
  <si>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</si>
  <si>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</si>
  <si>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</si>
  <si>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</si>
  <si>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</si>
  <si>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</si>
  <si>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</si>
  <si>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</si>
  <si>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</si>
  <si>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</si>
  <si>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</si>
  <si>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</si>
  <si>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</si>
  <si>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</si>
  <si>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</si>
  <si>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</si>
  <si>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</si>
  <si>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</si>
  <si>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</si>
  <si>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</si>
  <si>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</si>
  <si>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</si>
  <si>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</si>
  <si>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</si>
  <si>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</si>
  <si>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</si>
  <si>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</si>
  <si>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</si>
  <si>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</si>
  <si>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</si>
  <si>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</si>
  <si>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</si>
  <si>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</si>
  <si>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</si>
  <si>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</si>
  <si>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</si>
  <si>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</si>
  <si>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</si>
  <si>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</si>
  <si>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</si>
  <si>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</si>
  <si>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</si>
  <si>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</si>
  <si>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</si>
  <si>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</si>
  <si>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</si>
  <si>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</si>
  <si>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</si>
  <si>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</si>
  <si>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</si>
  <si>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</si>
  <si>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</si>
  <si>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</si>
  <si>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</si>
  <si>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</si>
  <si>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</si>
  <si>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</si>
  <si>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</si>
  <si>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</si>
  <si>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</si>
  <si>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</si>
  <si>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</si>
  <si>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</si>
  <si>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</si>
  <si>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</si>
  <si>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</si>
  <si>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</si>
  <si>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</si>
  <si>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</si>
  <si>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</si>
  <si>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</si>
  <si>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</si>
  <si>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</si>
  <si>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</si>
  <si>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</si>
  <si>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</si>
  <si>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</si>
  <si>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</si>
  <si>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</si>
  <si>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</si>
  <si>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</si>
  <si>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</si>
  <si>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</si>
  <si>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</si>
  <si>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</si>
  <si>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</si>
  <si>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</si>
  <si>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</si>
  <si>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</si>
  <si>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</si>
  <si>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</si>
  <si>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</si>
  <si>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</si>
  <si>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</si>
  <si>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</si>
  <si>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</si>
  <si>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</si>
  <si>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</si>
  <si>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</si>
  <si>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</si>
  <si>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</si>
  <si>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</si>
  <si>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</si>
  <si>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</si>
  <si>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</si>
  <si>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</si>
  <si>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</si>
  <si>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</si>
  <si>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</si>
  <si>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</si>
  <si>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</si>
  <si>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</si>
  <si>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</si>
  <si>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</si>
  <si>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</si>
  <si>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</si>
  <si>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</si>
  <si>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</si>
  <si>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</si>
  <si>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</si>
  <si>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</si>
  <si>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</si>
  <si>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</si>
  <si>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</si>
  <si>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</si>
  <si>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</si>
  <si>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</si>
  <si>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</si>
  <si>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</si>
  <si>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</si>
  <si>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</si>
  <si>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</si>
  <si>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</si>
  <si>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</si>
  <si>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</si>
  <si>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</si>
  <si>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</si>
  <si>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</si>
  <si>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</si>
  <si>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</si>
  <si>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</si>
  <si>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</si>
  <si>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</si>
  <si>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</si>
  <si>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</si>
  <si>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</si>
  <si>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</si>
  <si>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</si>
  <si>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</si>
  <si>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</si>
  <si>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</si>
  <si>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</si>
  <si>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</si>
  <si>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</si>
  <si>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</si>
  <si>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</si>
  <si>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</si>
  <si>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</si>
  <si>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</si>
  <si>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</si>
  <si>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</si>
  <si>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</si>
  <si>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</si>
  <si>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</si>
  <si>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</si>
  <si>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</si>
  <si>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</si>
  <si>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</si>
  <si>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</si>
  <si>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</si>
  <si>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</si>
  <si>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</si>
  <si>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</si>
  <si>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</si>
  <si>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</si>
  <si>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</si>
  <si>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</si>
  <si>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</si>
  <si>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</si>
  <si>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</si>
  <si>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</si>
  <si>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</si>
  <si>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</si>
  <si>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</si>
  <si>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</si>
  <si>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</si>
  <si>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</si>
  <si>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</si>
  <si>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</si>
  <si>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</si>
  <si>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</si>
  <si>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</si>
  <si>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</si>
  <si>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</si>
  <si>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</si>
  <si>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</si>
  <si>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</si>
  <si>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</si>
  <si>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</si>
  <si>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</si>
  <si>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</si>
  <si>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</si>
  <si>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</si>
  <si>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</si>
  <si>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</si>
  <si>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</si>
  <si>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</si>
  <si>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</si>
  <si>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</si>
  <si>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</si>
  <si>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</si>
  <si>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</si>
  <si>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</si>
  <si>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</si>
  <si>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</si>
  <si>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</si>
  <si>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</si>
  <si>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</si>
  <si>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</si>
  <si>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</si>
  <si>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</si>
  <si>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</si>
  <si>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</si>
  <si>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</si>
  <si>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</si>
  <si>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</si>
  <si>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</si>
  <si>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</si>
  <si>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</si>
  <si>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</si>
  <si>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</si>
  <si>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</si>
  <si>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</si>
  <si>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</si>
  <si>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</si>
  <si>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</si>
  <si>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</si>
  <si>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</si>
  <si>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</si>
  <si>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</si>
  <si>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</si>
  <si>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</si>
  <si>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</si>
  <si>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</si>
  <si>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</si>
  <si>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</si>
  <si>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</si>
  <si>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</si>
  <si>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</si>
  <si>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</si>
  <si>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</si>
  <si>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</si>
  <si>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</si>
  <si>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</si>
  <si>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</si>
  <si>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</si>
  <si>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</si>
  <si>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</si>
  <si>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</si>
  <si>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</si>
  <si>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</si>
  <si>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</si>
  <si>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</si>
  <si>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</si>
  <si>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</si>
  <si>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</si>
  <si>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</si>
  <si>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</si>
  <si>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</si>
  <si>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</si>
  <si>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</si>
  <si>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</si>
  <si>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</si>
  <si>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</si>
  <si>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</si>
  <si>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</si>
  <si>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</si>
  <si>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</si>
  <si>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</si>
  <si>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</si>
  <si>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</si>
  <si>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</si>
  <si>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</si>
  <si>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</si>
  <si>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</si>
  <si>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</si>
  <si>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</si>
  <si>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</si>
  <si>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</si>
  <si>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</si>
  <si>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</si>
  <si>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</si>
  <si>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</si>
  <si>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</si>
  <si>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</si>
  <si>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</si>
  <si>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</si>
  <si>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</si>
  <si>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</si>
  <si>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</si>
  <si>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</si>
  <si>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</si>
  <si>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</si>
  <si>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</si>
  <si>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</si>
  <si>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</si>
  <si>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</si>
  <si>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</si>
  <si>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</si>
  <si>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</si>
  <si>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</si>
  <si>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</si>
  <si>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</si>
  <si>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</si>
  <si>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</si>
  <si>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</si>
  <si>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</si>
  <si>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</si>
  <si>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</si>
  <si>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</si>
  <si>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</si>
  <si>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</si>
  <si>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</si>
  <si>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</si>
  <si>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</si>
  <si>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</si>
  <si>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</si>
  <si>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</si>
  <si>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</si>
  <si>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</si>
  <si>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</si>
  <si>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</si>
  <si>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</si>
  <si>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</si>
  <si>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</si>
  <si>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</si>
  <si>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</si>
  <si>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</si>
  <si>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</si>
  <si>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</si>
  <si>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</si>
  <si>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</si>
  <si>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</si>
  <si>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</si>
  <si>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</si>
  <si>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</si>
  <si>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</si>
  <si>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</si>
  <si>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</si>
  <si>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</si>
  <si>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</si>
  <si>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</si>
  <si>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</si>
  <si>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</si>
  <si>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</si>
  <si>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</si>
  <si>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</si>
  <si>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</si>
  <si>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</si>
  <si>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</si>
  <si>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</si>
  <si>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</si>
  <si>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</si>
  <si>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</si>
  <si>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</si>
  <si>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</si>
  <si>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</si>
  <si>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</si>
  <si>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</si>
  <si>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</si>
  <si>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</si>
  <si>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</si>
  <si>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</si>
  <si>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</si>
  <si>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</si>
  <si>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</si>
  <si>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</si>
  <si>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</si>
  <si>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</si>
  <si>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</si>
  <si>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</si>
  <si>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</si>
  <si>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</si>
  <si>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</si>
  <si>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</si>
  <si>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</si>
  <si>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</si>
  <si>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</si>
  <si>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</si>
  <si>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</si>
  <si>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</si>
  <si>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</si>
  <si>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</si>
  <si>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</si>
  <si>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</si>
  <si>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</si>
  <si>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</si>
  <si>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</si>
  <si>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</si>
  <si>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</si>
  <si>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</si>
  <si>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</si>
  <si>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</si>
  <si>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</si>
  <si>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</si>
  <si>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</si>
  <si>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</si>
  <si>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</si>
  <si>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</si>
  <si>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</si>
  <si>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</si>
  <si>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</si>
  <si>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</si>
  <si>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</si>
  <si>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</si>
  <si>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</si>
  <si>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</si>
  <si>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</si>
  <si>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</si>
  <si>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</si>
  <si>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</si>
  <si>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</si>
  <si>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</si>
  <si>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</si>
  <si>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</si>
  <si>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</si>
  <si>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</si>
  <si>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</si>
  <si>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</si>
  <si>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</si>
  <si>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</si>
  <si>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</si>
  <si>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</si>
  <si>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</si>
  <si>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</si>
  <si>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</si>
  <si>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</si>
  <si>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</si>
  <si>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</si>
  <si>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</si>
  <si>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</si>
  <si>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</si>
  <si>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</si>
  <si>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</si>
  <si>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</si>
  <si>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</si>
  <si>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</si>
  <si>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</si>
  <si>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</si>
  <si>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</si>
  <si>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</si>
  <si>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</si>
  <si>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</si>
  <si>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</si>
  <si>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</si>
  <si>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</si>
  <si>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</si>
  <si>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</si>
  <si>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</si>
  <si>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</si>
  <si>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</si>
  <si>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</si>
  <si>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</si>
  <si>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</si>
  <si>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</si>
  <si>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</si>
  <si>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</si>
  <si>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</si>
  <si>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</si>
  <si>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</si>
  <si>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</si>
  <si>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</si>
  <si>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</si>
  <si>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</si>
  <si>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</si>
  <si>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</si>
  <si>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</si>
  <si>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</si>
  <si>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</si>
  <si>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</si>
  <si>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</si>
  <si>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</si>
  <si>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</si>
  <si>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</si>
  <si>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</si>
  <si>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</si>
  <si>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</si>
  <si>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</si>
  <si>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</si>
  <si>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</si>
  <si>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</si>
  <si>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</si>
  <si>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</si>
  <si>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</si>
  <si>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</si>
  <si>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</si>
  <si>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</si>
  <si>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</si>
  <si>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</si>
  <si>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</si>
  <si>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</si>
  <si>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</si>
  <si>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</si>
  <si>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</si>
  <si>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</si>
  <si>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</si>
  <si>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</si>
  <si>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</si>
  <si>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</si>
  <si>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</si>
  <si>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</si>
  <si>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</si>
  <si>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</si>
  <si>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</si>
  <si>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</si>
  <si>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</si>
  <si>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</si>
  <si>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</si>
  <si>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</si>
  <si>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</si>
  <si>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</si>
  <si>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</si>
  <si>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</si>
  <si>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</si>
  <si>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</si>
  <si>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</si>
  <si>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</si>
  <si>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</si>
  <si>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</si>
  <si>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</si>
  <si>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</si>
  <si>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</si>
  <si>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</si>
  <si>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</si>
  <si>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</si>
  <si>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</si>
  <si>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</si>
  <si>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</si>
  <si>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</si>
  <si>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</si>
  <si>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</si>
  <si>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</si>
  <si>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</si>
  <si>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</si>
  <si>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</si>
  <si>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</si>
  <si>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</si>
  <si>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</si>
  <si>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</si>
  <si>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</si>
  <si>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</si>
  <si>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</si>
  <si>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</si>
  <si>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</si>
  <si>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</si>
  <si>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</si>
  <si>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</si>
  <si>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</si>
  <si>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</si>
  <si>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</si>
  <si>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</si>
  <si>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</si>
  <si>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</si>
  <si>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</si>
  <si>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</si>
  <si>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</si>
  <si>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</si>
  <si>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</si>
  <si>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</si>
  <si>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</si>
  <si>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</si>
  <si>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</si>
  <si>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</si>
  <si>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</si>
  <si>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</si>
  <si>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</si>
  <si>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</si>
  <si>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</si>
  <si>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</si>
  <si>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</si>
  <si>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</si>
  <si>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</si>
  <si>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</si>
  <si>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</si>
  <si>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</si>
  <si>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</si>
  <si>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</si>
  <si>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</si>
  <si>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</si>
  <si>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</si>
  <si>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</si>
  <si>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</si>
  <si>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</si>
  <si>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</si>
  <si>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</si>
  <si>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</si>
  <si>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</si>
  <si>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</si>
  <si>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</si>
  <si>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</si>
  <si>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</si>
  <si>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</si>
  <si>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</si>
  <si>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</si>
  <si>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</si>
  <si>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</si>
  <si>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</si>
  <si>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</si>
  <si>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</si>
  <si>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</si>
  <si>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</si>
  <si>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</si>
  <si>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</si>
  <si>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</si>
  <si>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</si>
  <si>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</si>
  <si>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</si>
  <si>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</si>
  <si>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</si>
  <si>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</si>
  <si>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</si>
  <si>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</si>
  <si>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</si>
  <si>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</si>
  <si>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</si>
  <si>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</si>
  <si>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</si>
  <si>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</si>
  <si>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</si>
  <si>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</si>
  <si>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</si>
  <si>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</si>
  <si>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</si>
  <si>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</si>
  <si>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</si>
  <si>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</si>
  <si>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</si>
  <si>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</si>
  <si>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</si>
  <si>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</si>
  <si>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</si>
  <si>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</si>
  <si>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</si>
  <si>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</si>
  <si>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</si>
  <si>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</si>
  <si>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</si>
  <si>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</si>
  <si>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</si>
  <si>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</si>
  <si>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</si>
  <si>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</si>
  <si>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</si>
  <si>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</si>
  <si>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</si>
  <si>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</si>
  <si>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</si>
  <si>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</si>
  <si>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</si>
  <si>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</si>
  <si>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</si>
  <si>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</si>
  <si>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</si>
  <si>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</si>
  <si>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</si>
  <si>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</si>
  <si>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</si>
  <si>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</si>
  <si>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</si>
  <si>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</si>
  <si>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</si>
  <si>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</si>
  <si>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</si>
  <si>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</si>
  <si>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</si>
  <si>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</si>
  <si>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</si>
  <si>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</si>
  <si>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</si>
  <si>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</si>
  <si>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</si>
  <si>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</si>
  <si>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</si>
  <si>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</si>
  <si>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</si>
  <si>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</si>
  <si>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</si>
  <si>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</si>
  <si>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</si>
  <si>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</si>
  <si>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</si>
  <si>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</si>
  <si>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</si>
  <si>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</si>
  <si>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</si>
  <si>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</si>
  <si>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</si>
  <si>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</si>
  <si>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</si>
  <si>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</si>
  <si>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</si>
  <si>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</si>
  <si>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</si>
  <si>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</si>
  <si>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</si>
  <si>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</si>
  <si>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</si>
  <si>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</si>
  <si>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</si>
  <si>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</si>
  <si>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</si>
  <si>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</si>
  <si>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</si>
  <si>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</si>
  <si>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</si>
  <si>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</si>
  <si>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</si>
  <si>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</si>
  <si>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</si>
  <si>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</si>
  <si>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</si>
  <si>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</si>
  <si>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</si>
  <si>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</si>
  <si>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</si>
  <si>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</si>
  <si>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</si>
  <si>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</si>
  <si>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</si>
  <si>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</si>
  <si>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</si>
  <si>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</si>
  <si>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</si>
  <si>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</si>
  <si>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</si>
  <si>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</si>
  <si>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</si>
  <si>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</si>
  <si>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</si>
  <si>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</si>
  <si>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</si>
  <si>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</si>
  <si>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</si>
  <si>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</si>
  <si>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</si>
  <si>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</si>
  <si>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</si>
  <si>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</si>
  <si>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</si>
  <si>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</si>
  <si>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</si>
  <si>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</si>
  <si>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</si>
  <si>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</si>
  <si>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</si>
  <si>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</si>
  <si>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</si>
  <si>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</si>
  <si>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</si>
  <si>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</si>
  <si>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</si>
  <si>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</si>
  <si>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</si>
  <si>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</si>
  <si>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</si>
  <si>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</si>
  <si>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</si>
  <si>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</si>
  <si>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</si>
  <si>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</si>
  <si>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</si>
  <si>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</si>
  <si>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</si>
  <si>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</si>
  <si>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</si>
  <si>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</si>
  <si>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</si>
  <si>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</si>
  <si>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</si>
  <si>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</si>
  <si>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</si>
  <si>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</si>
  <si>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</si>
  <si>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</si>
  <si>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</si>
  <si>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</si>
  <si>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</si>
  <si>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</si>
  <si>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</si>
  <si>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</si>
  <si>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</si>
  <si>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</si>
  <si>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</si>
  <si>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</si>
  <si>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</si>
  <si>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</si>
  <si>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</si>
  <si>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</si>
  <si>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</si>
  <si>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</si>
  <si>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</si>
  <si>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</si>
  <si>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</si>
  <si>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</si>
  <si>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</si>
  <si>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</si>
  <si>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</si>
  <si>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</si>
  <si>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</si>
  <si>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</si>
  <si>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</si>
  <si>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</si>
  <si>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</si>
  <si>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</si>
  <si>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</si>
  <si>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</si>
  <si>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</si>
  <si>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</si>
  <si>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</si>
  <si>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</si>
  <si>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</si>
  <si>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</si>
  <si>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</si>
  <si>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</si>
  <si>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</si>
  <si>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</si>
  <si>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</si>
  <si>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</si>
  <si>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</si>
  <si>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</si>
  <si>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</si>
  <si>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</si>
  <si>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</si>
  <si>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</si>
  <si>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</si>
  <si>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</si>
  <si>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</si>
  <si>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</si>
  <si>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</si>
  <si>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</si>
  <si>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</si>
  <si>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</si>
  <si>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</si>
  <si>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</si>
  <si>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</si>
  <si>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</si>
  <si>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</si>
  <si>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</si>
  <si>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</si>
  <si>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</si>
  <si>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</si>
  <si>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</si>
  <si>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</si>
  <si>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</si>
  <si>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</si>
  <si>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</si>
  <si>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</si>
  <si>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</si>
  <si>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</si>
  <si>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</si>
  <si>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</si>
  <si>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</si>
  <si>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</si>
  <si>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</si>
  <si>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</si>
  <si>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</si>
  <si>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</si>
  <si>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</si>
  <si>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</si>
  <si>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</si>
  <si>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</si>
  <si>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</si>
  <si>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</si>
  <si>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</si>
  <si>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</si>
  <si>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</si>
  <si>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</si>
  <si>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</si>
  <si>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</si>
  <si>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</si>
  <si>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</si>
  <si>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</si>
  <si>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</si>
  <si>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</si>
  <si>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</si>
  <si>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</si>
  <si>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</si>
  <si>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</si>
  <si>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</si>
  <si>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</si>
  <si>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</si>
  <si>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</si>
  <si>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</si>
  <si>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</si>
  <si>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</si>
  <si>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</si>
  <si>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</si>
  <si>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</si>
  <si>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</si>
  <si>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</si>
  <si>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</si>
  <si>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</si>
  <si>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</si>
  <si>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</si>
  <si>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</si>
  <si>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</si>
  <si>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</si>
  <si>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</si>
  <si>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</si>
  <si>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</si>
  <si>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</si>
  <si>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</si>
  <si>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</si>
  <si>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</si>
  <si>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</si>
  <si>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</si>
  <si>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</si>
  <si>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</si>
  <si>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</si>
  <si>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</si>
  <si>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</si>
  <si>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</si>
  <si>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</si>
  <si>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</si>
  <si>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</si>
  <si>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 xml:space="preserve"> rock</t>
  </si>
  <si>
    <t xml:space="preserve"> web</t>
  </si>
  <si>
    <t xml:space="preserve"> plays</t>
  </si>
  <si>
    <t xml:space="preserve"> documentary</t>
  </si>
  <si>
    <t xml:space="preserve"> music</t>
  </si>
  <si>
    <t xml:space="preserve"> drama</t>
  </si>
  <si>
    <t xml:space="preserve"> wearables</t>
  </si>
  <si>
    <t xml:space="preserve"> nonfiction</t>
  </si>
  <si>
    <t xml:space="preserve"> animation</t>
  </si>
  <si>
    <t xml:space="preserve"> games</t>
  </si>
  <si>
    <t xml:space="preserve"> shorts</t>
  </si>
  <si>
    <t xml:space="preserve"> fiction</t>
  </si>
  <si>
    <t xml:space="preserve"> books</t>
  </si>
  <si>
    <t xml:space="preserve"> trucks</t>
  </si>
  <si>
    <t xml:space="preserve"> podcasts</t>
  </si>
  <si>
    <t xml:space="preserve"> metal</t>
  </si>
  <si>
    <t xml:space="preserve"> jazz</t>
  </si>
  <si>
    <t xml:space="preserve"> translations</t>
  </si>
  <si>
    <t xml:space="preserve"> television</t>
  </si>
  <si>
    <t xml:space="preserve"> audio</t>
  </si>
  <si>
    <t>games</t>
  </si>
  <si>
    <t>photography</t>
  </si>
  <si>
    <t>journalism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</si>
  <si>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</si>
  <si>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</si>
  <si>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</si>
  <si>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</si>
  <si>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</si>
  <si>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</si>
  <si>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</si>
  <si>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blank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</si>
  <si>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</si>
  <si>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</si>
  <si>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</si>
  <si>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</si>
  <si>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</si>
  <si>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</si>
  <si>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</si>
  <si>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</si>
  <si>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</si>
  <si>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</si>
  <si>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</si>
  <si>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</si>
  <si>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</si>
  <si>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Number Successful 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</si>
  <si>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</si>
  <si>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</si>
  <si>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</si>
  <si>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</si>
  <si>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</si>
  <si>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</si>
  <si>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</si>
  <si>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</si>
  <si>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</si>
  <si>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</si>
  <si>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</si>
  <si>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</si>
  <si>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</si>
  <si>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</si>
  <si>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</si>
  <si>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</si>
  <si>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</si>
  <si>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</si>
  <si>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</si>
  <si>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</si>
  <si>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The mean number of backers</t>
  </si>
  <si>
    <t xml:space="preserve">The median number of backers </t>
  </si>
  <si>
    <t>The minimum number of backers</t>
  </si>
  <si>
    <t>The maximum number of backers</t>
  </si>
  <si>
    <t>The variance of the number of backers</t>
  </si>
  <si>
    <t>The standard deviation of the number of backers</t>
  </si>
  <si>
    <t>Unsuccessful Campaigns</t>
  </si>
  <si>
    <t>The median best summarizes the data based on outliers skewing the data in the mean.</t>
  </si>
  <si>
    <t xml:space="preserve">There is more variability in the unsuccessful campains as the variance is larger as is the standard deviation. </t>
  </si>
  <si>
    <t xml:space="preserve">The range of backers is much higher in the unsuccesful campaign as are the outliers.  </t>
  </si>
  <si>
    <t>The variance in the unsuccessful campaing shows data spread out farther away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</si>
</sst>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3-4B1F-A57D-077C51607294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3-4B1F-A57D-077C51607294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3-4B1F-A57D-077C51607294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3-4B1F-A57D-077C5160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771407"/>
        <c:axId val="1200518015"/>
      </c:barChart>
      <c:catAx>
        <c:axId val="8927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8015"/>
        <c:crosses val="autoZero"/>
        <c:auto val="1"/>
        <c:lblAlgn val="ctr"/>
        <c:lblOffset val="100"/>
        <c:noMultiLvlLbl val="0"/>
      </c:catAx>
      <c:valAx>
        <c:axId val="1200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'Sub-category'!$A$6:$A$27</c:f>
              <c:strCache>
                <c:ptCount val="21"/>
                <c:pt idx="0">
                  <c:v> animation</c:v>
                </c:pt>
                <c:pt idx="1">
                  <c:v> audio</c:v>
                </c:pt>
                <c:pt idx="2">
                  <c:v> books</c:v>
                </c:pt>
                <c:pt idx="3">
                  <c:v> documentary</c:v>
                </c:pt>
                <c:pt idx="4">
                  <c:v> drama</c:v>
                </c:pt>
                <c:pt idx="5">
                  <c:v> fiction</c:v>
                </c:pt>
                <c:pt idx="6">
                  <c:v> games</c:v>
                </c:pt>
                <c:pt idx="7">
                  <c:v> jazz</c:v>
                </c:pt>
                <c:pt idx="8">
                  <c:v> metal</c:v>
                </c:pt>
                <c:pt idx="9">
                  <c:v> music</c:v>
                </c:pt>
                <c:pt idx="10">
                  <c:v> nonfiction</c:v>
                </c:pt>
                <c:pt idx="11">
                  <c:v> plays</c:v>
                </c:pt>
                <c:pt idx="12">
                  <c:v> podcasts</c:v>
                </c:pt>
                <c:pt idx="13">
                  <c:v> rock</c:v>
                </c:pt>
                <c:pt idx="14">
                  <c:v> shorts</c:v>
                </c:pt>
                <c:pt idx="15">
                  <c:v> television</c:v>
                </c:pt>
                <c:pt idx="16">
                  <c:v> translations</c:v>
                </c:pt>
                <c:pt idx="17">
                  <c:v> trucks</c:v>
                </c:pt>
                <c:pt idx="18">
                  <c:v> wearables</c:v>
                </c:pt>
                <c:pt idx="19">
                  <c:v> web</c:v>
                </c:pt>
                <c:pt idx="20">
                  <c:v>food trucks</c:v>
                </c:pt>
              </c:strCache>
            </c:strRef>
          </c:cat>
          <c:val>
            <c:numRef>
              <c:f>'Sub-category'!$B$6:$B$27</c:f>
              <c:numCache>
                <c:formatCode>General</c:formatCode>
                <c:ptCount val="21"/>
                <c:pt idx="0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23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  <c:pt idx="17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7-4194-B9CC-090C739B66F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'Sub-category'!$A$6:$A$27</c:f>
              <c:strCache>
                <c:ptCount val="21"/>
                <c:pt idx="0">
                  <c:v> animation</c:v>
                </c:pt>
                <c:pt idx="1">
                  <c:v> audio</c:v>
                </c:pt>
                <c:pt idx="2">
                  <c:v> books</c:v>
                </c:pt>
                <c:pt idx="3">
                  <c:v> documentary</c:v>
                </c:pt>
                <c:pt idx="4">
                  <c:v> drama</c:v>
                </c:pt>
                <c:pt idx="5">
                  <c:v> fiction</c:v>
                </c:pt>
                <c:pt idx="6">
                  <c:v> games</c:v>
                </c:pt>
                <c:pt idx="7">
                  <c:v> jazz</c:v>
                </c:pt>
                <c:pt idx="8">
                  <c:v> metal</c:v>
                </c:pt>
                <c:pt idx="9">
                  <c:v> music</c:v>
                </c:pt>
                <c:pt idx="10">
                  <c:v> nonfiction</c:v>
                </c:pt>
                <c:pt idx="11">
                  <c:v> plays</c:v>
                </c:pt>
                <c:pt idx="12">
                  <c:v> podcasts</c:v>
                </c:pt>
                <c:pt idx="13">
                  <c:v> rock</c:v>
                </c:pt>
                <c:pt idx="14">
                  <c:v> shorts</c:v>
                </c:pt>
                <c:pt idx="15">
                  <c:v> television</c:v>
                </c:pt>
                <c:pt idx="16">
                  <c:v> translations</c:v>
                </c:pt>
                <c:pt idx="17">
                  <c:v> trucks</c:v>
                </c:pt>
                <c:pt idx="18">
                  <c:v> wearables</c:v>
                </c:pt>
                <c:pt idx="19">
                  <c:v> web</c:v>
                </c:pt>
                <c:pt idx="20">
                  <c:v>food trucks</c:v>
                </c:pt>
              </c:strCache>
            </c:strRef>
          </c:cat>
          <c:val>
            <c:numRef>
              <c:f>'Sub-category'!$C$6:$C$27</c:f>
              <c:numCache>
                <c:formatCode>General</c:formatCode>
                <c:ptCount val="21"/>
                <c:pt idx="0">
                  <c:v>10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132</c:v>
                </c:pt>
                <c:pt idx="12">
                  <c:v>4</c:v>
                </c:pt>
                <c:pt idx="13">
                  <c:v>49</c:v>
                </c:pt>
                <c:pt idx="14">
                  <c:v>5</c:v>
                </c:pt>
                <c:pt idx="15">
                  <c:v>3</c:v>
                </c:pt>
                <c:pt idx="16">
                  <c:v>7</c:v>
                </c:pt>
                <c:pt idx="17">
                  <c:v>19</c:v>
                </c:pt>
                <c:pt idx="18">
                  <c:v>16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7-4194-B9CC-090C739B66F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'Sub-category'!$A$6:$A$27</c:f>
              <c:strCache>
                <c:ptCount val="21"/>
                <c:pt idx="0">
                  <c:v> animation</c:v>
                </c:pt>
                <c:pt idx="1">
                  <c:v> audio</c:v>
                </c:pt>
                <c:pt idx="2">
                  <c:v> books</c:v>
                </c:pt>
                <c:pt idx="3">
                  <c:v> documentary</c:v>
                </c:pt>
                <c:pt idx="4">
                  <c:v> drama</c:v>
                </c:pt>
                <c:pt idx="5">
                  <c:v> fiction</c:v>
                </c:pt>
                <c:pt idx="6">
                  <c:v> games</c:v>
                </c:pt>
                <c:pt idx="7">
                  <c:v> jazz</c:v>
                </c:pt>
                <c:pt idx="8">
                  <c:v> metal</c:v>
                </c:pt>
                <c:pt idx="9">
                  <c:v> music</c:v>
                </c:pt>
                <c:pt idx="10">
                  <c:v> nonfiction</c:v>
                </c:pt>
                <c:pt idx="11">
                  <c:v> plays</c:v>
                </c:pt>
                <c:pt idx="12">
                  <c:v> podcasts</c:v>
                </c:pt>
                <c:pt idx="13">
                  <c:v> rock</c:v>
                </c:pt>
                <c:pt idx="14">
                  <c:v> shorts</c:v>
                </c:pt>
                <c:pt idx="15">
                  <c:v> television</c:v>
                </c:pt>
                <c:pt idx="16">
                  <c:v> translations</c:v>
                </c:pt>
                <c:pt idx="17">
                  <c:v> trucks</c:v>
                </c:pt>
                <c:pt idx="18">
                  <c:v> wearables</c:v>
                </c:pt>
                <c:pt idx="19">
                  <c:v> web</c:v>
                </c:pt>
                <c:pt idx="20">
                  <c:v>food trucks</c:v>
                </c:pt>
              </c:strCache>
            </c:strRef>
          </c:cat>
          <c:val>
            <c:numRef>
              <c:f>'Sub-category'!$D$6:$D$27</c:f>
              <c:numCache>
                <c:formatCode>General</c:formatCode>
                <c:ptCount val="21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10">
                  <c:v>1</c:v>
                </c:pt>
                <c:pt idx="11">
                  <c:v>2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7-4194-B9CC-090C739B66F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'Sub-category'!$A$6:$A$27</c:f>
              <c:strCache>
                <c:ptCount val="21"/>
                <c:pt idx="0">
                  <c:v> animation</c:v>
                </c:pt>
                <c:pt idx="1">
                  <c:v> audio</c:v>
                </c:pt>
                <c:pt idx="2">
                  <c:v> books</c:v>
                </c:pt>
                <c:pt idx="3">
                  <c:v> documentary</c:v>
                </c:pt>
                <c:pt idx="4">
                  <c:v> drama</c:v>
                </c:pt>
                <c:pt idx="5">
                  <c:v> fiction</c:v>
                </c:pt>
                <c:pt idx="6">
                  <c:v> games</c:v>
                </c:pt>
                <c:pt idx="7">
                  <c:v> jazz</c:v>
                </c:pt>
                <c:pt idx="8">
                  <c:v> metal</c:v>
                </c:pt>
                <c:pt idx="9">
                  <c:v> music</c:v>
                </c:pt>
                <c:pt idx="10">
                  <c:v> nonfiction</c:v>
                </c:pt>
                <c:pt idx="11">
                  <c:v> plays</c:v>
                </c:pt>
                <c:pt idx="12">
                  <c:v> podcasts</c:v>
                </c:pt>
                <c:pt idx="13">
                  <c:v> rock</c:v>
                </c:pt>
                <c:pt idx="14">
                  <c:v> shorts</c:v>
                </c:pt>
                <c:pt idx="15">
                  <c:v> television</c:v>
                </c:pt>
                <c:pt idx="16">
                  <c:v> translations</c:v>
                </c:pt>
                <c:pt idx="17">
                  <c:v> trucks</c:v>
                </c:pt>
                <c:pt idx="18">
                  <c:v> wearables</c:v>
                </c:pt>
                <c:pt idx="19">
                  <c:v> web</c:v>
                </c:pt>
                <c:pt idx="20">
                  <c:v>food trucks</c:v>
                </c:pt>
              </c:strCache>
            </c:strRef>
          </c:cat>
          <c:val>
            <c:numRef>
              <c:f>'Sub-category'!$E$6:$E$27</c:f>
              <c:numCache>
                <c:formatCode>General</c:formatCode>
                <c:ptCount val="21"/>
                <c:pt idx="0">
                  <c:v>21</c:v>
                </c:pt>
                <c:pt idx="1">
                  <c:v>4</c:v>
                </c:pt>
                <c:pt idx="2">
                  <c:v>26</c:v>
                </c:pt>
                <c:pt idx="3">
                  <c:v>34</c:v>
                </c:pt>
                <c:pt idx="4">
                  <c:v>22</c:v>
                </c:pt>
                <c:pt idx="5">
                  <c:v>14</c:v>
                </c:pt>
                <c:pt idx="6">
                  <c:v>21</c:v>
                </c:pt>
                <c:pt idx="7">
                  <c:v>10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187</c:v>
                </c:pt>
                <c:pt idx="12">
                  <c:v>4</c:v>
                </c:pt>
                <c:pt idx="13">
                  <c:v>72</c:v>
                </c:pt>
                <c:pt idx="14">
                  <c:v>9</c:v>
                </c:pt>
                <c:pt idx="15">
                  <c:v>11</c:v>
                </c:pt>
                <c:pt idx="16">
                  <c:v>14</c:v>
                </c:pt>
                <c:pt idx="17">
                  <c:v>22</c:v>
                </c:pt>
                <c:pt idx="18">
                  <c:v>28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7-4194-B9CC-090C739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5822767"/>
        <c:axId val="1265823183"/>
      </c:barChart>
      <c:catAx>
        <c:axId val="12658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23183"/>
        <c:crosses val="autoZero"/>
        <c:auto val="1"/>
        <c:lblAlgn val="ctr"/>
        <c:lblOffset val="100"/>
        <c:noMultiLvlLbl val="0"/>
      </c:catAx>
      <c:valAx>
        <c:axId val="12658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Created Outcome!PivotTable2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3DA-8952-F65708A9B735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3DA-8952-F65708A9B735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3-43DA-8952-F65708A9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180799"/>
        <c:axId val="2033178719"/>
      </c:lineChart>
      <c:catAx>
        <c:axId val="20331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78719"/>
        <c:crosses val="autoZero"/>
        <c:auto val="1"/>
        <c:lblAlgn val="ctr"/>
        <c:lblOffset val="100"/>
        <c:noMultiLvlLbl val="0"/>
      </c:catAx>
      <c:valAx>
        <c:axId val="20331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Goals</a:t>
            </a:r>
            <a:endParaRPr lang="en-US"/>
          </a:p>
        </c:rich>
      </c:tx>
      <c:layout>
        <c:manualLayout>
          <c:xMode val="edge"/>
          <c:yMode val="edge"/>
          <c:x val="0.455688127723324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Outcome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Outcome Based on Goals'!$C$2:$C$14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'Bonus Outcome Based on Goals'!$H$2:$H$14</c:f>
              <c:numCache>
                <c:formatCode>0%</c:formatCode>
                <c:ptCount val="13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0.73</c:v>
                </c:pt>
                <c:pt idx="12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45B-9B8B-C95ED003E679}"/>
            </c:ext>
          </c:extLst>
        </c:ser>
        <c:ser>
          <c:idx val="1"/>
          <c:order val="1"/>
          <c:tx>
            <c:strRef>
              <c:f>'Bonus Outcome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Outcome Based on Goals'!$C$2:$C$14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'Bonus Outcome Based on Goals'!$I$2:$I$14</c:f>
              <c:numCache>
                <c:formatCode>0%</c:formatCode>
                <c:ptCount val="13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0.27</c:v>
                </c:pt>
                <c:pt idx="12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6-445B-9B8B-C95ED003E679}"/>
            </c:ext>
          </c:extLst>
        </c:ser>
        <c:ser>
          <c:idx val="2"/>
          <c:order val="2"/>
          <c:tx>
            <c:strRef>
              <c:f>'Bonus Outcome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Outcome Based on Goals'!$C$2:$C$14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'Bonus Outcome Based on Goals'!$J$2:$J$14</c:f>
              <c:numCache>
                <c:formatCode>0%</c:formatCode>
                <c:ptCount val="13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6-445B-9B8B-C95ED003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7055"/>
        <c:axId val="2031510559"/>
      </c:lineChart>
      <c:catAx>
        <c:axId val="1882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0559"/>
        <c:crosses val="autoZero"/>
        <c:auto val="1"/>
        <c:lblAlgn val="ctr"/>
        <c:lblOffset val="100"/>
        <c:noMultiLvlLbl val="0"/>
      </c:catAx>
      <c:valAx>
        <c:axId val="2031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1</xdr:row>
      <xdr:rowOff>140970</xdr:rowOff>
    </xdr:from>
    <xdr:to>
      <xdr:col>14</xdr:col>
      <xdr:colOff>281940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7894E-43AD-30F3-162A-ED7B8851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45720</xdr:rowOff>
    </xdr:from>
    <xdr:to>
      <xdr:col>16</xdr:col>
      <xdr:colOff>441960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6F2D8-6EB7-6C6B-A35D-86A1C788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76200</xdr:rowOff>
    </xdr:from>
    <xdr:to>
      <xdr:col>13</xdr:col>
      <xdr:colOff>411480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67810-D941-D51A-3F6E-39C4A280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14</xdr:row>
      <xdr:rowOff>7626</xdr:rowOff>
    </xdr:from>
    <xdr:to>
      <xdr:col>10</xdr:col>
      <xdr:colOff>0</xdr:colOff>
      <xdr:row>27</xdr:row>
      <xdr:rowOff>175266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511BC-9C12-8941-6710-26346315F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ly Campbell" refreshedDate="44842.818559490741" createdVersion="8" refreshedVersion="8" minRefreshableVersion="3" recordCount="1001" xr:uid="{85C98E4F-918E-493A-97FC-09D5AF8BCA71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2">
        <s v="food trucks"/>
        <s v=" rock"/>
        <s v=" web"/>
        <s v=" plays"/>
        <s v=" documentary"/>
        <s v=" music"/>
        <s v=" drama"/>
        <s v=" wearables"/>
        <s v=" nonfiction"/>
        <s v=" animation"/>
        <s v=" games"/>
        <s v=" shorts"/>
        <s v=" fiction"/>
        <s v=" books"/>
        <s v=" trucks"/>
        <s v=" podcasts"/>
        <s v=" metal"/>
        <s v=" jazz"/>
        <s v=" translations"/>
        <s v=" television"/>
        <s v=" 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ly Campbell" refreshedDate="44842.847726736109" createdVersion="8" refreshedVersion="8" minRefreshableVersion="3" recordCount="1000" xr:uid="{4E29A098-DFB5-4960-899A-A875B2094DE0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blank" numFmtId="14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1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1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7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8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9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7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1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9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0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2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3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7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14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2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7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7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7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0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7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9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3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9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7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1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0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14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7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1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14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14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7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2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3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1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0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2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3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14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5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8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1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7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1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7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7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1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1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1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3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7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3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3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1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1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1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7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14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7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1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1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7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14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2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1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1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1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1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9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14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3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1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3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1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9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1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9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9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9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7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8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2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1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8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3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1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3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3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9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14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14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8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1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2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1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0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14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2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1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9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14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7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3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1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1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14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7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0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3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9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1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1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3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14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8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7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1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3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8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7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9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1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3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1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1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2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9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14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7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14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1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3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9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3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9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1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7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1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7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0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0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9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1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1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1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9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7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7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14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2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1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7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14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3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2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14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7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0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14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1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3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7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9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7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8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14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9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1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1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7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9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1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2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1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2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1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14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3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1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1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0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7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1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1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1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9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9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1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0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14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1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14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9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14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7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8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14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1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1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8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3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1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3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14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1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9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9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7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0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14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1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3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14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1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0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1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1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3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0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3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2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14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1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8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7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7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7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7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9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8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1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7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2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1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7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3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8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1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1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7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9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7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8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3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0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1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1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1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9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9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9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9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14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8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1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3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3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14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8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0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8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0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8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1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3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1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7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3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14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1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2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14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1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14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7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1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3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14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1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3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3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3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14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8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1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1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1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14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8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0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3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1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9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5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14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2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0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14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3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3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1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1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9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14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3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5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14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1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14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8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3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14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1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14"/>
  </r>
  <r>
    <m/>
    <m/>
    <m/>
    <m/>
    <m/>
    <m/>
    <x v="4"/>
    <m/>
    <m/>
    <x v="7"/>
    <m/>
    <m/>
    <x v="878"/>
    <m/>
    <m/>
    <x v="24"/>
    <x v="9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m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m/>
    <b v="0"/>
    <b v="1"/>
    <s v="music/rock"/>
    <x v="1"/>
    <s v=" 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m/>
    <b v="0"/>
    <b v="0"/>
    <s v="technology/web"/>
    <x v="2"/>
    <s v=" 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m/>
    <b v="0"/>
    <b v="0"/>
    <s v="music/rock"/>
    <x v="1"/>
    <s v=" 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m/>
    <b v="0"/>
    <b v="0"/>
    <s v="theater/plays"/>
    <x v="3"/>
    <s v=" 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m/>
    <b v="0"/>
    <b v="0"/>
    <s v="theater/plays"/>
    <x v="3"/>
    <s v=" 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m/>
    <b v="0"/>
    <b v="0"/>
    <s v="film &amp; video/documentary"/>
    <x v="4"/>
    <s v=" 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m/>
    <b v="0"/>
    <b v="0"/>
    <s v="theater/plays"/>
    <x v="3"/>
    <s v=" 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m/>
    <b v="0"/>
    <b v="0"/>
    <s v="theater/plays"/>
    <x v="3"/>
    <s v=" 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m/>
    <b v="0"/>
    <b v="0"/>
    <s v="music/electric music"/>
    <x v="1"/>
    <s v="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m/>
    <b v="0"/>
    <b v="0"/>
    <s v="film &amp; video/drama"/>
    <x v="4"/>
    <s v=" 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m/>
    <b v="0"/>
    <b v="1"/>
    <s v="theater/plays"/>
    <x v="3"/>
    <s v=" 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m/>
    <b v="0"/>
    <b v="0"/>
    <s v="film &amp; video/drama"/>
    <x v="4"/>
    <s v=" 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m/>
    <b v="0"/>
    <b v="0"/>
    <s v="music/indie rock"/>
    <x v="1"/>
    <s v="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m/>
    <b v="0"/>
    <b v="0"/>
    <s v="music/indie rock"/>
    <x v="1"/>
    <s v="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m/>
    <b v="0"/>
    <b v="0"/>
    <s v="technology/wearables"/>
    <x v="2"/>
    <s v=" 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m/>
    <b v="0"/>
    <b v="0"/>
    <s v="publishing/nonfiction"/>
    <x v="5"/>
    <s v=" 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m/>
    <b v="0"/>
    <b v="0"/>
    <s v="film &amp; video/animation"/>
    <x v="4"/>
    <s v=" 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m/>
    <b v="0"/>
    <b v="0"/>
    <s v="theater/plays"/>
    <x v="3"/>
    <s v=" 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m/>
    <b v="0"/>
    <b v="1"/>
    <s v="theater/plays"/>
    <x v="3"/>
    <s v=" 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m/>
    <b v="0"/>
    <b v="0"/>
    <s v="film &amp; video/drama"/>
    <x v="4"/>
    <s v=" 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m/>
    <b v="0"/>
    <b v="0"/>
    <s v="theater/plays"/>
    <x v="3"/>
    <s v=" 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m/>
    <b v="0"/>
    <b v="0"/>
    <s v="theater/plays"/>
    <x v="3"/>
    <s v=" 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m/>
    <b v="0"/>
    <b v="0"/>
    <s v="film &amp; video/documentary"/>
    <x v="4"/>
    <s v=" 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m/>
    <b v="0"/>
    <b v="0"/>
    <s v="technology/wearables"/>
    <x v="2"/>
    <s v=" 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m/>
    <b v="0"/>
    <b v="1"/>
    <s v="games/video games"/>
    <x v="6"/>
    <s v="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m/>
    <b v="0"/>
    <b v="0"/>
    <s v="theater/plays"/>
    <x v="3"/>
    <s v=" 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m/>
    <b v="0"/>
    <b v="0"/>
    <s v="music/rock"/>
    <x v="1"/>
    <s v=" 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m/>
    <b v="0"/>
    <b v="1"/>
    <s v="theater/plays"/>
    <x v="3"/>
    <s v=" 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m/>
    <b v="0"/>
    <b v="0"/>
    <s v="film &amp; video/shorts"/>
    <x v="4"/>
    <s v=" 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m/>
    <b v="0"/>
    <b v="0"/>
    <s v="film &amp; video/animation"/>
    <x v="4"/>
    <s v=" 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m/>
    <b v="0"/>
    <b v="0"/>
    <s v="games/video games"/>
    <x v="6"/>
    <s v="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m/>
    <b v="0"/>
    <b v="0"/>
    <s v="film &amp; video/documentary"/>
    <x v="4"/>
    <s v=" 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m/>
    <b v="0"/>
    <b v="0"/>
    <s v="theater/plays"/>
    <x v="3"/>
    <s v=" 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m/>
    <b v="0"/>
    <b v="0"/>
    <s v="film &amp; video/documentary"/>
    <x v="4"/>
    <s v=" 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m/>
    <b v="0"/>
    <b v="1"/>
    <s v="film &amp; video/drama"/>
    <x v="4"/>
    <s v=" 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m/>
    <b v="0"/>
    <b v="0"/>
    <s v="theater/plays"/>
    <x v="3"/>
    <s v=" 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m/>
    <b v="0"/>
    <b v="1"/>
    <s v="publishing/fiction"/>
    <x v="5"/>
    <s v=" 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m/>
    <b v="0"/>
    <b v="0"/>
    <s v="photography/photography books"/>
    <x v="7"/>
    <s v="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m/>
    <b v="0"/>
    <b v="0"/>
    <s v="theater/plays"/>
    <x v="3"/>
    <s v=" 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m/>
    <b v="0"/>
    <b v="1"/>
    <s v="technology/wearables"/>
    <x v="2"/>
    <s v=" 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m/>
    <b v="0"/>
    <b v="1"/>
    <s v="music/rock"/>
    <x v="1"/>
    <s v=" 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m/>
    <b v="0"/>
    <b v="0"/>
    <s v="food/food trucks"/>
    <x v="0"/>
    <s v="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m/>
    <b v="0"/>
    <b v="0"/>
    <s v="publishing/radio &amp; podcasts"/>
    <x v="5"/>
    <s v="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m/>
    <b v="0"/>
    <b v="0"/>
    <s v="publishing/fiction"/>
    <x v="5"/>
    <s v=" 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m/>
    <b v="0"/>
    <b v="1"/>
    <s v="theater/plays"/>
    <x v="3"/>
    <s v=" 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m/>
    <b v="0"/>
    <b v="0"/>
    <s v="music/rock"/>
    <x v="1"/>
    <s v=" 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m/>
    <b v="0"/>
    <b v="0"/>
    <s v="theater/plays"/>
    <x v="3"/>
    <s v=" 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m/>
    <b v="0"/>
    <b v="0"/>
    <s v="theater/plays"/>
    <x v="3"/>
    <s v=" 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m/>
    <b v="0"/>
    <b v="0"/>
    <s v="music/rock"/>
    <x v="1"/>
    <s v=" 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m/>
    <b v="0"/>
    <b v="0"/>
    <s v="music/metal"/>
    <x v="1"/>
    <s v=" 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m/>
    <b v="0"/>
    <b v="1"/>
    <s v="technology/wearables"/>
    <x v="2"/>
    <s v=" 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m/>
    <b v="0"/>
    <b v="0"/>
    <s v="theater/plays"/>
    <x v="3"/>
    <s v=" 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m/>
    <b v="0"/>
    <b v="0"/>
    <s v="film &amp; video/drama"/>
    <x v="4"/>
    <s v=" 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m/>
    <b v="0"/>
    <b v="0"/>
    <s v="technology/wearables"/>
    <x v="2"/>
    <s v=" 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m/>
    <b v="0"/>
    <b v="0"/>
    <s v="music/jazz"/>
    <x v="1"/>
    <s v=" 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m/>
    <b v="0"/>
    <b v="0"/>
    <s v="technology/wearables"/>
    <x v="2"/>
    <s v=" 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m/>
    <b v="0"/>
    <b v="0"/>
    <s v="games/video games"/>
    <x v="6"/>
    <s v="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m/>
    <b v="0"/>
    <b v="0"/>
    <s v="theater/plays"/>
    <x v="3"/>
    <s v=" 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m/>
    <b v="0"/>
    <b v="1"/>
    <s v="theater/plays"/>
    <x v="3"/>
    <s v=" 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m/>
    <b v="0"/>
    <b v="0"/>
    <s v="theater/plays"/>
    <x v="3"/>
    <s v=" 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m/>
    <b v="0"/>
    <b v="0"/>
    <s v="theater/plays"/>
    <x v="3"/>
    <s v=" 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m/>
    <b v="0"/>
    <b v="0"/>
    <s v="technology/web"/>
    <x v="2"/>
    <s v=" 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m/>
    <b v="0"/>
    <b v="0"/>
    <s v="theater/plays"/>
    <x v="3"/>
    <s v=" 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m/>
    <b v="0"/>
    <b v="1"/>
    <s v="technology/web"/>
    <x v="2"/>
    <s v=" 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m/>
    <b v="0"/>
    <b v="0"/>
    <s v="theater/plays"/>
    <x v="3"/>
    <s v=" 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m/>
    <b v="0"/>
    <b v="1"/>
    <s v="theater/plays"/>
    <x v="3"/>
    <s v=" 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m/>
    <b v="0"/>
    <b v="1"/>
    <s v="technology/wearables"/>
    <x v="2"/>
    <s v=" 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m/>
    <b v="0"/>
    <b v="1"/>
    <s v="theater/plays"/>
    <x v="3"/>
    <s v=" 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m/>
    <b v="0"/>
    <b v="0"/>
    <s v="theater/plays"/>
    <x v="3"/>
    <s v=" 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m/>
    <b v="0"/>
    <b v="1"/>
    <s v="theater/plays"/>
    <x v="3"/>
    <s v=" 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m/>
    <b v="0"/>
    <b v="0"/>
    <s v="theater/plays"/>
    <x v="3"/>
    <s v=" 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m/>
    <b v="0"/>
    <b v="0"/>
    <s v="film &amp; video/animation"/>
    <x v="4"/>
    <s v=" 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m/>
    <b v="0"/>
    <b v="0"/>
    <s v="music/jazz"/>
    <x v="1"/>
    <s v=" 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m/>
    <b v="0"/>
    <b v="0"/>
    <s v="music/metal"/>
    <x v="1"/>
    <s v=" 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m/>
    <b v="0"/>
    <b v="0"/>
    <s v="photography/photography books"/>
    <x v="7"/>
    <s v="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m/>
    <b v="1"/>
    <b v="1"/>
    <s v="theater/plays"/>
    <x v="3"/>
    <s v=" 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m/>
    <b v="0"/>
    <b v="1"/>
    <s v="film &amp; video/animation"/>
    <x v="4"/>
    <s v=" 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m/>
    <b v="0"/>
    <b v="0"/>
    <s v="publishing/translations"/>
    <x v="5"/>
    <s v=" 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m/>
    <b v="0"/>
    <b v="0"/>
    <s v="theater/plays"/>
    <x v="3"/>
    <s v=" 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m/>
    <b v="0"/>
    <b v="0"/>
    <s v="games/video games"/>
    <x v="6"/>
    <s v="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m/>
    <b v="0"/>
    <b v="0"/>
    <s v="music/rock"/>
    <x v="1"/>
    <s v=" 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m/>
    <b v="0"/>
    <b v="1"/>
    <s v="games/video games"/>
    <x v="6"/>
    <s v="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m/>
    <b v="0"/>
    <b v="0"/>
    <s v="music/electric music"/>
    <x v="1"/>
    <s v="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m/>
    <b v="0"/>
    <b v="0"/>
    <s v="technology/wearables"/>
    <x v="2"/>
    <s v=" 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m/>
    <b v="0"/>
    <b v="0"/>
    <s v="music/indie rock"/>
    <x v="1"/>
    <s v="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m/>
    <b v="1"/>
    <b v="0"/>
    <s v="theater/plays"/>
    <x v="3"/>
    <s v=" 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m/>
    <b v="0"/>
    <b v="1"/>
    <s v="music/rock"/>
    <x v="1"/>
    <s v=" 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m/>
    <b v="0"/>
    <b v="0"/>
    <s v="publishing/translations"/>
    <x v="5"/>
    <s v=" 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m/>
    <b v="0"/>
    <b v="0"/>
    <s v="theater/plays"/>
    <x v="3"/>
    <s v=" 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m/>
    <b v="0"/>
    <b v="1"/>
    <s v="theater/plays"/>
    <x v="3"/>
    <s v=" 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m/>
    <b v="0"/>
    <b v="0"/>
    <s v="publishing/translations"/>
    <x v="5"/>
    <s v=" 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m/>
    <b v="0"/>
    <b v="1"/>
    <s v="games/video games"/>
    <x v="6"/>
    <s v="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m/>
    <b v="0"/>
    <b v="1"/>
    <s v="theater/plays"/>
    <x v="3"/>
    <s v=" 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m/>
    <b v="0"/>
    <b v="0"/>
    <s v="technology/web"/>
    <x v="2"/>
    <s v=" 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m/>
    <b v="0"/>
    <b v="0"/>
    <s v="film &amp; video/documentary"/>
    <x v="4"/>
    <s v=" 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m/>
    <b v="0"/>
    <b v="0"/>
    <s v="theater/plays"/>
    <x v="3"/>
    <s v=" 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m/>
    <b v="0"/>
    <b v="0"/>
    <s v="food/food trucks"/>
    <x v="0"/>
    <s v="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m/>
    <b v="0"/>
    <b v="0"/>
    <s v="games/video games"/>
    <x v="6"/>
    <s v="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m/>
    <b v="0"/>
    <b v="0"/>
    <s v="theater/plays"/>
    <x v="3"/>
    <s v=" 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m/>
    <b v="0"/>
    <b v="0"/>
    <s v="theater/plays"/>
    <x v="3"/>
    <s v=" 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m/>
    <b v="0"/>
    <b v="1"/>
    <s v="music/electric music"/>
    <x v="1"/>
    <s v="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m/>
    <b v="0"/>
    <b v="1"/>
    <s v="technology/wearables"/>
    <x v="2"/>
    <s v=" 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m/>
    <b v="0"/>
    <b v="0"/>
    <s v="music/electric music"/>
    <x v="1"/>
    <s v="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m/>
    <b v="0"/>
    <b v="0"/>
    <s v="music/indie rock"/>
    <x v="1"/>
    <s v="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m/>
    <b v="0"/>
    <b v="0"/>
    <s v="technology/web"/>
    <x v="2"/>
    <s v=" 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m/>
    <b v="0"/>
    <b v="0"/>
    <s v="theater/plays"/>
    <x v="3"/>
    <s v=" 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m/>
    <b v="0"/>
    <b v="1"/>
    <s v="theater/plays"/>
    <x v="3"/>
    <s v=" 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m/>
    <b v="0"/>
    <b v="0"/>
    <s v="film &amp; video/documentary"/>
    <x v="4"/>
    <s v=" 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m/>
    <b v="0"/>
    <b v="0"/>
    <s v="film &amp; video/television"/>
    <x v="4"/>
    <s v=" 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m/>
    <b v="0"/>
    <b v="0"/>
    <s v="food/food trucks"/>
    <x v="0"/>
    <s v="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m/>
    <b v="0"/>
    <b v="0"/>
    <s v="publishing/radio &amp; podcasts"/>
    <x v="5"/>
    <s v="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m/>
    <b v="0"/>
    <b v="0"/>
    <s v="technology/web"/>
    <x v="2"/>
    <s v=" 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m/>
    <b v="0"/>
    <b v="0"/>
    <s v="food/food trucks"/>
    <x v="0"/>
    <s v="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m/>
    <b v="0"/>
    <b v="1"/>
    <s v="technology/wearables"/>
    <x v="2"/>
    <s v=" 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m/>
    <b v="0"/>
    <b v="0"/>
    <s v="publishing/fiction"/>
    <x v="5"/>
    <s v=" 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m/>
    <b v="0"/>
    <b v="0"/>
    <s v="theater/plays"/>
    <x v="3"/>
    <s v=" 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m/>
    <b v="0"/>
    <b v="0"/>
    <s v="film &amp; video/television"/>
    <x v="4"/>
    <s v=" 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m/>
    <b v="0"/>
    <b v="0"/>
    <s v="photography/photography books"/>
    <x v="7"/>
    <s v="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m/>
    <b v="0"/>
    <b v="1"/>
    <s v="film &amp; video/documentary"/>
    <x v="4"/>
    <s v=" 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m/>
    <b v="0"/>
    <b v="1"/>
    <s v="games/mobile games"/>
    <x v="6"/>
    <s v="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m/>
    <b v="0"/>
    <b v="0"/>
    <s v="games/video games"/>
    <x v="6"/>
    <s v="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m/>
    <b v="0"/>
    <b v="0"/>
    <s v="publishing/fiction"/>
    <x v="5"/>
    <s v=" 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m/>
    <b v="1"/>
    <b v="0"/>
    <s v="theater/plays"/>
    <x v="3"/>
    <s v=" 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m/>
    <b v="0"/>
    <b v="0"/>
    <s v="photography/photography books"/>
    <x v="7"/>
    <s v="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m/>
    <b v="0"/>
    <b v="0"/>
    <s v="theater/plays"/>
    <x v="3"/>
    <s v=" 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m/>
    <b v="0"/>
    <b v="1"/>
    <s v="theater/plays"/>
    <x v="3"/>
    <s v=" 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m/>
    <b v="0"/>
    <b v="0"/>
    <s v="theater/plays"/>
    <x v="3"/>
    <s v=" 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m/>
    <b v="0"/>
    <b v="0"/>
    <s v="music/rock"/>
    <x v="1"/>
    <s v=" 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m/>
    <b v="0"/>
    <b v="0"/>
    <s v="food/food trucks"/>
    <x v="0"/>
    <s v="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m/>
    <b v="0"/>
    <b v="0"/>
    <s v="film &amp; video/drama"/>
    <x v="4"/>
    <s v=" 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m/>
    <b v="0"/>
    <b v="0"/>
    <s v="technology/web"/>
    <x v="2"/>
    <s v=" 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m/>
    <b v="0"/>
    <b v="1"/>
    <s v="theater/plays"/>
    <x v="3"/>
    <s v=" 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m/>
    <b v="0"/>
    <b v="0"/>
    <s v="music/world music"/>
    <x v="1"/>
    <s v="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m/>
    <b v="0"/>
    <b v="1"/>
    <s v="film &amp; video/documentary"/>
    <x v="4"/>
    <s v=" 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m/>
    <b v="0"/>
    <b v="1"/>
    <s v="theater/plays"/>
    <x v="3"/>
    <s v=" 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m/>
    <b v="0"/>
    <b v="1"/>
    <s v="film &amp; video/drama"/>
    <x v="4"/>
    <s v=" 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m/>
    <b v="0"/>
    <b v="0"/>
    <s v="publishing/nonfiction"/>
    <x v="5"/>
    <s v=" 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m/>
    <b v="0"/>
    <b v="0"/>
    <s v="games/mobile games"/>
    <x v="6"/>
    <s v="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m/>
    <b v="0"/>
    <b v="1"/>
    <s v="technology/wearables"/>
    <x v="2"/>
    <s v=" 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m/>
    <b v="0"/>
    <b v="0"/>
    <s v="film &amp; video/documentary"/>
    <x v="4"/>
    <s v=" 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m/>
    <b v="0"/>
    <b v="0"/>
    <s v="technology/web"/>
    <x v="2"/>
    <s v=" 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m/>
    <b v="0"/>
    <b v="0"/>
    <s v="technology/web"/>
    <x v="2"/>
    <s v=" 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m/>
    <b v="0"/>
    <b v="0"/>
    <s v="music/indie rock"/>
    <x v="1"/>
    <s v="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m/>
    <b v="0"/>
    <b v="0"/>
    <s v="theater/plays"/>
    <x v="3"/>
    <s v=" 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m/>
    <b v="0"/>
    <b v="0"/>
    <s v="technology/wearables"/>
    <x v="2"/>
    <s v=" 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m/>
    <b v="0"/>
    <b v="0"/>
    <s v="theater/plays"/>
    <x v="3"/>
    <s v=" 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m/>
    <b v="0"/>
    <b v="1"/>
    <s v="theater/plays"/>
    <x v="3"/>
    <s v=" 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m/>
    <b v="0"/>
    <b v="0"/>
    <s v="technology/wearables"/>
    <x v="2"/>
    <s v=" 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m/>
    <b v="0"/>
    <b v="0"/>
    <s v="music/indie rock"/>
    <x v="1"/>
    <s v="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m/>
    <b v="0"/>
    <b v="0"/>
    <s v="music/rock"/>
    <x v="1"/>
    <s v=" 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m/>
    <b v="0"/>
    <b v="0"/>
    <s v="music/electric music"/>
    <x v="1"/>
    <s v="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m/>
    <b v="0"/>
    <b v="0"/>
    <s v="music/indie rock"/>
    <x v="1"/>
    <s v="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m/>
    <b v="0"/>
    <b v="0"/>
    <s v="theater/plays"/>
    <x v="3"/>
    <s v=" 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m/>
    <b v="0"/>
    <b v="1"/>
    <s v="music/indie rock"/>
    <x v="1"/>
    <s v="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m/>
    <b v="0"/>
    <b v="0"/>
    <s v="theater/plays"/>
    <x v="3"/>
    <s v=" 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m/>
    <b v="0"/>
    <b v="0"/>
    <s v="music/rock"/>
    <x v="1"/>
    <s v=" 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m/>
    <b v="0"/>
    <b v="0"/>
    <s v="photography/photography books"/>
    <x v="7"/>
    <s v="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m/>
    <b v="0"/>
    <b v="0"/>
    <s v="music/rock"/>
    <x v="1"/>
    <s v=" 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m/>
    <b v="0"/>
    <b v="1"/>
    <s v="theater/plays"/>
    <x v="3"/>
    <s v=" 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m/>
    <b v="0"/>
    <b v="0"/>
    <s v="technology/wearables"/>
    <x v="2"/>
    <s v=" 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m/>
    <b v="0"/>
    <b v="1"/>
    <s v="technology/web"/>
    <x v="2"/>
    <s v=" 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m/>
    <b v="0"/>
    <b v="0"/>
    <s v="music/rock"/>
    <x v="1"/>
    <s v=" 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m/>
    <b v="0"/>
    <b v="1"/>
    <s v="photography/photography books"/>
    <x v="7"/>
    <s v="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m/>
    <b v="0"/>
    <b v="0"/>
    <s v="theater/plays"/>
    <x v="3"/>
    <s v=" 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m/>
    <b v="0"/>
    <b v="0"/>
    <s v="technology/web"/>
    <x v="2"/>
    <s v=" 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m/>
    <b v="0"/>
    <b v="0"/>
    <s v="photography/photography books"/>
    <x v="7"/>
    <s v="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m/>
    <b v="0"/>
    <b v="0"/>
    <s v="theater/plays"/>
    <x v="3"/>
    <s v=" 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m/>
    <b v="0"/>
    <b v="1"/>
    <s v="music/indie rock"/>
    <x v="1"/>
    <s v="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m/>
    <b v="0"/>
    <b v="1"/>
    <s v="film &amp; video/shorts"/>
    <x v="4"/>
    <s v=" 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m/>
    <b v="0"/>
    <b v="0"/>
    <s v="music/indie rock"/>
    <x v="1"/>
    <s v="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m/>
    <b v="0"/>
    <b v="0"/>
    <s v="publishing/translations"/>
    <x v="5"/>
    <s v=" 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m/>
    <b v="0"/>
    <b v="1"/>
    <s v="film &amp; video/documentary"/>
    <x v="4"/>
    <s v=" 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m/>
    <b v="0"/>
    <b v="0"/>
    <s v="theater/plays"/>
    <x v="3"/>
    <s v=" 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m/>
    <b v="0"/>
    <b v="1"/>
    <s v="technology/wearables"/>
    <x v="2"/>
    <s v=" 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m/>
    <b v="0"/>
    <b v="0"/>
    <s v="theater/plays"/>
    <x v="3"/>
    <s v=" 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m/>
    <b v="0"/>
    <b v="0"/>
    <s v="theater/plays"/>
    <x v="3"/>
    <s v=" 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m/>
    <b v="0"/>
    <b v="0"/>
    <s v="theater/plays"/>
    <x v="3"/>
    <s v=" 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m/>
    <b v="0"/>
    <b v="0"/>
    <s v="food/food trucks"/>
    <x v="0"/>
    <s v="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m/>
    <b v="0"/>
    <b v="1"/>
    <s v="theater/plays"/>
    <x v="3"/>
    <s v=" 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m/>
    <b v="0"/>
    <b v="0"/>
    <s v="technology/wearables"/>
    <x v="2"/>
    <s v=" 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m/>
    <b v="0"/>
    <b v="0"/>
    <s v="technology/web"/>
    <x v="2"/>
    <s v=" 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m/>
    <b v="0"/>
    <b v="0"/>
    <s v="theater/plays"/>
    <x v="3"/>
    <s v=" 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m/>
    <b v="0"/>
    <b v="0"/>
    <s v="music/rock"/>
    <x v="1"/>
    <s v=" 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m/>
    <b v="0"/>
    <b v="0"/>
    <s v="theater/plays"/>
    <x v="3"/>
    <s v=" 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m/>
    <b v="0"/>
    <b v="0"/>
    <s v="film &amp; video/television"/>
    <x v="4"/>
    <s v=" 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m/>
    <b v="0"/>
    <b v="0"/>
    <s v="theater/plays"/>
    <x v="3"/>
    <s v=" 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m/>
    <b v="0"/>
    <b v="1"/>
    <s v="film &amp; video/shorts"/>
    <x v="4"/>
    <s v=" 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m/>
    <b v="0"/>
    <b v="0"/>
    <s v="theater/plays"/>
    <x v="3"/>
    <s v=" 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m/>
    <b v="0"/>
    <b v="0"/>
    <s v="theater/plays"/>
    <x v="3"/>
    <s v=" 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m/>
    <b v="0"/>
    <b v="1"/>
    <s v="theater/plays"/>
    <x v="3"/>
    <s v=" 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m/>
    <b v="0"/>
    <b v="0"/>
    <s v="theater/plays"/>
    <x v="3"/>
    <s v=" 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m/>
    <b v="0"/>
    <b v="0"/>
    <s v="music/rock"/>
    <x v="1"/>
    <s v=" 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m/>
    <b v="1"/>
    <b v="0"/>
    <s v="music/indie rock"/>
    <x v="1"/>
    <s v="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m/>
    <b v="0"/>
    <b v="0"/>
    <s v="music/metal"/>
    <x v="1"/>
    <s v=" 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m/>
    <b v="0"/>
    <b v="0"/>
    <s v="music/electric music"/>
    <x v="1"/>
    <s v="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m/>
    <b v="0"/>
    <b v="0"/>
    <s v="technology/wearables"/>
    <x v="2"/>
    <s v=" 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m/>
    <b v="0"/>
    <b v="0"/>
    <s v="film &amp; video/drama"/>
    <x v="4"/>
    <s v=" 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m/>
    <b v="0"/>
    <b v="0"/>
    <s v="music/electric music"/>
    <x v="1"/>
    <s v="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m/>
    <b v="0"/>
    <b v="0"/>
    <s v="music/rock"/>
    <x v="1"/>
    <s v=" 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m/>
    <b v="0"/>
    <b v="0"/>
    <s v="theater/plays"/>
    <x v="3"/>
    <s v=" 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m/>
    <b v="0"/>
    <b v="0"/>
    <s v="technology/web"/>
    <x v="2"/>
    <s v=" 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m/>
    <b v="0"/>
    <b v="0"/>
    <s v="food/food trucks"/>
    <x v="0"/>
    <s v="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m/>
    <b v="0"/>
    <b v="0"/>
    <s v="theater/plays"/>
    <x v="3"/>
    <s v=" 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m/>
    <b v="0"/>
    <b v="0"/>
    <s v="music/jazz"/>
    <x v="1"/>
    <s v=" 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m/>
    <b v="1"/>
    <b v="0"/>
    <s v="theater/plays"/>
    <x v="3"/>
    <s v=" 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m/>
    <b v="0"/>
    <b v="0"/>
    <s v="publishing/fiction"/>
    <x v="5"/>
    <s v=" 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m/>
    <b v="0"/>
    <b v="1"/>
    <s v="music/rock"/>
    <x v="1"/>
    <s v=" 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m/>
    <b v="0"/>
    <b v="0"/>
    <s v="film &amp; video/documentary"/>
    <x v="4"/>
    <s v=" 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m/>
    <b v="0"/>
    <b v="0"/>
    <s v="film &amp; video/documentary"/>
    <x v="4"/>
    <s v=" 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m/>
    <b v="0"/>
    <b v="0"/>
    <s v="film &amp; video/science fiction"/>
    <x v="4"/>
    <s v="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m/>
    <b v="0"/>
    <b v="0"/>
    <s v="theater/plays"/>
    <x v="3"/>
    <s v=" 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m/>
    <b v="0"/>
    <b v="0"/>
    <s v="theater/plays"/>
    <x v="3"/>
    <s v=" 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m/>
    <b v="0"/>
    <b v="1"/>
    <s v="music/indie rock"/>
    <x v="1"/>
    <s v="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m/>
    <b v="0"/>
    <b v="0"/>
    <s v="music/rock"/>
    <x v="1"/>
    <s v=" 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m/>
    <b v="0"/>
    <b v="0"/>
    <s v="theater/plays"/>
    <x v="3"/>
    <s v=" 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m/>
    <b v="0"/>
    <b v="0"/>
    <s v="theater/plays"/>
    <x v="3"/>
    <s v=" 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m/>
    <b v="0"/>
    <b v="0"/>
    <s v="film &amp; video/science fiction"/>
    <x v="4"/>
    <s v="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m/>
    <b v="0"/>
    <b v="1"/>
    <s v="film &amp; video/shorts"/>
    <x v="4"/>
    <s v=" 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m/>
    <b v="0"/>
    <b v="0"/>
    <s v="film &amp; video/animation"/>
    <x v="4"/>
    <s v=" 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m/>
    <b v="1"/>
    <b v="0"/>
    <s v="theater/plays"/>
    <x v="3"/>
    <s v=" 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m/>
    <b v="1"/>
    <b v="0"/>
    <s v="food/food trucks"/>
    <x v="0"/>
    <s v="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m/>
    <b v="0"/>
    <b v="0"/>
    <s v="photography/photography books"/>
    <x v="7"/>
    <s v="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m/>
    <b v="0"/>
    <b v="0"/>
    <s v="theater/plays"/>
    <x v="3"/>
    <s v=" 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m/>
    <b v="0"/>
    <b v="0"/>
    <s v="film &amp; video/science fiction"/>
    <x v="4"/>
    <s v="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m/>
    <b v="1"/>
    <b v="0"/>
    <s v="music/rock"/>
    <x v="1"/>
    <s v=" 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m/>
    <b v="0"/>
    <b v="0"/>
    <s v="photography/photography books"/>
    <x v="7"/>
    <s v="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m/>
    <b v="0"/>
    <b v="0"/>
    <s v="games/mobile games"/>
    <x v="6"/>
    <s v="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m/>
    <b v="0"/>
    <b v="0"/>
    <s v="film &amp; video/animation"/>
    <x v="4"/>
    <s v=" 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m/>
    <b v="0"/>
    <b v="1"/>
    <s v="games/mobile games"/>
    <x v="6"/>
    <s v="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m/>
    <b v="0"/>
    <b v="0"/>
    <s v="games/video games"/>
    <x v="6"/>
    <s v="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m/>
    <b v="0"/>
    <b v="0"/>
    <s v="theater/plays"/>
    <x v="3"/>
    <s v=" 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m/>
    <b v="0"/>
    <b v="0"/>
    <s v="theater/plays"/>
    <x v="3"/>
    <s v=" 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m/>
    <b v="0"/>
    <b v="0"/>
    <s v="film &amp; video/animation"/>
    <x v="4"/>
    <s v=" 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m/>
    <b v="0"/>
    <b v="1"/>
    <s v="games/video games"/>
    <x v="6"/>
    <s v="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m/>
    <b v="0"/>
    <b v="0"/>
    <s v="film &amp; video/animation"/>
    <x v="4"/>
    <s v=" 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m/>
    <b v="0"/>
    <b v="1"/>
    <s v="music/rock"/>
    <x v="1"/>
    <s v=" 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m/>
    <b v="0"/>
    <b v="0"/>
    <s v="film &amp; video/animation"/>
    <x v="4"/>
    <s v=" 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m/>
    <b v="0"/>
    <b v="1"/>
    <s v="theater/plays"/>
    <x v="3"/>
    <s v=" 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m/>
    <b v="0"/>
    <b v="0"/>
    <s v="technology/wearables"/>
    <x v="2"/>
    <s v=" 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m/>
    <b v="0"/>
    <b v="0"/>
    <s v="theater/plays"/>
    <x v="3"/>
    <s v=" 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m/>
    <b v="0"/>
    <b v="1"/>
    <s v="publishing/nonfiction"/>
    <x v="5"/>
    <s v=" 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m/>
    <b v="0"/>
    <b v="1"/>
    <s v="music/rock"/>
    <x v="1"/>
    <s v=" 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m/>
    <b v="0"/>
    <b v="0"/>
    <s v="theater/plays"/>
    <x v="3"/>
    <s v=" 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m/>
    <b v="0"/>
    <b v="0"/>
    <s v="theater/plays"/>
    <x v="3"/>
    <s v=" 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m/>
    <b v="0"/>
    <b v="0"/>
    <s v="theater/plays"/>
    <x v="3"/>
    <s v=" 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m/>
    <b v="0"/>
    <b v="0"/>
    <s v="technology/web"/>
    <x v="2"/>
    <s v=" 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m/>
    <b v="0"/>
    <b v="1"/>
    <s v="publishing/fiction"/>
    <x v="5"/>
    <s v=" 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m/>
    <b v="0"/>
    <b v="0"/>
    <s v="games/mobile games"/>
    <x v="6"/>
    <s v="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m/>
    <b v="0"/>
    <b v="0"/>
    <s v="publishing/translations"/>
    <x v="5"/>
    <s v=" 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m/>
    <b v="0"/>
    <b v="0"/>
    <s v="music/rock"/>
    <x v="1"/>
    <s v=" 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m/>
    <b v="0"/>
    <b v="0"/>
    <s v="theater/plays"/>
    <x v="3"/>
    <s v=" 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m/>
    <b v="0"/>
    <b v="0"/>
    <s v="theater/plays"/>
    <x v="3"/>
    <s v=" 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m/>
    <b v="0"/>
    <b v="0"/>
    <s v="film &amp; video/drama"/>
    <x v="4"/>
    <s v=" 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m/>
    <b v="0"/>
    <b v="0"/>
    <s v="publishing/nonfiction"/>
    <x v="5"/>
    <s v=" 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m/>
    <b v="0"/>
    <b v="1"/>
    <s v="music/rock"/>
    <x v="1"/>
    <s v=" 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m/>
    <b v="0"/>
    <b v="0"/>
    <s v="music/rock"/>
    <x v="1"/>
    <s v=" 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m/>
    <b v="0"/>
    <b v="0"/>
    <s v="theater/plays"/>
    <x v="3"/>
    <s v=" 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m/>
    <b v="0"/>
    <b v="1"/>
    <s v="theater/plays"/>
    <x v="3"/>
    <s v=" 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m/>
    <b v="1"/>
    <b v="0"/>
    <s v="photography/photography books"/>
    <x v="7"/>
    <s v="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m/>
    <b v="0"/>
    <b v="0"/>
    <s v="music/rock"/>
    <x v="1"/>
    <s v=" 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m/>
    <b v="0"/>
    <b v="1"/>
    <s v="music/rock"/>
    <x v="1"/>
    <s v=" 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m/>
    <b v="0"/>
    <b v="1"/>
    <s v="music/indie rock"/>
    <x v="1"/>
    <s v="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m/>
    <b v="0"/>
    <b v="0"/>
    <s v="photography/photography books"/>
    <x v="7"/>
    <s v="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m/>
    <b v="0"/>
    <b v="0"/>
    <s v="theater/plays"/>
    <x v="3"/>
    <s v=" 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m/>
    <b v="0"/>
    <b v="0"/>
    <s v="theater/plays"/>
    <x v="3"/>
    <s v=" 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m/>
    <b v="0"/>
    <b v="1"/>
    <s v="music/jazz"/>
    <x v="1"/>
    <s v=" 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m/>
    <b v="0"/>
    <b v="0"/>
    <s v="theater/plays"/>
    <x v="3"/>
    <s v=" 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m/>
    <b v="0"/>
    <b v="0"/>
    <s v="film &amp; video/documentary"/>
    <x v="4"/>
    <s v=" 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m/>
    <b v="0"/>
    <b v="0"/>
    <s v="film &amp; video/television"/>
    <x v="4"/>
    <s v=" 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m/>
    <b v="0"/>
    <b v="0"/>
    <s v="games/video games"/>
    <x v="6"/>
    <s v="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m/>
    <b v="0"/>
    <b v="0"/>
    <s v="photography/photography books"/>
    <x v="7"/>
    <s v="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m/>
    <b v="0"/>
    <b v="1"/>
    <s v="theater/plays"/>
    <x v="3"/>
    <s v=" 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m/>
    <b v="0"/>
    <b v="0"/>
    <s v="theater/plays"/>
    <x v="3"/>
    <s v=" 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m/>
    <b v="0"/>
    <b v="0"/>
    <s v="theater/plays"/>
    <x v="3"/>
    <s v=" 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m/>
    <b v="0"/>
    <b v="0"/>
    <s v="publishing/translations"/>
    <x v="5"/>
    <s v=" 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m/>
    <b v="0"/>
    <b v="1"/>
    <s v="games/video games"/>
    <x v="6"/>
    <s v="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m/>
    <b v="0"/>
    <b v="0"/>
    <s v="theater/plays"/>
    <x v="3"/>
    <s v=" 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m/>
    <b v="0"/>
    <b v="0"/>
    <s v="technology/web"/>
    <x v="2"/>
    <s v=" 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m/>
    <b v="0"/>
    <b v="0"/>
    <s v="theater/plays"/>
    <x v="3"/>
    <s v=" 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m/>
    <b v="0"/>
    <b v="0"/>
    <s v="film &amp; video/animation"/>
    <x v="4"/>
    <s v=" 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m/>
    <b v="0"/>
    <b v="1"/>
    <s v="theater/plays"/>
    <x v="3"/>
    <s v=" 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m/>
    <b v="0"/>
    <b v="1"/>
    <s v="film &amp; video/television"/>
    <x v="4"/>
    <s v=" 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m/>
    <b v="0"/>
    <b v="0"/>
    <s v="music/rock"/>
    <x v="1"/>
    <s v=" 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m/>
    <b v="0"/>
    <b v="0"/>
    <s v="technology/web"/>
    <x v="2"/>
    <s v=" 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m/>
    <b v="0"/>
    <b v="0"/>
    <s v="theater/plays"/>
    <x v="3"/>
    <s v=" 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m/>
    <b v="0"/>
    <b v="0"/>
    <s v="theater/plays"/>
    <x v="3"/>
    <s v=" 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m/>
    <b v="0"/>
    <b v="0"/>
    <s v="music/electric music"/>
    <x v="1"/>
    <s v="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m/>
    <b v="0"/>
    <b v="1"/>
    <s v="music/metal"/>
    <x v="1"/>
    <s v=" 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m/>
    <b v="0"/>
    <b v="0"/>
    <s v="theater/plays"/>
    <x v="3"/>
    <s v=" 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m/>
    <b v="0"/>
    <b v="1"/>
    <s v="film &amp; video/documentary"/>
    <x v="4"/>
    <s v=" 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m/>
    <b v="1"/>
    <b v="0"/>
    <s v="technology/web"/>
    <x v="2"/>
    <s v=" 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m/>
    <b v="0"/>
    <b v="0"/>
    <s v="food/food trucks"/>
    <x v="0"/>
    <s v="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m/>
    <b v="0"/>
    <b v="0"/>
    <s v="theater/plays"/>
    <x v="3"/>
    <s v=" 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m/>
    <b v="0"/>
    <b v="0"/>
    <s v="theater/plays"/>
    <x v="3"/>
    <s v=" 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m/>
    <b v="0"/>
    <b v="0"/>
    <s v="theater/plays"/>
    <x v="3"/>
    <s v=" 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m/>
    <b v="0"/>
    <b v="0"/>
    <s v="theater/plays"/>
    <x v="3"/>
    <s v=" 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m/>
    <b v="0"/>
    <b v="1"/>
    <s v="theater/plays"/>
    <x v="3"/>
    <s v=" 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m/>
    <b v="0"/>
    <b v="1"/>
    <s v="music/rock"/>
    <x v="1"/>
    <s v=" 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m/>
    <b v="0"/>
    <b v="0"/>
    <s v="food/food trucks"/>
    <x v="0"/>
    <s v="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m/>
    <b v="0"/>
    <b v="1"/>
    <s v="publishing/nonfiction"/>
    <x v="5"/>
    <s v=" 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m/>
    <b v="0"/>
    <b v="0"/>
    <s v="film &amp; video/documentary"/>
    <x v="4"/>
    <s v=" 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m/>
    <b v="0"/>
    <b v="0"/>
    <s v="theater/plays"/>
    <x v="3"/>
    <s v=" 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m/>
    <b v="0"/>
    <b v="0"/>
    <s v="music/indie rock"/>
    <x v="1"/>
    <s v="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m/>
    <b v="0"/>
    <b v="0"/>
    <s v="film &amp; video/documentary"/>
    <x v="4"/>
    <s v=" 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m/>
    <b v="0"/>
    <b v="0"/>
    <s v="theater/plays"/>
    <x v="3"/>
    <s v=" 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m/>
    <b v="0"/>
    <b v="1"/>
    <s v="theater/plays"/>
    <x v="3"/>
    <s v=" 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m/>
    <b v="0"/>
    <b v="1"/>
    <s v="publishing/fiction"/>
    <x v="5"/>
    <s v=" 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m/>
    <b v="0"/>
    <b v="0"/>
    <s v="theater/plays"/>
    <x v="3"/>
    <s v=" 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m/>
    <b v="0"/>
    <b v="1"/>
    <s v="music/indie rock"/>
    <x v="1"/>
    <s v="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m/>
    <b v="0"/>
    <b v="0"/>
    <s v="games/video games"/>
    <x v="6"/>
    <s v="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m/>
    <b v="0"/>
    <b v="0"/>
    <s v="theater/plays"/>
    <x v="3"/>
    <s v=" 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m/>
    <b v="0"/>
    <b v="0"/>
    <s v="theater/plays"/>
    <x v="3"/>
    <s v=" 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m/>
    <b v="0"/>
    <b v="0"/>
    <s v="music/rock"/>
    <x v="1"/>
    <s v=" 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m/>
    <b v="0"/>
    <b v="1"/>
    <s v="film &amp; video/documentary"/>
    <x v="4"/>
    <s v=" 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m/>
    <b v="0"/>
    <b v="0"/>
    <s v="theater/plays"/>
    <x v="3"/>
    <s v=" 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m/>
    <b v="0"/>
    <b v="1"/>
    <s v="food/food trucks"/>
    <x v="0"/>
    <s v="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m/>
    <b v="0"/>
    <b v="0"/>
    <s v="theater/plays"/>
    <x v="3"/>
    <s v=" 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m/>
    <b v="0"/>
    <b v="0"/>
    <s v="music/rock"/>
    <x v="1"/>
    <s v=" 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m/>
    <b v="0"/>
    <b v="0"/>
    <s v="technology/web"/>
    <x v="2"/>
    <s v=" 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m/>
    <b v="0"/>
    <b v="0"/>
    <s v="publishing/fiction"/>
    <x v="5"/>
    <s v=" 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m/>
    <b v="0"/>
    <b v="0"/>
    <s v="film &amp; video/shorts"/>
    <x v="4"/>
    <s v=" 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m/>
    <b v="0"/>
    <b v="0"/>
    <s v="theater/plays"/>
    <x v="3"/>
    <s v=" 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m/>
    <b v="0"/>
    <b v="0"/>
    <s v="film &amp; video/documentary"/>
    <x v="4"/>
    <s v=" 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m/>
    <b v="0"/>
    <b v="1"/>
    <s v="theater/plays"/>
    <x v="3"/>
    <s v=" 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m/>
    <b v="0"/>
    <b v="1"/>
    <s v="theater/plays"/>
    <x v="3"/>
    <s v=" 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m/>
    <b v="0"/>
    <b v="0"/>
    <s v="film &amp; video/animation"/>
    <x v="4"/>
    <s v=" 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m/>
    <b v="0"/>
    <b v="1"/>
    <s v="theater/plays"/>
    <x v="3"/>
    <s v=" 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m/>
    <b v="0"/>
    <b v="0"/>
    <s v="music/rock"/>
    <x v="1"/>
    <s v=" 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m/>
    <b v="0"/>
    <b v="0"/>
    <s v="games/video games"/>
    <x v="6"/>
    <s v="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m/>
    <b v="0"/>
    <b v="0"/>
    <s v="film &amp; video/documentary"/>
    <x v="4"/>
    <s v=" 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m/>
    <b v="0"/>
    <b v="0"/>
    <s v="food/food trucks"/>
    <x v="0"/>
    <s v="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m/>
    <b v="0"/>
    <b v="0"/>
    <s v="technology/wearables"/>
    <x v="2"/>
    <s v=" 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m/>
    <b v="0"/>
    <b v="0"/>
    <s v="theater/plays"/>
    <x v="3"/>
    <s v=" 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m/>
    <b v="0"/>
    <b v="0"/>
    <s v="music/rock"/>
    <x v="1"/>
    <s v=" 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m/>
    <b v="0"/>
    <b v="0"/>
    <s v="music/rock"/>
    <x v="1"/>
    <s v=" 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m/>
    <b v="0"/>
    <b v="1"/>
    <s v="music/rock"/>
    <x v="1"/>
    <s v=" 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m/>
    <b v="0"/>
    <b v="0"/>
    <s v="theater/plays"/>
    <x v="3"/>
    <s v=" 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m/>
    <b v="0"/>
    <b v="0"/>
    <s v="theater/plays"/>
    <x v="3"/>
    <s v=" 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m/>
    <b v="0"/>
    <b v="0"/>
    <s v="theater/plays"/>
    <x v="3"/>
    <s v=" 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m/>
    <b v="0"/>
    <b v="0"/>
    <s v="photography/photography books"/>
    <x v="7"/>
    <s v="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m/>
    <b v="0"/>
    <b v="0"/>
    <s v="music/indie rock"/>
    <x v="1"/>
    <s v="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m/>
    <b v="0"/>
    <b v="0"/>
    <s v="theater/plays"/>
    <x v="3"/>
    <s v=" 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m/>
    <b v="0"/>
    <b v="0"/>
    <s v="theater/plays"/>
    <x v="3"/>
    <s v=" 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m/>
    <b v="0"/>
    <b v="0"/>
    <s v="games/video games"/>
    <x v="6"/>
    <s v="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m/>
    <b v="0"/>
    <b v="0"/>
    <s v="film &amp; video/drama"/>
    <x v="4"/>
    <s v=" 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m/>
    <b v="0"/>
    <b v="1"/>
    <s v="music/indie rock"/>
    <x v="1"/>
    <s v="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m/>
    <b v="0"/>
    <b v="0"/>
    <s v="technology/web"/>
    <x v="2"/>
    <s v=" 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m/>
    <b v="0"/>
    <b v="0"/>
    <s v="food/food trucks"/>
    <x v="0"/>
    <s v="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m/>
    <b v="0"/>
    <b v="0"/>
    <s v="theater/plays"/>
    <x v="3"/>
    <s v=" 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m/>
    <b v="0"/>
    <b v="1"/>
    <s v="music/jazz"/>
    <x v="1"/>
    <s v=" 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m/>
    <b v="0"/>
    <b v="0"/>
    <s v="music/rock"/>
    <x v="1"/>
    <s v=" 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m/>
    <b v="0"/>
    <b v="0"/>
    <s v="theater/plays"/>
    <x v="3"/>
    <s v=" 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m/>
    <b v="0"/>
    <b v="0"/>
    <s v="theater/plays"/>
    <x v="3"/>
    <s v=" 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m/>
    <b v="0"/>
    <b v="0"/>
    <s v="film &amp; video/documentary"/>
    <x v="4"/>
    <s v=" 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m/>
    <b v="0"/>
    <b v="0"/>
    <s v="technology/wearables"/>
    <x v="2"/>
    <s v=" 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m/>
    <b v="0"/>
    <b v="0"/>
    <s v="theater/plays"/>
    <x v="3"/>
    <s v=" 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m/>
    <b v="0"/>
    <b v="0"/>
    <s v="games/video games"/>
    <x v="6"/>
    <s v="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m/>
    <b v="1"/>
    <b v="0"/>
    <s v="photography/photography books"/>
    <x v="7"/>
    <s v="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m/>
    <b v="0"/>
    <b v="0"/>
    <s v="film &amp; video/animation"/>
    <x v="4"/>
    <s v=" 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m/>
    <b v="0"/>
    <b v="1"/>
    <s v="theater/plays"/>
    <x v="3"/>
    <s v=" 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m/>
    <b v="0"/>
    <b v="0"/>
    <s v="theater/plays"/>
    <x v="3"/>
    <s v=" 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m/>
    <b v="0"/>
    <b v="0"/>
    <s v="music/rock"/>
    <x v="1"/>
    <s v=" 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m/>
    <b v="0"/>
    <b v="0"/>
    <s v="music/rock"/>
    <x v="1"/>
    <s v=" 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m/>
    <b v="0"/>
    <b v="0"/>
    <s v="music/indie rock"/>
    <x v="1"/>
    <s v="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m/>
    <b v="0"/>
    <b v="0"/>
    <s v="theater/plays"/>
    <x v="3"/>
    <s v=" 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m/>
    <b v="0"/>
    <b v="1"/>
    <s v="theater/plays"/>
    <x v="3"/>
    <s v=" 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m/>
    <b v="0"/>
    <b v="1"/>
    <s v="theater/plays"/>
    <x v="3"/>
    <s v=" 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m/>
    <b v="0"/>
    <b v="1"/>
    <s v="film &amp; video/documentary"/>
    <x v="4"/>
    <s v=" 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m/>
    <b v="0"/>
    <b v="1"/>
    <s v="film &amp; video/television"/>
    <x v="4"/>
    <s v=" 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m/>
    <b v="0"/>
    <b v="0"/>
    <s v="theater/plays"/>
    <x v="3"/>
    <s v=" 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m/>
    <b v="0"/>
    <b v="0"/>
    <s v="theater/plays"/>
    <x v="3"/>
    <s v=" 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m/>
    <b v="0"/>
    <b v="1"/>
    <s v="film &amp; video/documentary"/>
    <x v="4"/>
    <s v=" 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m/>
    <b v="0"/>
    <b v="0"/>
    <s v="theater/plays"/>
    <x v="3"/>
    <s v=" 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m/>
    <b v="0"/>
    <b v="1"/>
    <s v="film &amp; video/documentary"/>
    <x v="4"/>
    <s v=" 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m/>
    <b v="0"/>
    <b v="0"/>
    <s v="music/indie rock"/>
    <x v="1"/>
    <s v="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m/>
    <b v="0"/>
    <b v="0"/>
    <s v="music/rock"/>
    <x v="1"/>
    <s v=" 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m/>
    <b v="0"/>
    <b v="0"/>
    <s v="theater/plays"/>
    <x v="3"/>
    <s v=" 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m/>
    <b v="0"/>
    <b v="0"/>
    <s v="film &amp; video/documentary"/>
    <x v="4"/>
    <s v=" 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m/>
    <b v="0"/>
    <b v="0"/>
    <s v="theater/plays"/>
    <x v="3"/>
    <s v=" 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m/>
    <b v="0"/>
    <b v="0"/>
    <s v="theater/plays"/>
    <x v="3"/>
    <s v=" 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m/>
    <b v="0"/>
    <b v="0"/>
    <s v="theater/plays"/>
    <x v="3"/>
    <s v=" 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m/>
    <b v="0"/>
    <b v="0"/>
    <s v="photography/photography books"/>
    <x v="7"/>
    <s v="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m/>
    <b v="0"/>
    <b v="1"/>
    <s v="food/food trucks"/>
    <x v="0"/>
    <s v="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m/>
    <b v="1"/>
    <b v="1"/>
    <s v="film &amp; video/documentary"/>
    <x v="4"/>
    <s v=" 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m/>
    <b v="0"/>
    <b v="0"/>
    <s v="publishing/nonfiction"/>
    <x v="5"/>
    <s v=" 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m/>
    <b v="0"/>
    <b v="0"/>
    <s v="theater/plays"/>
    <x v="3"/>
    <s v=" 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m/>
    <b v="0"/>
    <b v="0"/>
    <s v="technology/wearables"/>
    <x v="2"/>
    <s v=" 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m/>
    <b v="0"/>
    <b v="0"/>
    <s v="music/indie rock"/>
    <x v="1"/>
    <s v="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m/>
    <b v="0"/>
    <b v="0"/>
    <s v="theater/plays"/>
    <x v="3"/>
    <s v=" 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m/>
    <b v="0"/>
    <b v="0"/>
    <s v="photography/photography books"/>
    <x v="7"/>
    <s v="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m/>
    <b v="0"/>
    <b v="0"/>
    <s v="publishing/nonfiction"/>
    <x v="5"/>
    <s v=" 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m/>
    <b v="0"/>
    <b v="0"/>
    <s v="technology/wearables"/>
    <x v="2"/>
    <s v=" 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m/>
    <b v="0"/>
    <b v="0"/>
    <s v="music/jazz"/>
    <x v="1"/>
    <s v=" 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m/>
    <b v="0"/>
    <b v="1"/>
    <s v="film &amp; video/documentary"/>
    <x v="4"/>
    <s v=" 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m/>
    <b v="1"/>
    <b v="0"/>
    <s v="theater/plays"/>
    <x v="3"/>
    <s v=" 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m/>
    <b v="0"/>
    <b v="0"/>
    <s v="film &amp; video/drama"/>
    <x v="4"/>
    <s v=" 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m/>
    <b v="0"/>
    <b v="0"/>
    <s v="music/rock"/>
    <x v="1"/>
    <s v=" 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m/>
    <b v="0"/>
    <b v="1"/>
    <s v="film &amp; video/animation"/>
    <x v="4"/>
    <s v=" 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m/>
    <b v="0"/>
    <b v="0"/>
    <s v="music/indie rock"/>
    <x v="1"/>
    <s v="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m/>
    <b v="0"/>
    <b v="1"/>
    <s v="photography/photography books"/>
    <x v="7"/>
    <s v="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m/>
    <b v="0"/>
    <b v="0"/>
    <s v="theater/plays"/>
    <x v="3"/>
    <s v=" 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m/>
    <b v="0"/>
    <b v="1"/>
    <s v="film &amp; video/shorts"/>
    <x v="4"/>
    <s v=" 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m/>
    <b v="0"/>
    <b v="1"/>
    <s v="theater/plays"/>
    <x v="3"/>
    <s v=" 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m/>
    <b v="0"/>
    <b v="0"/>
    <s v="theater/plays"/>
    <x v="3"/>
    <s v=" 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m/>
    <b v="0"/>
    <b v="0"/>
    <s v="theater/plays"/>
    <x v="3"/>
    <s v=" 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m/>
    <b v="1"/>
    <b v="0"/>
    <s v="film &amp; video/documentary"/>
    <x v="4"/>
    <s v=" 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m/>
    <b v="0"/>
    <b v="0"/>
    <s v="theater/plays"/>
    <x v="3"/>
    <s v=" 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m/>
    <b v="0"/>
    <b v="0"/>
    <s v="film &amp; video/documentary"/>
    <x v="4"/>
    <s v=" 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m/>
    <b v="0"/>
    <b v="0"/>
    <s v="music/rock"/>
    <x v="1"/>
    <s v=" 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m/>
    <b v="0"/>
    <b v="0"/>
    <s v="games/mobile games"/>
    <x v="6"/>
    <s v="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m/>
    <b v="0"/>
    <b v="0"/>
    <s v="theater/plays"/>
    <x v="3"/>
    <s v=" 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m/>
    <b v="0"/>
    <b v="0"/>
    <s v="publishing/fiction"/>
    <x v="5"/>
    <s v=" 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m/>
    <b v="0"/>
    <b v="0"/>
    <s v="film &amp; video/animation"/>
    <x v="4"/>
    <s v=" 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m/>
    <b v="0"/>
    <b v="1"/>
    <s v="food/food trucks"/>
    <x v="0"/>
    <s v="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m/>
    <b v="0"/>
    <b v="0"/>
    <s v="theater/plays"/>
    <x v="3"/>
    <s v=" 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m/>
    <b v="0"/>
    <b v="1"/>
    <s v="film &amp; video/documentary"/>
    <x v="4"/>
    <s v=" 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m/>
    <b v="0"/>
    <b v="0"/>
    <s v="theater/plays"/>
    <x v="3"/>
    <s v=" 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m/>
    <b v="0"/>
    <b v="0"/>
    <s v="film &amp; video/documentary"/>
    <x v="4"/>
    <s v=" 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m/>
    <b v="0"/>
    <b v="0"/>
    <s v="technology/web"/>
    <x v="2"/>
    <s v=" 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m/>
    <b v="0"/>
    <b v="0"/>
    <s v="theater/plays"/>
    <x v="3"/>
    <s v=" 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m/>
    <b v="0"/>
    <b v="1"/>
    <s v="technology/wearables"/>
    <x v="2"/>
    <s v=" 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m/>
    <b v="0"/>
    <b v="1"/>
    <s v="theater/plays"/>
    <x v="3"/>
    <s v=" 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m/>
    <b v="0"/>
    <b v="1"/>
    <s v="food/food trucks"/>
    <x v="0"/>
    <s v="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m/>
    <b v="0"/>
    <b v="0"/>
    <s v="music/indie rock"/>
    <x v="1"/>
    <s v="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m/>
    <b v="0"/>
    <b v="0"/>
    <s v="photography/photography books"/>
    <x v="7"/>
    <s v="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m/>
    <b v="0"/>
    <b v="0"/>
    <s v="theater/plays"/>
    <x v="3"/>
    <s v=" 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m/>
    <b v="0"/>
    <b v="1"/>
    <s v="theater/plays"/>
    <x v="3"/>
    <s v=" 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m/>
    <b v="0"/>
    <b v="0"/>
    <s v="film &amp; video/animation"/>
    <x v="4"/>
    <s v=" 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m/>
    <b v="0"/>
    <b v="1"/>
    <s v="photography/photography books"/>
    <x v="7"/>
    <s v="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m/>
    <b v="0"/>
    <b v="0"/>
    <s v="theater/plays"/>
    <x v="3"/>
    <s v=" 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m/>
    <b v="1"/>
    <b v="0"/>
    <s v="theater/plays"/>
    <x v="3"/>
    <s v=" 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m/>
    <b v="0"/>
    <b v="0"/>
    <s v="theater/plays"/>
    <x v="3"/>
    <s v=" 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m/>
    <b v="0"/>
    <b v="1"/>
    <s v="film &amp; video/documentary"/>
    <x v="4"/>
    <s v=" 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m/>
    <b v="1"/>
    <b v="0"/>
    <s v="theater/plays"/>
    <x v="3"/>
    <s v=" 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m/>
    <b v="0"/>
    <b v="1"/>
    <s v="theater/plays"/>
    <x v="3"/>
    <s v=" 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m/>
    <b v="0"/>
    <b v="0"/>
    <s v="music/jazz"/>
    <x v="1"/>
    <s v=" 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m/>
    <b v="0"/>
    <b v="1"/>
    <s v="film &amp; video/animation"/>
    <x v="4"/>
    <s v=" 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m/>
    <b v="0"/>
    <b v="0"/>
    <s v="theater/plays"/>
    <x v="3"/>
    <s v=" 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m/>
    <b v="0"/>
    <b v="0"/>
    <s v="film &amp; video/science fiction"/>
    <x v="4"/>
    <s v="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m/>
    <b v="0"/>
    <b v="0"/>
    <s v="film &amp; video/television"/>
    <x v="4"/>
    <s v=" 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m/>
    <b v="0"/>
    <b v="0"/>
    <s v="technology/wearables"/>
    <x v="2"/>
    <s v=" 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m/>
    <b v="0"/>
    <b v="0"/>
    <s v="theater/plays"/>
    <x v="3"/>
    <s v=" 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m/>
    <b v="0"/>
    <b v="0"/>
    <s v="theater/plays"/>
    <x v="3"/>
    <s v=" 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m/>
    <b v="0"/>
    <b v="1"/>
    <s v="music/indie rock"/>
    <x v="1"/>
    <s v="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m/>
    <b v="0"/>
    <b v="1"/>
    <s v="theater/plays"/>
    <x v="3"/>
    <s v=" 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m/>
    <b v="0"/>
    <b v="0"/>
    <s v="technology/wearables"/>
    <x v="2"/>
    <s v=" 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m/>
    <b v="0"/>
    <b v="0"/>
    <s v="film &amp; video/television"/>
    <x v="4"/>
    <s v=" 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m/>
    <b v="0"/>
    <b v="1"/>
    <s v="games/video games"/>
    <x v="6"/>
    <s v="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m/>
    <b v="0"/>
    <b v="0"/>
    <s v="games/video games"/>
    <x v="6"/>
    <s v="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m/>
    <b v="0"/>
    <b v="0"/>
    <s v="film &amp; video/animation"/>
    <x v="4"/>
    <s v=" 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m/>
    <b v="0"/>
    <b v="0"/>
    <s v="music/rock"/>
    <x v="1"/>
    <s v=" 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m/>
    <b v="0"/>
    <b v="0"/>
    <s v="film &amp; video/drama"/>
    <x v="4"/>
    <s v=" 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m/>
    <b v="0"/>
    <b v="0"/>
    <s v="film &amp; video/science fiction"/>
    <x v="4"/>
    <s v="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m/>
    <b v="0"/>
    <b v="1"/>
    <s v="film &amp; video/drama"/>
    <x v="4"/>
    <s v=" 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m/>
    <b v="0"/>
    <b v="0"/>
    <s v="theater/plays"/>
    <x v="3"/>
    <s v=" 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m/>
    <b v="0"/>
    <b v="1"/>
    <s v="music/indie rock"/>
    <x v="1"/>
    <s v="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m/>
    <b v="0"/>
    <b v="0"/>
    <s v="theater/plays"/>
    <x v="3"/>
    <s v=" 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m/>
    <b v="0"/>
    <b v="0"/>
    <s v="theater/plays"/>
    <x v="3"/>
    <s v=" 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m/>
    <b v="0"/>
    <b v="0"/>
    <s v="film &amp; video/documentary"/>
    <x v="4"/>
    <s v=" 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m/>
    <b v="0"/>
    <b v="0"/>
    <s v="theater/plays"/>
    <x v="3"/>
    <s v=" 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m/>
    <b v="0"/>
    <b v="0"/>
    <s v="film &amp; video/drama"/>
    <x v="4"/>
    <s v=" 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m/>
    <b v="0"/>
    <b v="0"/>
    <s v="games/mobile games"/>
    <x v="6"/>
    <s v="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m/>
    <b v="0"/>
    <b v="0"/>
    <s v="film &amp; video/animation"/>
    <x v="4"/>
    <s v=" 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m/>
    <b v="0"/>
    <b v="0"/>
    <s v="theater/plays"/>
    <x v="3"/>
    <s v=" 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m/>
    <b v="0"/>
    <b v="0"/>
    <s v="publishing/translations"/>
    <x v="5"/>
    <s v=" 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m/>
    <b v="0"/>
    <b v="1"/>
    <s v="technology/wearables"/>
    <x v="2"/>
    <s v=" 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m/>
    <b v="0"/>
    <b v="1"/>
    <s v="technology/web"/>
    <x v="2"/>
    <s v=" 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m/>
    <b v="0"/>
    <b v="0"/>
    <s v="theater/plays"/>
    <x v="3"/>
    <s v=" 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m/>
    <b v="0"/>
    <b v="0"/>
    <s v="film &amp; video/drama"/>
    <x v="4"/>
    <s v=" 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m/>
    <b v="0"/>
    <b v="0"/>
    <s v="technology/wearables"/>
    <x v="2"/>
    <s v=" 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m/>
    <b v="0"/>
    <b v="1"/>
    <s v="food/food trucks"/>
    <x v="0"/>
    <s v="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m/>
    <b v="0"/>
    <b v="0"/>
    <s v="music/rock"/>
    <x v="1"/>
    <s v=" 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m/>
    <b v="0"/>
    <b v="0"/>
    <s v="music/electric music"/>
    <x v="1"/>
    <s v="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m/>
    <b v="0"/>
    <b v="0"/>
    <s v="film &amp; video/television"/>
    <x v="4"/>
    <s v=" 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m/>
    <b v="0"/>
    <b v="1"/>
    <s v="publishing/translations"/>
    <x v="5"/>
    <s v=" 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m/>
    <b v="0"/>
    <b v="0"/>
    <s v="publishing/fiction"/>
    <x v="5"/>
    <s v=" 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m/>
    <b v="0"/>
    <b v="0"/>
    <s v="film &amp; video/science fiction"/>
    <x v="4"/>
    <s v="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m/>
    <b v="0"/>
    <b v="0"/>
    <s v="technology/wearables"/>
    <x v="2"/>
    <s v=" 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m/>
    <b v="0"/>
    <b v="0"/>
    <s v="food/food trucks"/>
    <x v="0"/>
    <s v="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m/>
    <b v="0"/>
    <b v="1"/>
    <s v="photography/photography books"/>
    <x v="7"/>
    <s v="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m/>
    <b v="0"/>
    <b v="1"/>
    <s v="theater/plays"/>
    <x v="3"/>
    <s v=" 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m/>
    <b v="0"/>
    <b v="1"/>
    <s v="publishing/fiction"/>
    <x v="5"/>
    <s v=" 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m/>
    <b v="0"/>
    <b v="0"/>
    <s v="theater/plays"/>
    <x v="3"/>
    <s v=" 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m/>
    <b v="0"/>
    <b v="1"/>
    <s v="food/food trucks"/>
    <x v="0"/>
    <s v="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m/>
    <b v="0"/>
    <b v="0"/>
    <s v="theater/plays"/>
    <x v="3"/>
    <s v=" 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m/>
    <b v="0"/>
    <b v="1"/>
    <s v="publishing/translations"/>
    <x v="5"/>
    <s v=" 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m/>
    <b v="0"/>
    <b v="0"/>
    <s v="theater/plays"/>
    <x v="3"/>
    <s v=" 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m/>
    <b v="0"/>
    <b v="0"/>
    <s v="theater/plays"/>
    <x v="3"/>
    <s v=" 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m/>
    <b v="0"/>
    <b v="0"/>
    <s v="technology/wearables"/>
    <x v="2"/>
    <s v=" 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m/>
    <b v="0"/>
    <b v="0"/>
    <s v="journalism/audio"/>
    <x v="8"/>
    <s v=" 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m/>
    <b v="0"/>
    <b v="1"/>
    <s v="food/food trucks"/>
    <x v="0"/>
    <s v="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m/>
    <b v="1"/>
    <b v="1"/>
    <s v="film &amp; video/shorts"/>
    <x v="4"/>
    <s v=" 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m/>
    <b v="0"/>
    <b v="0"/>
    <s v="photography/photography books"/>
    <x v="7"/>
    <s v="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m/>
    <b v="0"/>
    <b v="0"/>
    <s v="technology/wearables"/>
    <x v="2"/>
    <s v=" 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m/>
    <b v="0"/>
    <b v="0"/>
    <s v="theater/plays"/>
    <x v="3"/>
    <s v=" 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m/>
    <b v="0"/>
    <b v="0"/>
    <s v="film &amp; video/animation"/>
    <x v="4"/>
    <s v=" 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m/>
    <b v="0"/>
    <b v="1"/>
    <s v="technology/wearables"/>
    <x v="2"/>
    <s v=" 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m/>
    <b v="0"/>
    <b v="0"/>
    <s v="technology/web"/>
    <x v="2"/>
    <s v=" 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m/>
    <b v="0"/>
    <b v="1"/>
    <s v="film &amp; video/documentary"/>
    <x v="4"/>
    <s v=" 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m/>
    <b v="0"/>
    <b v="1"/>
    <s v="theater/plays"/>
    <x v="3"/>
    <s v=" 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m/>
    <b v="0"/>
    <b v="0"/>
    <s v="film &amp; video/documentary"/>
    <x v="4"/>
    <s v=" 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m/>
    <b v="0"/>
    <b v="1"/>
    <s v="games/video games"/>
    <x v="6"/>
    <s v="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m/>
    <b v="0"/>
    <b v="0"/>
    <s v="film &amp; video/drama"/>
    <x v="4"/>
    <s v=" 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m/>
    <b v="0"/>
    <b v="0"/>
    <s v="music/rock"/>
    <x v="1"/>
    <s v=" 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m/>
    <b v="0"/>
    <b v="1"/>
    <s v="publishing/radio &amp; podcasts"/>
    <x v="5"/>
    <s v="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m/>
    <b v="0"/>
    <b v="1"/>
    <s v="theater/plays"/>
    <x v="3"/>
    <s v=" 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m/>
    <b v="0"/>
    <b v="1"/>
    <s v="technology/web"/>
    <x v="2"/>
    <s v=" 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m/>
    <b v="0"/>
    <b v="0"/>
    <s v="theater/plays"/>
    <x v="3"/>
    <s v=" 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m/>
    <b v="0"/>
    <b v="0"/>
    <s v="theater/plays"/>
    <x v="3"/>
    <s v=" 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m/>
    <b v="0"/>
    <b v="0"/>
    <s v="film &amp; video/drama"/>
    <x v="4"/>
    <s v=" 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m/>
    <b v="0"/>
    <b v="0"/>
    <s v="theater/plays"/>
    <x v="3"/>
    <s v=" 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m/>
    <b v="0"/>
    <b v="1"/>
    <s v="games/video games"/>
    <x v="6"/>
    <s v="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m/>
    <b v="0"/>
    <b v="0"/>
    <s v="film &amp; video/television"/>
    <x v="4"/>
    <s v=" 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m/>
    <b v="0"/>
    <b v="1"/>
    <s v="music/rock"/>
    <x v="1"/>
    <s v=" 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m/>
    <b v="0"/>
    <b v="1"/>
    <s v="theater/plays"/>
    <x v="3"/>
    <s v=" 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m/>
    <b v="0"/>
    <b v="0"/>
    <s v="publishing/nonfiction"/>
    <x v="5"/>
    <s v=" 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m/>
    <b v="0"/>
    <b v="0"/>
    <s v="food/food trucks"/>
    <x v="0"/>
    <s v="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m/>
    <b v="0"/>
    <b v="1"/>
    <s v="film &amp; video/animation"/>
    <x v="4"/>
    <s v=" 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m/>
    <b v="0"/>
    <b v="1"/>
    <s v="music/rock"/>
    <x v="1"/>
    <s v=" 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m/>
    <b v="0"/>
    <b v="0"/>
    <s v="theater/plays"/>
    <x v="3"/>
    <s v=" 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m/>
    <b v="0"/>
    <b v="1"/>
    <s v="film &amp; video/drama"/>
    <x v="4"/>
    <s v=" 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m/>
    <b v="0"/>
    <b v="0"/>
    <s v="film &amp; video/shorts"/>
    <x v="4"/>
    <s v=" 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m/>
    <b v="0"/>
    <b v="0"/>
    <s v="film &amp; video/shorts"/>
    <x v="4"/>
    <s v=" 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m/>
    <b v="0"/>
    <b v="0"/>
    <s v="theater/plays"/>
    <x v="3"/>
    <s v=" 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m/>
    <b v="0"/>
    <b v="0"/>
    <s v="technology/wearables"/>
    <x v="2"/>
    <s v=" 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m/>
    <b v="0"/>
    <b v="1"/>
    <s v="theater/plays"/>
    <x v="3"/>
    <s v=" 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m/>
    <b v="0"/>
    <b v="0"/>
    <s v="film &amp; video/animation"/>
    <x v="4"/>
    <s v=" 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m/>
    <b v="0"/>
    <b v="0"/>
    <s v="music/indie rock"/>
    <x v="1"/>
    <s v="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m/>
    <b v="0"/>
    <b v="0"/>
    <s v="games/video games"/>
    <x v="6"/>
    <s v="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m/>
    <b v="0"/>
    <b v="1"/>
    <s v="publishing/fiction"/>
    <x v="5"/>
    <s v=" 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m/>
    <b v="0"/>
    <b v="0"/>
    <s v="games/video games"/>
    <x v="6"/>
    <s v="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m/>
    <b v="0"/>
    <b v="0"/>
    <s v="theater/plays"/>
    <x v="3"/>
    <s v=" 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m/>
    <b v="0"/>
    <b v="0"/>
    <s v="music/indie rock"/>
    <x v="1"/>
    <s v="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m/>
    <b v="0"/>
    <b v="1"/>
    <s v="film &amp; video/drama"/>
    <x v="4"/>
    <s v=" 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m/>
    <b v="0"/>
    <b v="1"/>
    <s v="theater/plays"/>
    <x v="3"/>
    <s v=" 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m/>
    <b v="0"/>
    <b v="0"/>
    <s v="publishing/fiction"/>
    <x v="5"/>
    <s v=" 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m/>
    <b v="1"/>
    <b v="1"/>
    <s v="film &amp; video/documentary"/>
    <x v="4"/>
    <s v=" 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m/>
    <b v="0"/>
    <b v="0"/>
    <s v="games/mobile games"/>
    <x v="6"/>
    <s v="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m/>
    <b v="0"/>
    <b v="1"/>
    <s v="food/food trucks"/>
    <x v="0"/>
    <s v="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m/>
    <b v="0"/>
    <b v="0"/>
    <s v="photography/photography books"/>
    <x v="7"/>
    <s v="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m/>
    <b v="0"/>
    <b v="0"/>
    <s v="games/mobile games"/>
    <x v="6"/>
    <s v="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m/>
    <b v="0"/>
    <b v="0"/>
    <s v="music/indie rock"/>
    <x v="1"/>
    <s v="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m/>
    <b v="0"/>
    <b v="0"/>
    <s v="games/video games"/>
    <x v="6"/>
    <s v="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m/>
    <b v="0"/>
    <b v="0"/>
    <s v="music/rock"/>
    <x v="1"/>
    <s v=" 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m/>
    <b v="0"/>
    <b v="0"/>
    <s v="theater/plays"/>
    <x v="3"/>
    <s v=" 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m/>
    <b v="0"/>
    <b v="1"/>
    <s v="theater/plays"/>
    <x v="3"/>
    <s v=" 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m/>
    <b v="0"/>
    <b v="0"/>
    <s v="film &amp; video/drama"/>
    <x v="4"/>
    <s v=" 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m/>
    <b v="0"/>
    <b v="0"/>
    <s v="theater/plays"/>
    <x v="3"/>
    <s v=" 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m/>
    <b v="0"/>
    <b v="0"/>
    <s v="technology/wearables"/>
    <x v="2"/>
    <s v=" 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m/>
    <b v="0"/>
    <b v="0"/>
    <s v="music/indie rock"/>
    <x v="1"/>
    <s v="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m/>
    <b v="0"/>
    <b v="1"/>
    <s v="technology/web"/>
    <x v="2"/>
    <s v=" 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m/>
    <b v="0"/>
    <b v="0"/>
    <s v="theater/plays"/>
    <x v="3"/>
    <s v=" 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m/>
    <b v="0"/>
    <b v="0"/>
    <s v="music/rock"/>
    <x v="1"/>
    <s v=" 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m/>
    <b v="0"/>
    <b v="0"/>
    <s v="music/indie rock"/>
    <x v="1"/>
    <s v="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m/>
    <b v="0"/>
    <b v="0"/>
    <s v="music/rock"/>
    <x v="1"/>
    <s v=" 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m/>
    <b v="0"/>
    <b v="1"/>
    <s v="publishing/translations"/>
    <x v="5"/>
    <s v=" 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m/>
    <b v="0"/>
    <b v="1"/>
    <s v="film &amp; video/science fiction"/>
    <x v="4"/>
    <s v="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m/>
    <b v="0"/>
    <b v="0"/>
    <s v="theater/plays"/>
    <x v="3"/>
    <s v=" 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m/>
    <b v="0"/>
    <b v="0"/>
    <s v="theater/plays"/>
    <x v="3"/>
    <s v=" 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m/>
    <b v="0"/>
    <b v="0"/>
    <s v="film &amp; video/animation"/>
    <x v="4"/>
    <s v=" 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m/>
    <b v="0"/>
    <b v="0"/>
    <s v="theater/plays"/>
    <x v="3"/>
    <s v=" 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m/>
    <b v="0"/>
    <b v="0"/>
    <s v="music/rock"/>
    <x v="1"/>
    <s v=" 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m/>
    <b v="0"/>
    <b v="0"/>
    <s v="film &amp; video/documentary"/>
    <x v="4"/>
    <s v=" 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m/>
    <b v="0"/>
    <b v="0"/>
    <s v="theater/plays"/>
    <x v="3"/>
    <s v=" 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m/>
    <b v="0"/>
    <b v="0"/>
    <s v="theater/plays"/>
    <x v="3"/>
    <s v=" 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m/>
    <b v="0"/>
    <b v="1"/>
    <s v="music/electric music"/>
    <x v="1"/>
    <s v="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m/>
    <b v="0"/>
    <b v="0"/>
    <s v="music/rock"/>
    <x v="1"/>
    <s v=" 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m/>
    <b v="0"/>
    <b v="0"/>
    <s v="theater/plays"/>
    <x v="3"/>
    <s v=" 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m/>
    <b v="0"/>
    <b v="0"/>
    <s v="film &amp; video/animation"/>
    <x v="4"/>
    <s v=" 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m/>
    <b v="0"/>
    <b v="1"/>
    <s v="music/rock"/>
    <x v="1"/>
    <s v=" 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m/>
    <b v="0"/>
    <b v="0"/>
    <s v="film &amp; video/shorts"/>
    <x v="4"/>
    <s v=" 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m/>
    <b v="0"/>
    <b v="1"/>
    <s v="music/rock"/>
    <x v="1"/>
    <s v=" 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m/>
    <b v="0"/>
    <b v="0"/>
    <s v="journalism/audio"/>
    <x v="8"/>
    <s v=" 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m/>
    <b v="0"/>
    <b v="1"/>
    <s v="food/food trucks"/>
    <x v="0"/>
    <s v="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m/>
    <b v="0"/>
    <b v="1"/>
    <s v="theater/plays"/>
    <x v="3"/>
    <s v=" 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m/>
    <b v="0"/>
    <b v="0"/>
    <s v="theater/plays"/>
    <x v="3"/>
    <s v=" 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m/>
    <b v="0"/>
    <b v="0"/>
    <s v="music/jazz"/>
    <x v="1"/>
    <s v=" 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m/>
    <b v="0"/>
    <b v="0"/>
    <s v="film &amp; video/science fiction"/>
    <x v="4"/>
    <s v="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m/>
    <b v="0"/>
    <b v="0"/>
    <s v="music/jazz"/>
    <x v="1"/>
    <s v=" 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m/>
    <b v="0"/>
    <b v="0"/>
    <s v="theater/plays"/>
    <x v="3"/>
    <s v=" 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m/>
    <b v="0"/>
    <b v="0"/>
    <s v="technology/web"/>
    <x v="2"/>
    <s v=" 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m/>
    <b v="0"/>
    <b v="1"/>
    <s v="games/video games"/>
    <x v="6"/>
    <s v="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m/>
    <b v="0"/>
    <b v="0"/>
    <s v="film &amp; video/documentary"/>
    <x v="4"/>
    <s v=" 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m/>
    <b v="0"/>
    <b v="0"/>
    <s v="technology/web"/>
    <x v="2"/>
    <s v=" 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m/>
    <b v="0"/>
    <b v="0"/>
    <s v="publishing/translations"/>
    <x v="5"/>
    <s v=" 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m/>
    <b v="0"/>
    <b v="0"/>
    <s v="music/rock"/>
    <x v="1"/>
    <s v=" 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m/>
    <b v="0"/>
    <b v="1"/>
    <s v="food/food trucks"/>
    <x v="0"/>
    <s v="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m/>
    <b v="0"/>
    <b v="0"/>
    <s v="theater/plays"/>
    <x v="3"/>
    <s v=" 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m/>
    <b v="0"/>
    <b v="0"/>
    <s v="film &amp; video/documentary"/>
    <x v="4"/>
    <s v=" 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m/>
    <b v="0"/>
    <b v="0"/>
    <s v="publishing/radio &amp; podcasts"/>
    <x v="5"/>
    <s v="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m/>
    <b v="0"/>
    <b v="0"/>
    <s v="games/video games"/>
    <x v="6"/>
    <s v="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m/>
    <b v="0"/>
    <b v="0"/>
    <s v="theater/plays"/>
    <x v="3"/>
    <s v=" 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m/>
    <b v="0"/>
    <b v="0"/>
    <s v="film &amp; video/animation"/>
    <x v="4"/>
    <s v=" 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m/>
    <b v="0"/>
    <b v="1"/>
    <s v="theater/plays"/>
    <x v="3"/>
    <s v=" 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m/>
    <b v="0"/>
    <b v="1"/>
    <s v="theater/plays"/>
    <x v="3"/>
    <s v=" 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m/>
    <b v="0"/>
    <b v="1"/>
    <s v="film &amp; video/drama"/>
    <x v="4"/>
    <s v=" 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m/>
    <b v="0"/>
    <b v="0"/>
    <s v="theater/plays"/>
    <x v="3"/>
    <s v=" 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m/>
    <b v="0"/>
    <b v="0"/>
    <s v="music/rock"/>
    <x v="1"/>
    <s v=" 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m/>
    <b v="0"/>
    <b v="0"/>
    <s v="film &amp; video/documentary"/>
    <x v="4"/>
    <s v=" 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m/>
    <b v="0"/>
    <b v="0"/>
    <s v="food/food trucks"/>
    <x v="0"/>
    <s v="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m/>
    <b v="1"/>
    <b v="0"/>
    <s v="technology/wearables"/>
    <x v="2"/>
    <s v=" 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m/>
    <b v="0"/>
    <b v="0"/>
    <s v="theater/plays"/>
    <x v="3"/>
    <s v=" 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m/>
    <b v="0"/>
    <b v="0"/>
    <s v="theater/plays"/>
    <x v="3"/>
    <s v=" 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m/>
    <b v="0"/>
    <b v="0"/>
    <s v="theater/plays"/>
    <x v="3"/>
    <s v=" 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m/>
    <b v="0"/>
    <b v="0"/>
    <s v="publishing/nonfiction"/>
    <x v="5"/>
    <s v=" 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m/>
    <b v="0"/>
    <b v="0"/>
    <s v="music/rock"/>
    <x v="1"/>
    <s v=" 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m/>
    <b v="0"/>
    <b v="0"/>
    <s v="food/food trucks"/>
    <x v="0"/>
    <s v="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m/>
    <b v="0"/>
    <b v="1"/>
    <s v="music/jazz"/>
    <x v="1"/>
    <s v=" 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m/>
    <b v="0"/>
    <b v="0"/>
    <s v="film &amp; video/science fiction"/>
    <x v="4"/>
    <s v="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m/>
    <b v="0"/>
    <b v="0"/>
    <s v="theater/plays"/>
    <x v="3"/>
    <s v=" 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m/>
    <b v="0"/>
    <b v="0"/>
    <s v="theater/plays"/>
    <x v="3"/>
    <s v=" 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m/>
    <b v="0"/>
    <b v="0"/>
    <s v="music/electric music"/>
    <x v="1"/>
    <s v="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m/>
    <b v="0"/>
    <b v="0"/>
    <s v="theater/plays"/>
    <x v="3"/>
    <s v=" 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m/>
    <b v="0"/>
    <b v="0"/>
    <s v="theater/plays"/>
    <x v="3"/>
    <s v=" 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m/>
    <b v="0"/>
    <b v="0"/>
    <s v="theater/plays"/>
    <x v="3"/>
    <s v=" 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m/>
    <b v="0"/>
    <b v="1"/>
    <s v="music/indie rock"/>
    <x v="1"/>
    <s v="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m/>
    <b v="0"/>
    <b v="0"/>
    <s v="theater/plays"/>
    <x v="3"/>
    <s v=" 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m/>
    <b v="0"/>
    <b v="0"/>
    <s v="publishing/nonfiction"/>
    <x v="5"/>
    <s v=" 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m/>
    <b v="1"/>
    <b v="1"/>
    <s v="theater/plays"/>
    <x v="3"/>
    <s v=" 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m/>
    <b v="0"/>
    <b v="0"/>
    <s v="photography/photography books"/>
    <x v="7"/>
    <s v="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m/>
    <b v="0"/>
    <b v="0"/>
    <s v="theater/plays"/>
    <x v="3"/>
    <s v=" 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m/>
    <b v="0"/>
    <b v="0"/>
    <s v="music/indie rock"/>
    <x v="1"/>
    <s v="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m/>
    <b v="0"/>
    <b v="0"/>
    <s v="theater/plays"/>
    <x v="3"/>
    <s v=" 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m/>
    <b v="0"/>
    <b v="0"/>
    <s v="photography/photography books"/>
    <x v="7"/>
    <s v="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m/>
    <b v="0"/>
    <b v="0"/>
    <s v="theater/plays"/>
    <x v="3"/>
    <s v=" 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m/>
    <b v="0"/>
    <b v="1"/>
    <s v="theater/plays"/>
    <x v="3"/>
    <s v=" 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m/>
    <b v="1"/>
    <b v="0"/>
    <s v="food/food trucks"/>
    <x v="0"/>
    <s v="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m/>
    <b v="0"/>
    <b v="0"/>
    <s v="music/indie rock"/>
    <x v="1"/>
    <s v="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m/>
    <b v="0"/>
    <b v="1"/>
    <s v="theater/plays"/>
    <x v="3"/>
    <s v=" 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m/>
    <b v="0"/>
    <b v="1"/>
    <s v="theater/plays"/>
    <x v="3"/>
    <s v=" 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m/>
    <b v="0"/>
    <b v="0"/>
    <s v="theater/plays"/>
    <x v="3"/>
    <s v=" 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m/>
    <b v="0"/>
    <b v="0"/>
    <s v="theater/plays"/>
    <x v="3"/>
    <s v=" 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m/>
    <b v="0"/>
    <b v="0"/>
    <s v="film &amp; video/animation"/>
    <x v="4"/>
    <s v=" 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m/>
    <b v="0"/>
    <b v="0"/>
    <s v="film &amp; video/television"/>
    <x v="4"/>
    <s v=" 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m/>
    <b v="0"/>
    <b v="0"/>
    <s v="film &amp; video/television"/>
    <x v="4"/>
    <s v=" 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m/>
    <b v="0"/>
    <b v="1"/>
    <s v="film &amp; video/animation"/>
    <x v="4"/>
    <s v=" 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m/>
    <b v="0"/>
    <b v="0"/>
    <s v="theater/plays"/>
    <x v="3"/>
    <s v=" 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m/>
    <b v="0"/>
    <b v="1"/>
    <s v="theater/plays"/>
    <x v="3"/>
    <s v=" 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m/>
    <b v="0"/>
    <b v="1"/>
    <s v="film &amp; video/drama"/>
    <x v="4"/>
    <s v=" 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m/>
    <b v="0"/>
    <b v="0"/>
    <s v="theater/plays"/>
    <x v="3"/>
    <s v=" 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m/>
    <b v="0"/>
    <b v="0"/>
    <s v="theater/plays"/>
    <x v="3"/>
    <s v=" 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m/>
    <b v="0"/>
    <b v="0"/>
    <s v="technology/wearables"/>
    <x v="2"/>
    <s v=" 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m/>
    <b v="0"/>
    <b v="0"/>
    <s v="theater/plays"/>
    <x v="3"/>
    <s v=" 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m/>
    <b v="0"/>
    <b v="0"/>
    <s v="theater/plays"/>
    <x v="3"/>
    <s v=" 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m/>
    <b v="0"/>
    <b v="1"/>
    <s v="music/rock"/>
    <x v="1"/>
    <s v=" 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m/>
    <b v="0"/>
    <b v="0"/>
    <s v="games/video games"/>
    <x v="6"/>
    <s v="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m/>
    <b v="0"/>
    <b v="0"/>
    <s v="publishing/translations"/>
    <x v="5"/>
    <s v=" 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m/>
    <b v="1"/>
    <b v="0"/>
    <s v="food/food trucks"/>
    <x v="0"/>
    <s v="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m/>
    <b v="1"/>
    <b v="1"/>
    <s v="theater/plays"/>
    <x v="3"/>
    <s v=" 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m/>
    <b v="0"/>
    <b v="0"/>
    <s v="music/jazz"/>
    <x v="1"/>
    <s v=" 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m/>
    <b v="0"/>
    <b v="0"/>
    <s v="film &amp; video/shorts"/>
    <x v="4"/>
    <s v=" 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m/>
    <b v="0"/>
    <b v="0"/>
    <s v="technology/web"/>
    <x v="2"/>
    <s v=" 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m/>
    <b v="0"/>
    <b v="0"/>
    <s v="technology/web"/>
    <x v="2"/>
    <s v=" 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m/>
    <b v="0"/>
    <b v="0"/>
    <s v="music/metal"/>
    <x v="1"/>
    <s v=" 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m/>
    <b v="1"/>
    <b v="0"/>
    <s v="photography/photography books"/>
    <x v="7"/>
    <s v="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m/>
    <b v="0"/>
    <b v="0"/>
    <s v="food/food trucks"/>
    <x v="0"/>
    <s v="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m/>
    <b v="0"/>
    <b v="0"/>
    <s v="film &amp; video/science fiction"/>
    <x v="4"/>
    <s v="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m/>
    <b v="0"/>
    <b v="0"/>
    <s v="music/rock"/>
    <x v="1"/>
    <s v=" 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m/>
    <b v="0"/>
    <b v="0"/>
    <s v="film &amp; video/documentary"/>
    <x v="4"/>
    <s v=" 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m/>
    <b v="1"/>
    <b v="0"/>
    <s v="theater/plays"/>
    <x v="3"/>
    <s v=" 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m/>
    <b v="0"/>
    <b v="0"/>
    <s v="music/jazz"/>
    <x v="1"/>
    <s v=" 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m/>
    <b v="0"/>
    <b v="0"/>
    <s v="theater/plays"/>
    <x v="3"/>
    <s v=" 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m/>
    <b v="0"/>
    <b v="0"/>
    <s v="theater/plays"/>
    <x v="3"/>
    <s v=" 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m/>
    <b v="0"/>
    <b v="0"/>
    <s v="music/jazz"/>
    <x v="1"/>
    <s v=" 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m/>
    <b v="0"/>
    <b v="1"/>
    <s v="film &amp; video/documentary"/>
    <x v="4"/>
    <s v=" 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m/>
    <b v="0"/>
    <b v="1"/>
    <s v="theater/plays"/>
    <x v="3"/>
    <s v=" 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m/>
    <b v="0"/>
    <b v="0"/>
    <s v="journalism/audio"/>
    <x v="8"/>
    <s v=" 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m/>
    <b v="0"/>
    <b v="0"/>
    <s v="theater/plays"/>
    <x v="3"/>
    <s v=" 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m/>
    <b v="0"/>
    <b v="0"/>
    <s v="theater/plays"/>
    <x v="3"/>
    <s v=" 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m/>
    <b v="0"/>
    <b v="0"/>
    <s v="music/indie rock"/>
    <x v="1"/>
    <s v="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m/>
    <b v="0"/>
    <b v="1"/>
    <s v="theater/plays"/>
    <x v="3"/>
    <s v=" 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m/>
    <b v="0"/>
    <b v="0"/>
    <s v="theater/plays"/>
    <x v="3"/>
    <s v=" 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m/>
    <b v="0"/>
    <b v="0"/>
    <s v="music/indie rock"/>
    <x v="1"/>
    <s v="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m/>
    <b v="0"/>
    <b v="0"/>
    <s v="photography/photography books"/>
    <x v="7"/>
    <s v="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m/>
    <b v="0"/>
    <b v="0"/>
    <s v="journalism/audio"/>
    <x v="8"/>
    <s v=" 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m/>
    <b v="0"/>
    <b v="0"/>
    <s v="photography/photography books"/>
    <x v="7"/>
    <s v="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m/>
    <b v="0"/>
    <b v="0"/>
    <s v="publishing/fiction"/>
    <x v="5"/>
    <s v=" 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m/>
    <b v="0"/>
    <b v="0"/>
    <s v="film &amp; video/drama"/>
    <x v="4"/>
    <s v=" 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m/>
    <b v="0"/>
    <b v="1"/>
    <s v="food/food trucks"/>
    <x v="0"/>
    <s v="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m/>
    <b v="0"/>
    <b v="1"/>
    <s v="games/mobile games"/>
    <x v="6"/>
    <s v="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m/>
    <b v="0"/>
    <b v="0"/>
    <s v="theater/plays"/>
    <x v="3"/>
    <s v=" 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m/>
    <b v="0"/>
    <b v="0"/>
    <s v="theater/plays"/>
    <x v="3"/>
    <s v=" 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m/>
    <b v="0"/>
    <b v="0"/>
    <s v="theater/plays"/>
    <x v="3"/>
    <s v=" 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m/>
    <b v="0"/>
    <b v="0"/>
    <s v="publishing/nonfiction"/>
    <x v="5"/>
    <s v=" 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m/>
    <b v="0"/>
    <b v="0"/>
    <s v="theater/plays"/>
    <x v="3"/>
    <s v=" 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m/>
    <b v="0"/>
    <b v="0"/>
    <s v="technology/wearables"/>
    <x v="2"/>
    <s v=" 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m/>
    <b v="0"/>
    <b v="0"/>
    <s v="theater/plays"/>
    <x v="3"/>
    <s v=" 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m/>
    <b v="0"/>
    <b v="1"/>
    <s v="film &amp; video/television"/>
    <x v="4"/>
    <s v=" 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m/>
    <b v="0"/>
    <b v="0"/>
    <s v="technology/web"/>
    <x v="2"/>
    <s v=" 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m/>
    <b v="0"/>
    <b v="1"/>
    <s v="film &amp; video/documentary"/>
    <x v="4"/>
    <s v=" 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m/>
    <b v="1"/>
    <b v="1"/>
    <s v="film &amp; video/documentary"/>
    <x v="4"/>
    <s v=" 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m/>
    <b v="0"/>
    <b v="0"/>
    <s v="music/rock"/>
    <x v="1"/>
    <s v=" 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m/>
    <b v="0"/>
    <b v="0"/>
    <s v="theater/plays"/>
    <x v="3"/>
    <s v=" 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m/>
    <b v="0"/>
    <b v="0"/>
    <s v="theater/plays"/>
    <x v="3"/>
    <s v=" 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m/>
    <b v="1"/>
    <b v="0"/>
    <s v="music/rock"/>
    <x v="1"/>
    <s v=" 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m/>
    <b v="0"/>
    <b v="1"/>
    <s v="theater/plays"/>
    <x v="3"/>
    <s v=" 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m/>
    <b v="0"/>
    <b v="0"/>
    <s v="music/electric music"/>
    <x v="1"/>
    <s v="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m/>
    <b v="0"/>
    <b v="0"/>
    <s v="technology/wearables"/>
    <x v="2"/>
    <s v=" 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m/>
    <b v="0"/>
    <b v="0"/>
    <s v="film &amp; video/drama"/>
    <x v="4"/>
    <s v=" 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m/>
    <b v="0"/>
    <b v="0"/>
    <s v="technology/wearables"/>
    <x v="2"/>
    <s v=" 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m/>
    <b v="1"/>
    <b v="0"/>
    <s v="theater/plays"/>
    <x v="3"/>
    <s v=" 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m/>
    <b v="0"/>
    <b v="0"/>
    <s v="technology/wearables"/>
    <x v="2"/>
    <s v=" 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m/>
    <b v="1"/>
    <b v="1"/>
    <s v="publishing/translations"/>
    <x v="5"/>
    <s v=" 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m/>
    <b v="0"/>
    <b v="0"/>
    <s v="film &amp; video/animation"/>
    <x v="4"/>
    <s v=" 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m/>
    <b v="0"/>
    <b v="0"/>
    <s v="publishing/nonfiction"/>
    <x v="5"/>
    <s v=" 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m/>
    <b v="0"/>
    <b v="1"/>
    <s v="technology/web"/>
    <x v="2"/>
    <s v=" 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m/>
    <b v="0"/>
    <b v="0"/>
    <s v="film &amp; video/drama"/>
    <x v="4"/>
    <s v=" 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m/>
    <b v="0"/>
    <b v="0"/>
    <s v="theater/plays"/>
    <x v="3"/>
    <s v=" 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m/>
    <b v="0"/>
    <b v="0"/>
    <s v="theater/plays"/>
    <x v="3"/>
    <s v=" 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m/>
    <b v="0"/>
    <b v="1"/>
    <s v="theater/plays"/>
    <x v="3"/>
    <s v=" 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m/>
    <b v="1"/>
    <b v="1"/>
    <s v="theater/plays"/>
    <x v="3"/>
    <s v=" 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m/>
    <b v="0"/>
    <b v="0"/>
    <s v="theater/plays"/>
    <x v="3"/>
    <s v=" 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m/>
    <b v="0"/>
    <b v="0"/>
    <s v="publishing/radio &amp; podcasts"/>
    <x v="5"/>
    <s v="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m/>
    <b v="0"/>
    <b v="0"/>
    <s v="music/rock"/>
    <x v="1"/>
    <s v=" 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m/>
    <b v="0"/>
    <b v="0"/>
    <s v="games/mobile games"/>
    <x v="6"/>
    <s v="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m/>
    <b v="0"/>
    <b v="1"/>
    <s v="theater/plays"/>
    <x v="3"/>
    <s v=" 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m/>
    <b v="0"/>
    <b v="0"/>
    <s v="film &amp; video/documentary"/>
    <x v="4"/>
    <s v=" 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m/>
    <b v="0"/>
    <b v="0"/>
    <s v="technology/wearables"/>
    <x v="2"/>
    <s v=" 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m/>
    <b v="0"/>
    <b v="0"/>
    <s v="publishing/fiction"/>
    <x v="5"/>
    <s v=" 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m/>
    <b v="0"/>
    <b v="1"/>
    <s v="theater/plays"/>
    <x v="3"/>
    <s v=" 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m/>
    <b v="0"/>
    <b v="0"/>
    <s v="music/rock"/>
    <x v="1"/>
    <s v=" 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m/>
    <b v="0"/>
    <b v="0"/>
    <s v="film &amp; video/documentary"/>
    <x v="4"/>
    <s v=" 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m/>
    <b v="0"/>
    <b v="0"/>
    <s v="theater/plays"/>
    <x v="3"/>
    <s v=" 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m/>
    <b v="0"/>
    <b v="1"/>
    <s v="theater/plays"/>
    <x v="3"/>
    <s v=" 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m/>
    <b v="0"/>
    <b v="0"/>
    <s v="games/mobile games"/>
    <x v="6"/>
    <s v="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m/>
    <b v="0"/>
    <b v="1"/>
    <s v="theater/plays"/>
    <x v="3"/>
    <s v=" 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m/>
    <b v="0"/>
    <b v="0"/>
    <s v="technology/web"/>
    <x v="2"/>
    <s v=" 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m/>
    <b v="0"/>
    <b v="0"/>
    <s v="theater/plays"/>
    <x v="3"/>
    <s v=" 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m/>
    <b v="0"/>
    <b v="0"/>
    <s v="film &amp; video/drama"/>
    <x v="4"/>
    <s v=" 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m/>
    <b v="0"/>
    <b v="0"/>
    <s v="technology/wearables"/>
    <x v="2"/>
    <s v=" 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m/>
    <b v="0"/>
    <b v="0"/>
    <s v="technology/web"/>
    <x v="2"/>
    <s v=" 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m/>
    <b v="0"/>
    <b v="1"/>
    <s v="music/rock"/>
    <x v="1"/>
    <s v=" 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m/>
    <b v="0"/>
    <b v="0"/>
    <s v="music/metal"/>
    <x v="1"/>
    <s v=" 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m/>
    <b v="0"/>
    <b v="1"/>
    <s v="theater/plays"/>
    <x v="3"/>
    <s v=" 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m/>
    <b v="0"/>
    <b v="0"/>
    <s v="photography/photography books"/>
    <x v="7"/>
    <s v="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m/>
    <b v="0"/>
    <b v="0"/>
    <s v="publishing/nonfiction"/>
    <x v="5"/>
    <s v=" 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m/>
    <b v="0"/>
    <b v="0"/>
    <s v="music/indie rock"/>
    <x v="1"/>
    <s v="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m/>
    <b v="0"/>
    <b v="1"/>
    <s v="theater/plays"/>
    <x v="3"/>
    <s v=" 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m/>
    <b v="0"/>
    <b v="0"/>
    <s v="music/indie rock"/>
    <x v="1"/>
    <s v="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m/>
    <b v="0"/>
    <b v="0"/>
    <s v="theater/plays"/>
    <x v="3"/>
    <s v=" 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m/>
    <b v="0"/>
    <b v="0"/>
    <s v="theater/plays"/>
    <x v="3"/>
    <s v=" 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m/>
    <b v="0"/>
    <b v="0"/>
    <s v="music/electric music"/>
    <x v="1"/>
    <s v="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m/>
    <b v="0"/>
    <b v="1"/>
    <s v="theater/plays"/>
    <x v="3"/>
    <s v=" 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m/>
    <b v="0"/>
    <b v="1"/>
    <s v="theater/plays"/>
    <x v="3"/>
    <s v=" 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m/>
    <b v="0"/>
    <b v="0"/>
    <s v="technology/wearables"/>
    <x v="2"/>
    <s v=" 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m/>
    <b v="0"/>
    <b v="0"/>
    <s v="technology/web"/>
    <x v="2"/>
    <s v=" 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m/>
    <b v="0"/>
    <b v="0"/>
    <s v="theater/plays"/>
    <x v="3"/>
    <s v=" 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m/>
    <b v="0"/>
    <b v="1"/>
    <s v="film &amp; video/animation"/>
    <x v="4"/>
    <s v=" 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m/>
    <b v="0"/>
    <b v="1"/>
    <s v="technology/wearables"/>
    <x v="2"/>
    <s v=" 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m/>
    <b v="0"/>
    <b v="0"/>
    <s v="music/electric music"/>
    <x v="1"/>
    <s v="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m/>
    <b v="1"/>
    <b v="1"/>
    <s v="publishing/nonfiction"/>
    <x v="5"/>
    <s v=" 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m/>
    <b v="0"/>
    <b v="1"/>
    <s v="theater/plays"/>
    <x v="3"/>
    <s v=" 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m/>
    <b v="0"/>
    <b v="0"/>
    <s v="photography/photography books"/>
    <x v="7"/>
    <s v="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m/>
    <b v="0"/>
    <b v="0"/>
    <s v="theater/plays"/>
    <x v="3"/>
    <s v=" 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m/>
    <b v="0"/>
    <b v="1"/>
    <s v="theater/plays"/>
    <x v="3"/>
    <s v=" 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m/>
    <b v="0"/>
    <b v="0"/>
    <s v="theater/plays"/>
    <x v="3"/>
    <s v=" 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m/>
    <b v="0"/>
    <b v="0"/>
    <s v="film &amp; video/drama"/>
    <x v="4"/>
    <s v=" 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m/>
    <b v="0"/>
    <b v="0"/>
    <s v="music/rock"/>
    <x v="1"/>
    <s v=" 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m/>
    <b v="0"/>
    <b v="0"/>
    <s v="music/electric music"/>
    <x v="1"/>
    <s v="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m/>
    <b v="0"/>
    <b v="1"/>
    <s v="games/video games"/>
    <x v="6"/>
    <s v="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m/>
    <b v="0"/>
    <b v="0"/>
    <s v="music/rock"/>
    <x v="1"/>
    <s v=" 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m/>
    <b v="0"/>
    <b v="0"/>
    <s v="music/jazz"/>
    <x v="1"/>
    <s v=" 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m/>
    <b v="0"/>
    <b v="1"/>
    <s v="theater/plays"/>
    <x v="3"/>
    <s v=" 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m/>
    <b v="0"/>
    <b v="0"/>
    <s v="music/rock"/>
    <x v="1"/>
    <s v=" 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m/>
    <b v="1"/>
    <b v="1"/>
    <s v="music/indie rock"/>
    <x v="1"/>
    <s v="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m/>
    <b v="0"/>
    <b v="0"/>
    <s v="film &amp; video/science fiction"/>
    <x v="4"/>
    <s v="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m/>
    <b v="0"/>
    <b v="0"/>
    <s v="publishing/translations"/>
    <x v="5"/>
    <s v=" 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m/>
    <b v="0"/>
    <b v="0"/>
    <s v="theater/plays"/>
    <x v="3"/>
    <s v=" 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m/>
    <b v="0"/>
    <b v="0"/>
    <s v="games/video games"/>
    <x v="6"/>
    <s v="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m/>
    <b v="0"/>
    <b v="1"/>
    <s v="theater/plays"/>
    <x v="3"/>
    <s v=" 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m/>
    <b v="0"/>
    <b v="0"/>
    <s v="theater/plays"/>
    <x v="3"/>
    <s v=" 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m/>
    <b v="0"/>
    <b v="0"/>
    <s v="music/indie rock"/>
    <x v="1"/>
    <s v="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m/>
    <b v="0"/>
    <b v="0"/>
    <s v="theater/plays"/>
    <x v="3"/>
    <s v=" 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m/>
    <b v="0"/>
    <b v="0"/>
    <s v="technology/web"/>
    <x v="2"/>
    <s v=" 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m/>
    <b v="0"/>
    <b v="0"/>
    <s v="music/rock"/>
    <x v="1"/>
    <s v=" 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m/>
    <b v="0"/>
    <b v="0"/>
    <s v="theater/plays"/>
    <x v="3"/>
    <s v=" 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m/>
    <b v="0"/>
    <b v="0"/>
    <s v="theater/plays"/>
    <x v="3"/>
    <s v=" 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m/>
    <b v="0"/>
    <b v="0"/>
    <s v="film &amp; video/animation"/>
    <x v="4"/>
    <s v=" 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m/>
    <b v="0"/>
    <b v="1"/>
    <s v="theater/plays"/>
    <x v="3"/>
    <s v=" 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m/>
    <b v="0"/>
    <b v="1"/>
    <s v="film &amp; video/drama"/>
    <x v="4"/>
    <s v=" 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m/>
    <b v="0"/>
    <b v="0"/>
    <s v="theater/plays"/>
    <x v="3"/>
    <s v=" 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m/>
    <b v="0"/>
    <b v="1"/>
    <s v="film &amp; video/animation"/>
    <x v="4"/>
    <s v=" 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m/>
    <b v="0"/>
    <b v="0"/>
    <s v="music/rock"/>
    <x v="1"/>
    <s v=" 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m/>
    <b v="0"/>
    <b v="0"/>
    <s v="technology/web"/>
    <x v="2"/>
    <s v=" 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m/>
    <b v="0"/>
    <b v="1"/>
    <s v="film &amp; video/animation"/>
    <x v="4"/>
    <s v=" 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m/>
    <b v="0"/>
    <b v="1"/>
    <s v="music/jazz"/>
    <x v="1"/>
    <s v=" 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m/>
    <b v="0"/>
    <b v="0"/>
    <s v="music/rock"/>
    <x v="1"/>
    <s v=" 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m/>
    <b v="0"/>
    <b v="0"/>
    <s v="film &amp; video/animation"/>
    <x v="4"/>
    <s v=" 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m/>
    <b v="0"/>
    <b v="0"/>
    <s v="theater/plays"/>
    <x v="3"/>
    <s v=" 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m/>
    <b v="0"/>
    <b v="0"/>
    <s v="theater/plays"/>
    <x v="3"/>
    <s v=" 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m/>
    <b v="0"/>
    <b v="0"/>
    <s v="food/food trucks"/>
    <x v="0"/>
    <s v="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m/>
    <b v="0"/>
    <b v="1"/>
    <s v="theater/plays"/>
    <x v="3"/>
    <s v=" 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m/>
    <b v="0"/>
    <b v="0"/>
    <s v="publishing/nonfiction"/>
    <x v="5"/>
    <s v=" 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m/>
    <b v="0"/>
    <b v="0"/>
    <s v="music/rock"/>
    <x v="1"/>
    <s v=" 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m/>
    <b v="0"/>
    <b v="0"/>
    <s v="film &amp; video/drama"/>
    <x v="4"/>
    <s v=" 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m/>
    <b v="0"/>
    <b v="1"/>
    <s v="games/mobile games"/>
    <x v="6"/>
    <s v="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m/>
    <b v="0"/>
    <b v="0"/>
    <s v="technology/web"/>
    <x v="2"/>
    <s v=" 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m/>
    <b v="0"/>
    <b v="1"/>
    <s v="theater/plays"/>
    <x v="3"/>
    <s v=" 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m/>
    <b v="0"/>
    <b v="0"/>
    <s v="theater/plays"/>
    <x v="3"/>
    <s v=" 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m/>
    <b v="0"/>
    <b v="0"/>
    <s v="music/rock"/>
    <x v="1"/>
    <s v=" 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m/>
    <b v="0"/>
    <b v="1"/>
    <s v="photography/photography books"/>
    <x v="7"/>
    <s v="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m/>
    <b v="0"/>
    <b v="0"/>
    <s v="photography/photography books"/>
    <x v="7"/>
    <s v="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m/>
    <b v="0"/>
    <b v="0"/>
    <s v="theater/plays"/>
    <x v="3"/>
    <s v=" 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m/>
    <b v="0"/>
    <b v="0"/>
    <s v="music/rock"/>
    <x v="1"/>
    <s v=" 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m/>
    <b v="0"/>
    <b v="0"/>
    <s v="film &amp; video/documentary"/>
    <x v="4"/>
    <s v=" 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m/>
    <b v="0"/>
    <b v="1"/>
    <s v="film &amp; video/drama"/>
    <x v="4"/>
    <s v=" 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m/>
    <b v="0"/>
    <b v="1"/>
    <s v="theater/plays"/>
    <x v="3"/>
    <s v=" 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m/>
    <b v="0"/>
    <b v="0"/>
    <s v="food/food trucks"/>
    <x v="0"/>
    <s v="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m/>
    <b v="0"/>
    <b v="0"/>
    <s v="film &amp; video/documentary"/>
    <x v="4"/>
    <s v=" 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m/>
    <b v="0"/>
    <b v="1"/>
    <s v="theater/plays"/>
    <x v="3"/>
    <s v=" 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m/>
    <b v="0"/>
    <b v="1"/>
    <s v="games/video games"/>
    <x v="6"/>
    <s v="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m/>
    <b v="0"/>
    <b v="0"/>
    <s v="publishing/nonfiction"/>
    <x v="5"/>
    <s v=" 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m/>
    <b v="0"/>
    <b v="0"/>
    <s v="games/video games"/>
    <x v="6"/>
    <s v="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m/>
    <b v="0"/>
    <b v="1"/>
    <s v="music/rock"/>
    <x v="1"/>
    <s v=" 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m/>
    <b v="0"/>
    <b v="0"/>
    <s v="music/rock"/>
    <x v="1"/>
    <s v=" 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m/>
    <b v="1"/>
    <b v="1"/>
    <s v="theater/plays"/>
    <x v="3"/>
    <s v=" 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m/>
    <b v="0"/>
    <b v="1"/>
    <s v="publishing/nonfiction"/>
    <x v="5"/>
    <s v=" 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m/>
    <b v="0"/>
    <b v="1"/>
    <s v="theater/plays"/>
    <x v="3"/>
    <s v=" 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m/>
    <b v="1"/>
    <b v="0"/>
    <s v="games/video games"/>
    <x v="6"/>
    <s v="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m/>
    <b v="0"/>
    <b v="1"/>
    <s v="music/rock"/>
    <x v="1"/>
    <s v=" 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m/>
    <b v="0"/>
    <b v="0"/>
    <s v="film &amp; video/documentary"/>
    <x v="4"/>
    <s v=" 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m/>
    <b v="0"/>
    <b v="0"/>
    <s v="music/rock"/>
    <x v="1"/>
    <s v=" 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m/>
    <b v="1"/>
    <b v="1"/>
    <s v="music/rock"/>
    <x v="1"/>
    <s v=" 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m/>
    <b v="0"/>
    <b v="1"/>
    <s v="publishing/nonfiction"/>
    <x v="5"/>
    <s v=" 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m/>
    <b v="0"/>
    <b v="0"/>
    <s v="film &amp; video/shorts"/>
    <x v="4"/>
    <s v=" 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m/>
    <b v="0"/>
    <b v="1"/>
    <s v="theater/plays"/>
    <x v="3"/>
    <s v=" 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m/>
    <b v="0"/>
    <b v="1"/>
    <s v="film &amp; video/drama"/>
    <x v="4"/>
    <s v=" 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m/>
    <b v="0"/>
    <b v="0"/>
    <s v="theater/plays"/>
    <x v="3"/>
    <s v=" 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m/>
    <b v="0"/>
    <b v="0"/>
    <s v="theater/plays"/>
    <x v="3"/>
    <s v=" 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m/>
    <b v="0"/>
    <b v="0"/>
    <s v="theater/plays"/>
    <x v="3"/>
    <s v=" 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m/>
    <b v="0"/>
    <b v="0"/>
    <s v="photography/photography books"/>
    <x v="7"/>
    <s v="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m/>
    <b v="1"/>
    <b v="0"/>
    <s v="publishing/translations"/>
    <x v="5"/>
    <s v=" 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m/>
    <b v="0"/>
    <b v="0"/>
    <s v="publishing/translations"/>
    <x v="5"/>
    <s v=" 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m/>
    <b v="0"/>
    <b v="0"/>
    <s v="theater/plays"/>
    <x v="3"/>
    <s v=" 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m/>
    <b v="0"/>
    <b v="0"/>
    <s v="technology/web"/>
    <x v="2"/>
    <s v=" 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m/>
    <b v="0"/>
    <b v="0"/>
    <s v="music/indie rock"/>
    <x v="1"/>
    <s v="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m/>
    <b v="0"/>
    <b v="0"/>
    <s v="music/jazz"/>
    <x v="1"/>
    <s v=" 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m/>
    <b v="0"/>
    <b v="0"/>
    <s v="theater/plays"/>
    <x v="3"/>
    <s v=" 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m/>
    <b v="0"/>
    <b v="1"/>
    <s v="film &amp; video/documentary"/>
    <x v="4"/>
    <s v=" 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m/>
    <b v="0"/>
    <b v="1"/>
    <s v="theater/plays"/>
    <x v="3"/>
    <s v=" 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m/>
    <b v="0"/>
    <b v="0"/>
    <s v="technology/web"/>
    <x v="2"/>
    <s v=" 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m/>
    <b v="0"/>
    <b v="0"/>
    <s v="technology/wearables"/>
    <x v="2"/>
    <s v=" 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m/>
    <b v="0"/>
    <b v="0"/>
    <s v="photography/photography books"/>
    <x v="7"/>
    <s v="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m/>
    <b v="0"/>
    <b v="0"/>
    <s v="film &amp; video/documentary"/>
    <x v="4"/>
    <s v=" 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m/>
    <b v="0"/>
    <b v="0"/>
    <s v="technology/web"/>
    <x v="2"/>
    <s v=" 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m/>
    <b v="1"/>
    <b v="1"/>
    <s v="technology/web"/>
    <x v="2"/>
    <s v=" 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m/>
    <b v="0"/>
    <b v="0"/>
    <s v="food/food trucks"/>
    <x v="0"/>
    <s v="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m/>
    <b v="0"/>
    <b v="0"/>
    <s v="film &amp; video/drama"/>
    <x v="4"/>
    <s v=" 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m/>
    <b v="0"/>
    <b v="1"/>
    <s v="music/indie rock"/>
    <x v="1"/>
    <s v="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m/>
    <b v="1"/>
    <b v="0"/>
    <s v="music/rock"/>
    <x v="1"/>
    <s v=" 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m/>
    <b v="0"/>
    <b v="0"/>
    <s v="music/electric music"/>
    <x v="1"/>
    <s v="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m/>
    <b v="0"/>
    <b v="1"/>
    <s v="games/video games"/>
    <x v="6"/>
    <s v="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m/>
    <b v="0"/>
    <b v="1"/>
    <s v="music/indie rock"/>
    <x v="1"/>
    <s v="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m/>
    <b v="0"/>
    <b v="0"/>
    <s v="publishing/fiction"/>
    <x v="5"/>
    <s v=" 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m/>
    <b v="0"/>
    <b v="0"/>
    <s v="theater/plays"/>
    <x v="3"/>
    <s v=" 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m/>
    <b v="0"/>
    <b v="0"/>
    <s v="food/food trucks"/>
    <x v="0"/>
    <s v="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m/>
    <b v="1"/>
    <b v="0"/>
    <s v="film &amp; video/shorts"/>
    <x v="4"/>
    <s v=" 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m/>
    <b v="1"/>
    <b v="0"/>
    <s v="food/food trucks"/>
    <x v="0"/>
    <s v="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m/>
    <b v="0"/>
    <b v="1"/>
    <s v="theater/plays"/>
    <x v="3"/>
    <s v=" 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m/>
    <b v="0"/>
    <b v="1"/>
    <s v="technology/wearables"/>
    <x v="2"/>
    <s v=" 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m/>
    <b v="0"/>
    <b v="0"/>
    <s v="theater/plays"/>
    <x v="3"/>
    <s v=" 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m/>
    <b v="0"/>
    <b v="0"/>
    <s v="theater/plays"/>
    <x v="3"/>
    <s v=" 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m/>
    <b v="0"/>
    <b v="1"/>
    <s v="film &amp; video/television"/>
    <x v="4"/>
    <s v=" 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m/>
    <b v="0"/>
    <b v="0"/>
    <s v="film &amp; video/shorts"/>
    <x v="4"/>
    <s v=" 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m/>
    <b v="0"/>
    <b v="0"/>
    <s v="theater/plays"/>
    <x v="3"/>
    <s v=" 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m/>
    <b v="0"/>
    <b v="0"/>
    <s v="photography/photography books"/>
    <x v="7"/>
    <s v="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m/>
    <b v="0"/>
    <b v="0"/>
    <s v="food/food trucks"/>
    <x v="0"/>
    <s v="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m/>
    <b v="0"/>
    <b v="0"/>
    <s v="theater/plays"/>
    <x v="3"/>
    <s v=" 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m/>
    <b v="0"/>
    <b v="0"/>
    <s v="film &amp; video/drama"/>
    <x v="4"/>
    <s v=" 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m/>
    <b v="0"/>
    <b v="0"/>
    <s v="theater/plays"/>
    <x v="3"/>
    <s v=" 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m/>
    <b v="0"/>
    <b v="1"/>
    <s v="theater/plays"/>
    <x v="3"/>
    <s v=" 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m/>
    <b v="0"/>
    <b v="0"/>
    <s v="film &amp; video/science fiction"/>
    <x v="4"/>
    <s v="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m/>
    <b v="0"/>
    <b v="0"/>
    <s v="photography/photography books"/>
    <x v="7"/>
    <s v="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m/>
    <b v="0"/>
    <b v="1"/>
    <s v="photography/photography books"/>
    <x v="7"/>
    <s v="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m/>
    <b v="0"/>
    <b v="0"/>
    <s v="music/rock"/>
    <x v="1"/>
    <s v=" 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m/>
    <b v="0"/>
    <b v="0"/>
    <s v="photography/photography books"/>
    <x v="7"/>
    <s v="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m/>
    <b v="0"/>
    <b v="0"/>
    <s v="food/food trucks"/>
    <x v="0"/>
    <s v="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m/>
    <b v="0"/>
    <b v="0"/>
    <s v="music/metal"/>
    <x v="1"/>
    <s v=" 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m/>
    <b v="0"/>
    <b v="0"/>
    <s v="publishing/nonfiction"/>
    <x v="5"/>
    <s v=" 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m/>
    <b v="0"/>
    <b v="0"/>
    <s v="music/electric music"/>
    <x v="1"/>
    <s v="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m/>
    <b v="0"/>
    <b v="1"/>
    <s v="theater/plays"/>
    <x v="3"/>
    <s v=" 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m/>
    <b v="0"/>
    <b v="0"/>
    <s v="theater/plays"/>
    <x v="3"/>
    <s v=" 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m/>
    <b v="0"/>
    <b v="0"/>
    <s v="film &amp; video/shorts"/>
    <x v="4"/>
    <s v=" 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m/>
    <b v="0"/>
    <b v="1"/>
    <s v="theater/plays"/>
    <x v="3"/>
    <s v=" 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m/>
    <b v="0"/>
    <b v="0"/>
    <s v="theater/plays"/>
    <x v="3"/>
    <s v=" 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m/>
    <b v="0"/>
    <b v="0"/>
    <s v="music/indie rock"/>
    <x v="1"/>
    <s v="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m/>
    <b v="0"/>
    <b v="1"/>
    <s v="theater/plays"/>
    <x v="3"/>
    <s v=" 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m/>
    <b v="0"/>
    <b v="0"/>
    <s v="theater/plays"/>
    <x v="3"/>
    <s v=" 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m/>
    <b v="0"/>
    <b v="1"/>
    <s v="music/electric music"/>
    <x v="1"/>
    <s v="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m/>
    <b v="0"/>
    <b v="0"/>
    <s v="music/indie rock"/>
    <x v="1"/>
    <s v="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m/>
    <b v="0"/>
    <b v="0"/>
    <s v="film &amp; video/documentary"/>
    <x v="4"/>
    <s v=" 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m/>
    <b v="0"/>
    <b v="0"/>
    <s v="publishing/translations"/>
    <x v="5"/>
    <s v=" 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m/>
    <b v="0"/>
    <b v="1"/>
    <s v="film &amp; video/documentary"/>
    <x v="4"/>
    <s v=" 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m/>
    <b v="0"/>
    <b v="1"/>
    <s v="film &amp; video/television"/>
    <x v="4"/>
    <s v=" 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m/>
    <b v="0"/>
    <b v="0"/>
    <s v="theater/plays"/>
    <x v="3"/>
    <s v=" 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m/>
    <b v="0"/>
    <b v="1"/>
    <s v="food/food trucks"/>
    <x v="0"/>
    <s v="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m/>
    <b v="0"/>
    <b v="0"/>
    <s v="theater/plays"/>
    <x v="3"/>
    <s v=" 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m/>
    <b v="0"/>
    <b v="0"/>
    <s v="film &amp; video/documentary"/>
    <x v="4"/>
    <s v=" 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m/>
    <b v="0"/>
    <b v="0"/>
    <s v="music/jazz"/>
    <x v="1"/>
    <s v=" 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m/>
    <b v="0"/>
    <b v="1"/>
    <s v="technology/web"/>
    <x v="2"/>
    <s v=" 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m/>
    <b v="0"/>
    <b v="1"/>
    <s v="music/rock"/>
    <x v="1"/>
    <s v=" 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m/>
    <b v="0"/>
    <b v="0"/>
    <s v="technology/web"/>
    <x v="2"/>
    <s v=" 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m/>
    <b v="0"/>
    <b v="1"/>
    <s v="publishing/nonfiction"/>
    <x v="5"/>
    <s v=" 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m/>
    <b v="0"/>
    <b v="0"/>
    <s v="publishing/radio &amp; podcasts"/>
    <x v="5"/>
    <s v="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m/>
    <b v="0"/>
    <b v="0"/>
    <s v="theater/plays"/>
    <x v="3"/>
    <s v=" 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m/>
    <b v="1"/>
    <b v="1"/>
    <s v="film &amp; video/documentary"/>
    <x v="4"/>
    <s v=" 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m/>
    <b v="0"/>
    <b v="0"/>
    <s v="theater/plays"/>
    <x v="3"/>
    <s v=" 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m/>
    <b v="0"/>
    <b v="0"/>
    <s v="games/video games"/>
    <x v="6"/>
    <s v="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m/>
    <b v="0"/>
    <b v="1"/>
    <s v="theater/plays"/>
    <x v="3"/>
    <s v=" 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m/>
    <b v="0"/>
    <b v="0"/>
    <s v="theater/plays"/>
    <x v="3"/>
    <s v=" 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m/>
    <b v="1"/>
    <b v="0"/>
    <s v="technology/web"/>
    <x v="2"/>
    <s v=" 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m/>
    <b v="1"/>
    <b v="0"/>
    <s v="film &amp; video/drama"/>
    <x v="4"/>
    <s v=" 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m/>
    <b v="0"/>
    <b v="0"/>
    <s v="film &amp; video/drama"/>
    <x v="4"/>
    <s v=" 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m/>
    <b v="0"/>
    <b v="0"/>
    <s v="theater/plays"/>
    <x v="3"/>
    <s v=" 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m/>
    <b v="0"/>
    <b v="0"/>
    <s v="film &amp; video/television"/>
    <x v="4"/>
    <s v=" 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m/>
    <b v="0"/>
    <b v="0"/>
    <s v="photography/photography books"/>
    <x v="7"/>
    <s v="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m/>
    <b v="0"/>
    <b v="1"/>
    <s v="film &amp; video/shorts"/>
    <x v="4"/>
    <s v=" 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m/>
    <b v="0"/>
    <b v="0"/>
    <s v="publishing/radio &amp; podcasts"/>
    <x v="5"/>
    <s v="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m/>
    <b v="0"/>
    <b v="1"/>
    <s v="theater/plays"/>
    <x v="3"/>
    <s v=" 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m/>
    <b v="1"/>
    <b v="0"/>
    <s v="film &amp; video/animation"/>
    <x v="4"/>
    <s v=" 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m/>
    <b v="0"/>
    <b v="0"/>
    <s v="technology/web"/>
    <x v="2"/>
    <s v=" 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m/>
    <b v="0"/>
    <b v="1"/>
    <s v="music/world music"/>
    <x v="1"/>
    <s v="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m/>
    <b v="0"/>
    <b v="0"/>
    <s v="theater/plays"/>
    <x v="3"/>
    <s v=" 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m/>
    <b v="0"/>
    <b v="0"/>
    <s v="theater/plays"/>
    <x v="3"/>
    <s v=" 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m/>
    <b v="0"/>
    <b v="0"/>
    <s v="theater/plays"/>
    <x v="3"/>
    <s v=" 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m/>
    <b v="0"/>
    <b v="0"/>
    <s v="food/food trucks"/>
    <x v="0"/>
    <s v="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m/>
    <b v="0"/>
    <b v="0"/>
    <s v="theater/plays"/>
    <x v="3"/>
    <s v=" 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m/>
    <b v="0"/>
    <b v="0"/>
    <s v="technology/web"/>
    <x v="2"/>
    <s v=" 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m/>
    <b v="0"/>
    <b v="0"/>
    <s v="theater/plays"/>
    <x v="3"/>
    <s v=" 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m/>
    <b v="0"/>
    <b v="1"/>
    <s v="theater/plays"/>
    <x v="3"/>
    <s v=" 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m/>
    <b v="0"/>
    <b v="1"/>
    <s v="theater/plays"/>
    <x v="3"/>
    <s v=" 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m/>
    <b v="0"/>
    <b v="0"/>
    <s v="music/rock"/>
    <x v="1"/>
    <s v=" 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m/>
    <b v="0"/>
    <b v="0"/>
    <s v="theater/plays"/>
    <x v="3"/>
    <s v=" 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m/>
    <b v="0"/>
    <b v="0"/>
    <s v="theater/plays"/>
    <x v="3"/>
    <s v=" 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m/>
    <b v="0"/>
    <b v="0"/>
    <s v="theater/plays"/>
    <x v="3"/>
    <s v=" 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m/>
    <b v="1"/>
    <b v="0"/>
    <s v="theater/plays"/>
    <x v="3"/>
    <s v=" 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m/>
    <b v="0"/>
    <b v="0"/>
    <s v="film &amp; video/documentary"/>
    <x v="4"/>
    <s v=" 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m/>
    <b v="0"/>
    <b v="1"/>
    <s v="publishing/fiction"/>
    <x v="5"/>
    <s v=" 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m/>
    <b v="0"/>
    <b v="1"/>
    <s v="games/video games"/>
    <x v="6"/>
    <s v="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m/>
    <b v="0"/>
    <b v="0"/>
    <s v="technology/web"/>
    <x v="2"/>
    <s v=" 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m/>
    <b v="1"/>
    <b v="0"/>
    <s v="theater/plays"/>
    <x v="3"/>
    <s v=" 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m/>
    <b v="0"/>
    <b v="0"/>
    <s v="theater/plays"/>
    <x v="3"/>
    <s v=" 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m/>
    <b v="0"/>
    <b v="0"/>
    <s v="food/food trucks"/>
    <x v="0"/>
    <s v="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m/>
    <b v="0"/>
    <b v="0"/>
    <s v="photography/photography books"/>
    <x v="7"/>
    <s v="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m/>
    <b v="1"/>
    <b v="0"/>
    <s v="photography/photography books"/>
    <x v="7"/>
    <s v="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m/>
    <b v="0"/>
    <b v="0"/>
    <s v="theater/plays"/>
    <x v="3"/>
    <s v=" 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m/>
    <b v="0"/>
    <b v="0"/>
    <s v="theater/plays"/>
    <x v="3"/>
    <s v=" 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m/>
    <b v="1"/>
    <b v="1"/>
    <s v="film &amp; video/documentary"/>
    <x v="4"/>
    <s v=" 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m/>
    <b v="0"/>
    <b v="0"/>
    <s v="technology/web"/>
    <x v="2"/>
    <s v=" 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m/>
    <b v="0"/>
    <b v="1"/>
    <s v="theater/plays"/>
    <x v="3"/>
    <s v=" 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m/>
    <b v="0"/>
    <b v="1"/>
    <s v="music/rock"/>
    <x v="1"/>
    <s v=" 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m/>
    <b v="0"/>
    <b v="0"/>
    <s v="film &amp; video/documentary"/>
    <x v="4"/>
    <s v=" 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m/>
    <b v="0"/>
    <b v="1"/>
    <s v="film &amp; video/science fiction"/>
    <x v="4"/>
    <s v="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m/>
    <b v="0"/>
    <b v="0"/>
    <s v="technology/web"/>
    <x v="2"/>
    <s v=" 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m/>
    <b v="0"/>
    <b v="0"/>
    <s v="theater/plays"/>
    <x v="3"/>
    <s v=" 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m/>
    <b v="0"/>
    <b v="0"/>
    <s v="film &amp; video/science fiction"/>
    <x v="4"/>
    <s v="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m/>
    <b v="0"/>
    <b v="0"/>
    <s v="theater/plays"/>
    <x v="3"/>
    <s v=" 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m/>
    <b v="0"/>
    <b v="0"/>
    <s v="film &amp; video/animation"/>
    <x v="4"/>
    <s v=" 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m/>
    <b v="0"/>
    <b v="0"/>
    <s v="publishing/translations"/>
    <x v="5"/>
    <s v=" 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m/>
    <b v="0"/>
    <b v="0"/>
    <s v="technology/web"/>
    <x v="2"/>
    <s v=" 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m/>
    <b v="0"/>
    <b v="0"/>
    <s v="publishing/translations"/>
    <x v="5"/>
    <s v=" 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m/>
    <b v="0"/>
    <b v="0"/>
    <s v="food/food trucks"/>
    <x v="0"/>
    <s v="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m/>
    <b v="0"/>
    <b v="1"/>
    <s v="photography/photography books"/>
    <x v="7"/>
    <s v="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m/>
    <b v="0"/>
    <b v="0"/>
    <s v="theater/plays"/>
    <x v="3"/>
    <s v=" 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m/>
    <b v="0"/>
    <b v="0"/>
    <s v="music/rock"/>
    <x v="1"/>
    <s v=" 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m/>
    <b v="0"/>
    <b v="0"/>
    <s v="theater/plays"/>
    <x v="3"/>
    <s v=" 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m/>
    <b v="0"/>
    <b v="0"/>
    <s v="music/world music"/>
    <x v="1"/>
    <s v="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m/>
    <b v="0"/>
    <b v="0"/>
    <s v="food/food trucks"/>
    <x v="0"/>
    <s v="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m/>
    <b v="0"/>
    <b v="0"/>
    <s v="theater/plays"/>
    <x v="3"/>
    <s v=" 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m/>
    <b v="0"/>
    <b v="0"/>
    <s v="theater/plays"/>
    <x v="3"/>
    <s v=" 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m/>
    <b v="0"/>
    <b v="0"/>
    <s v="film &amp; video/television"/>
    <x v="4"/>
    <s v=" 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m/>
    <b v="0"/>
    <b v="1"/>
    <s v="technology/web"/>
    <x v="2"/>
    <s v=" 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m/>
    <b v="0"/>
    <b v="1"/>
    <s v="theater/plays"/>
    <x v="3"/>
    <s v=" 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m/>
    <b v="0"/>
    <b v="0"/>
    <s v="music/indie rock"/>
    <x v="1"/>
    <s v="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m/>
    <b v="0"/>
    <b v="1"/>
    <s v="theater/plays"/>
    <x v="3"/>
    <s v=" 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m/>
    <b v="0"/>
    <b v="1"/>
    <s v="theater/plays"/>
    <x v="3"/>
    <s v=" 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m/>
    <b v="0"/>
    <b v="0"/>
    <s v="food/food trucks"/>
    <x v="0"/>
    <s v="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m/>
    <b v="0"/>
    <b v="0"/>
    <s v="games/video games"/>
    <x v="6"/>
    <s v="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m/>
    <b v="0"/>
    <b v="0"/>
    <s v="theater/plays"/>
    <x v="3"/>
    <s v=" 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m/>
    <b v="1"/>
    <b v="0"/>
    <s v="publishing/nonfiction"/>
    <x v="5"/>
    <s v=" 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m/>
    <b v="0"/>
    <b v="0"/>
    <s v="technology/web"/>
    <x v="2"/>
    <s v=" 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m/>
    <b v="0"/>
    <b v="1"/>
    <s v="film &amp; video/documentary"/>
    <x v="4"/>
    <s v=" 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m/>
    <b v="0"/>
    <b v="0"/>
    <s v="film &amp; video/documentary"/>
    <x v="4"/>
    <s v=" 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m/>
    <b v="0"/>
    <b v="0"/>
    <s v="theater/plays"/>
    <x v="3"/>
    <s v=" 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m/>
    <b v="0"/>
    <b v="1"/>
    <s v="music/rock"/>
    <x v="1"/>
    <s v=" 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m/>
    <b v="0"/>
    <b v="0"/>
    <s v="music/rock"/>
    <x v="1"/>
    <s v=" 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m/>
    <b v="0"/>
    <b v="0"/>
    <s v="film &amp; video/documentary"/>
    <x v="4"/>
    <s v=" 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m/>
    <b v="0"/>
    <b v="0"/>
    <s v="publishing/radio &amp; podcasts"/>
    <x v="5"/>
    <s v="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m/>
    <b v="0"/>
    <b v="0"/>
    <s v="publishing/translations"/>
    <x v="5"/>
    <s v=" 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m/>
    <b v="0"/>
    <b v="1"/>
    <s v="film &amp; video/drama"/>
    <x v="4"/>
    <s v=" 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m/>
    <b v="0"/>
    <b v="1"/>
    <s v="music/rock"/>
    <x v="1"/>
    <s v=" 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m/>
    <b v="0"/>
    <b v="1"/>
    <s v="film &amp; video/drama"/>
    <x v="4"/>
    <s v=" 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m/>
    <b v="0"/>
    <b v="1"/>
    <s v="photography/photography books"/>
    <x v="7"/>
    <s v="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m/>
    <b v="0"/>
    <b v="1"/>
    <s v="publishing/translations"/>
    <x v="5"/>
    <s v=" 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m/>
    <b v="0"/>
    <b v="1"/>
    <s v="food/food trucks"/>
    <x v="0"/>
    <s v="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m/>
    <b v="0"/>
    <b v="0"/>
    <s v="theater/plays"/>
    <x v="3"/>
    <s v=" 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m/>
    <b v="0"/>
    <b v="0"/>
    <s v="theater/plays"/>
    <x v="3"/>
    <s v=" 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m/>
    <b v="0"/>
    <b v="1"/>
    <s v="music/indie rock"/>
    <x v="1"/>
    <s v="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m/>
    <b v="0"/>
    <b v="0"/>
    <s v="food/food trucks"/>
    <x v="0"/>
    <s v="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EC5FC-CB08-4EE6-922D-93DFA15A6D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AE50D-718B-4453-A2C8-C545704AF3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3">
        <item x="9"/>
        <item x="20"/>
        <item x="13"/>
        <item x="4"/>
        <item x="6"/>
        <item x="12"/>
        <item x="10"/>
        <item x="17"/>
        <item x="16"/>
        <item x="5"/>
        <item x="8"/>
        <item x="3"/>
        <item x="15"/>
        <item x="1"/>
        <item x="11"/>
        <item x="19"/>
        <item x="18"/>
        <item x="14"/>
        <item x="7"/>
        <item x="2"/>
        <item x="0"/>
        <item x="21"/>
        <item t="default"/>
      </items>
    </pivotField>
  </pivotFields>
  <rowFields count="1">
    <field x="1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7C566-01C1-49A3-891E-AB817D0CF1A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P1" sqref="P1:P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5" bestFit="1" customWidth="1"/>
    <col min="8" max="8" width="13" bestFit="1" customWidth="1"/>
    <col min="9" max="9" width="16.09765625" style="5" bestFit="1" customWidth="1"/>
    <col min="12" max="13" width="11.19921875" bestFit="1" customWidth="1"/>
    <col min="14" max="14" width="22.19921875" style="11" bestFit="1" customWidth="1"/>
    <col min="15" max="15" width="22.19921875" style="11" customWidth="1"/>
    <col min="16" max="16" width="22.19921875" style="11" hidden="1" customWidth="1"/>
    <col min="19" max="19" width="28" bestFit="1" customWidth="1"/>
    <col min="20" max="20" width="14.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2068</v>
      </c>
      <c r="O1" s="9" t="s">
        <v>2069</v>
      </c>
      <c r="P1" s="9" t="s">
        <v>2070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s="10"/>
      <c r="Q2" t="b">
        <v>0</v>
      </c>
      <c r="R2" t="b">
        <v>0</v>
      </c>
      <c r="S2" t="s">
        <v>17</v>
      </c>
      <c r="T2" t="s">
        <v>2033</v>
      </c>
      <c r="U2" t="s">
        <v>2039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s="10"/>
      <c r="Q3" t="b">
        <v>0</v>
      </c>
      <c r="R3" t="b">
        <v>1</v>
      </c>
      <c r="S3" t="s">
        <v>23</v>
      </c>
      <c r="T3" t="s">
        <v>2034</v>
      </c>
      <c r="U3" t="s">
        <v>2040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s="10"/>
      <c r="Q4" t="b">
        <v>0</v>
      </c>
      <c r="R4" t="b">
        <v>0</v>
      </c>
      <c r="S4" t="s">
        <v>28</v>
      </c>
      <c r="T4" t="s">
        <v>2035</v>
      </c>
      <c r="U4" t="s">
        <v>2041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s="10"/>
      <c r="Q5" t="b">
        <v>0</v>
      </c>
      <c r="R5" t="b">
        <v>0</v>
      </c>
      <c r="S5" t="s">
        <v>23</v>
      </c>
      <c r="T5" t="s">
        <v>2034</v>
      </c>
      <c r="U5" t="s">
        <v>2040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s="10"/>
      <c r="Q6" t="b">
        <v>0</v>
      </c>
      <c r="R6" t="b">
        <v>0</v>
      </c>
      <c r="S6" t="s">
        <v>33</v>
      </c>
      <c r="T6" t="s">
        <v>2036</v>
      </c>
      <c r="U6" t="s">
        <v>2042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s="10"/>
      <c r="Q7" t="b">
        <v>0</v>
      </c>
      <c r="R7" t="b">
        <v>0</v>
      </c>
      <c r="S7" t="s">
        <v>33</v>
      </c>
      <c r="T7" t="s">
        <v>2036</v>
      </c>
      <c r="U7" t="s">
        <v>2042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s="10"/>
      <c r="Q8" t="b">
        <v>0</v>
      </c>
      <c r="R8" t="b">
        <v>0</v>
      </c>
      <c r="S8" t="s">
        <v>42</v>
      </c>
      <c r="T8" t="s">
        <v>2037</v>
      </c>
      <c r="U8" t="s">
        <v>2043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s="10"/>
      <c r="Q9" t="b">
        <v>0</v>
      </c>
      <c r="R9" t="b">
        <v>0</v>
      </c>
      <c r="S9" t="s">
        <v>33</v>
      </c>
      <c r="T9" t="s">
        <v>2036</v>
      </c>
      <c r="U9" t="s">
        <v>2042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s="10"/>
      <c r="Q10" t="b">
        <v>0</v>
      </c>
      <c r="R10" t="b">
        <v>0</v>
      </c>
      <c r="S10" t="s">
        <v>33</v>
      </c>
      <c r="T10" t="s">
        <v>2036</v>
      </c>
      <c r="U10" t="s">
        <v>2042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s="10"/>
      <c r="Q11" t="b">
        <v>0</v>
      </c>
      <c r="R11" t="b">
        <v>0</v>
      </c>
      <c r="S11" t="s">
        <v>50</v>
      </c>
      <c r="T11" t="s">
        <v>2034</v>
      </c>
      <c r="U11" t="s">
        <v>2044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s="10"/>
      <c r="Q12" t="b">
        <v>0</v>
      </c>
      <c r="R12" t="b">
        <v>0</v>
      </c>
      <c r="S12" t="s">
        <v>53</v>
      </c>
      <c r="T12" t="s">
        <v>2037</v>
      </c>
      <c r="U12" t="s">
        <v>2045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s="10"/>
      <c r="Q13" t="b">
        <v>0</v>
      </c>
      <c r="R13" t="b">
        <v>1</v>
      </c>
      <c r="S13" t="s">
        <v>33</v>
      </c>
      <c r="T13" t="s">
        <v>2036</v>
      </c>
      <c r="U13" t="s">
        <v>2042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s="10"/>
      <c r="Q14" t="b">
        <v>0</v>
      </c>
      <c r="R14" t="b">
        <v>0</v>
      </c>
      <c r="S14" t="s">
        <v>53</v>
      </c>
      <c r="T14" t="s">
        <v>2037</v>
      </c>
      <c r="U14" t="s">
        <v>2045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s="10"/>
      <c r="Q15" t="b">
        <v>0</v>
      </c>
      <c r="R15" t="b">
        <v>0</v>
      </c>
      <c r="S15" t="s">
        <v>60</v>
      </c>
      <c r="T15" t="s">
        <v>2034</v>
      </c>
      <c r="U15" t="s">
        <v>2040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s="10"/>
      <c r="Q16" t="b">
        <v>0</v>
      </c>
      <c r="R16" t="b">
        <v>0</v>
      </c>
      <c r="S16" t="s">
        <v>60</v>
      </c>
      <c r="T16" t="s">
        <v>2034</v>
      </c>
      <c r="U16" t="s">
        <v>2040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s="10"/>
      <c r="Q17" t="b">
        <v>0</v>
      </c>
      <c r="R17" t="b">
        <v>0</v>
      </c>
      <c r="S17" t="s">
        <v>65</v>
      </c>
      <c r="T17" t="s">
        <v>2035</v>
      </c>
      <c r="U17" t="s">
        <v>2046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s="10"/>
      <c r="Q18" t="b">
        <v>0</v>
      </c>
      <c r="R18" t="b">
        <v>0</v>
      </c>
      <c r="S18" t="s">
        <v>68</v>
      </c>
      <c r="T18" t="s">
        <v>2038</v>
      </c>
      <c r="U18" t="s">
        <v>2047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s="10"/>
      <c r="Q19" t="b">
        <v>0</v>
      </c>
      <c r="R19" t="b">
        <v>0</v>
      </c>
      <c r="S19" t="s">
        <v>71</v>
      </c>
      <c r="T19" t="s">
        <v>2037</v>
      </c>
      <c r="U19" t="s">
        <v>2048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s="10"/>
      <c r="Q20" t="b">
        <v>0</v>
      </c>
      <c r="R20" t="b">
        <v>0</v>
      </c>
      <c r="S20" t="s">
        <v>33</v>
      </c>
      <c r="T20" t="s">
        <v>2036</v>
      </c>
      <c r="U20" t="s">
        <v>2042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s="10"/>
      <c r="Q21" t="b">
        <v>0</v>
      </c>
      <c r="R21" t="b">
        <v>1</v>
      </c>
      <c r="S21" t="s">
        <v>33</v>
      </c>
      <c r="T21" t="s">
        <v>2036</v>
      </c>
      <c r="U21" t="s">
        <v>2042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s="10"/>
      <c r="Q22" t="b">
        <v>0</v>
      </c>
      <c r="R22" t="b">
        <v>0</v>
      </c>
      <c r="S22" t="s">
        <v>53</v>
      </c>
      <c r="T22" t="s">
        <v>2037</v>
      </c>
      <c r="U22" t="s">
        <v>2045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s="10"/>
      <c r="Q23" t="b">
        <v>0</v>
      </c>
      <c r="R23" t="b">
        <v>0</v>
      </c>
      <c r="S23" t="s">
        <v>33</v>
      </c>
      <c r="T23" t="s">
        <v>2036</v>
      </c>
      <c r="U23" t="s">
        <v>2042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s="10"/>
      <c r="Q24" t="b">
        <v>0</v>
      </c>
      <c r="R24" t="b">
        <v>0</v>
      </c>
      <c r="S24" t="s">
        <v>33</v>
      </c>
      <c r="T24" t="s">
        <v>2036</v>
      </c>
      <c r="U24" t="s">
        <v>2042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s="10"/>
      <c r="Q25" t="b">
        <v>0</v>
      </c>
      <c r="R25" t="b">
        <v>0</v>
      </c>
      <c r="S25" t="s">
        <v>42</v>
      </c>
      <c r="T25" t="s">
        <v>2037</v>
      </c>
      <c r="U25" t="s">
        <v>2043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s="10"/>
      <c r="Q26" t="b">
        <v>0</v>
      </c>
      <c r="R26" t="b">
        <v>0</v>
      </c>
      <c r="S26" t="s">
        <v>65</v>
      </c>
      <c r="T26" t="s">
        <v>2035</v>
      </c>
      <c r="U26" t="s">
        <v>2046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s="10"/>
      <c r="Q27" t="b">
        <v>0</v>
      </c>
      <c r="R27" t="b">
        <v>1</v>
      </c>
      <c r="S27" t="s">
        <v>89</v>
      </c>
      <c r="T27" t="s">
        <v>2060</v>
      </c>
      <c r="U27" t="s">
        <v>2049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s="10"/>
      <c r="Q28" t="b">
        <v>0</v>
      </c>
      <c r="R28" t="b">
        <v>0</v>
      </c>
      <c r="S28" t="s">
        <v>33</v>
      </c>
      <c r="T28" t="s">
        <v>2036</v>
      </c>
      <c r="U28" t="s">
        <v>2042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s="10"/>
      <c r="Q29" t="b">
        <v>0</v>
      </c>
      <c r="R29" t="b">
        <v>0</v>
      </c>
      <c r="S29" t="s">
        <v>23</v>
      </c>
      <c r="T29" t="s">
        <v>2034</v>
      </c>
      <c r="U29" t="s">
        <v>2040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s="10"/>
      <c r="Q30" t="b">
        <v>0</v>
      </c>
      <c r="R30" t="b">
        <v>1</v>
      </c>
      <c r="S30" t="s">
        <v>33</v>
      </c>
      <c r="T30" t="s">
        <v>2036</v>
      </c>
      <c r="U30" t="s">
        <v>2042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s="10"/>
      <c r="Q31" t="b">
        <v>0</v>
      </c>
      <c r="R31" t="b">
        <v>0</v>
      </c>
      <c r="S31" t="s">
        <v>100</v>
      </c>
      <c r="T31" t="s">
        <v>2037</v>
      </c>
      <c r="U31" t="s">
        <v>2050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s="10"/>
      <c r="Q32" t="b">
        <v>0</v>
      </c>
      <c r="R32" t="b">
        <v>0</v>
      </c>
      <c r="S32" t="s">
        <v>71</v>
      </c>
      <c r="T32" t="s">
        <v>2037</v>
      </c>
      <c r="U32" t="s">
        <v>2048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s="10"/>
      <c r="Q33" t="b">
        <v>0</v>
      </c>
      <c r="R33" t="b">
        <v>0</v>
      </c>
      <c r="S33" t="s">
        <v>89</v>
      </c>
      <c r="T33" t="s">
        <v>2060</v>
      </c>
      <c r="U33" t="s">
        <v>2049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s="10"/>
      <c r="Q34" t="b">
        <v>0</v>
      </c>
      <c r="R34" t="b">
        <v>0</v>
      </c>
      <c r="S34" t="s">
        <v>42</v>
      </c>
      <c r="T34" t="s">
        <v>2037</v>
      </c>
      <c r="U34" t="s">
        <v>2043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s="10"/>
      <c r="Q35" t="b">
        <v>0</v>
      </c>
      <c r="R35" t="b">
        <v>0</v>
      </c>
      <c r="S35" t="s">
        <v>33</v>
      </c>
      <c r="T35" t="s">
        <v>2036</v>
      </c>
      <c r="U35" t="s">
        <v>2042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s="10"/>
      <c r="Q36" t="b">
        <v>0</v>
      </c>
      <c r="R36" t="b">
        <v>0</v>
      </c>
      <c r="S36" t="s">
        <v>42</v>
      </c>
      <c r="T36" t="s">
        <v>2037</v>
      </c>
      <c r="U36" t="s">
        <v>2043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s="10"/>
      <c r="Q37" t="b">
        <v>0</v>
      </c>
      <c r="R37" t="b">
        <v>1</v>
      </c>
      <c r="S37" t="s">
        <v>53</v>
      </c>
      <c r="T37" t="s">
        <v>2037</v>
      </c>
      <c r="U37" t="s">
        <v>2045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s="10"/>
      <c r="Q38" t="b">
        <v>0</v>
      </c>
      <c r="R38" t="b">
        <v>0</v>
      </c>
      <c r="S38" t="s">
        <v>33</v>
      </c>
      <c r="T38" t="s">
        <v>2036</v>
      </c>
      <c r="U38" t="s">
        <v>2042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s="10"/>
      <c r="Q39" t="b">
        <v>0</v>
      </c>
      <c r="R39" t="b">
        <v>1</v>
      </c>
      <c r="S39" t="s">
        <v>119</v>
      </c>
      <c r="T39" t="s">
        <v>2038</v>
      </c>
      <c r="U39" t="s">
        <v>2051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s="10"/>
      <c r="Q40" t="b">
        <v>0</v>
      </c>
      <c r="R40" t="b">
        <v>0</v>
      </c>
      <c r="S40" t="s">
        <v>122</v>
      </c>
      <c r="T40" t="s">
        <v>2061</v>
      </c>
      <c r="U40" t="s">
        <v>2052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s="10"/>
      <c r="Q41" t="b">
        <v>0</v>
      </c>
      <c r="R41" t="b">
        <v>0</v>
      </c>
      <c r="S41" t="s">
        <v>33</v>
      </c>
      <c r="T41" t="s">
        <v>2036</v>
      </c>
      <c r="U41" t="s">
        <v>2042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s="10"/>
      <c r="Q42" t="b">
        <v>0</v>
      </c>
      <c r="R42" t="b">
        <v>1</v>
      </c>
      <c r="S42" t="s">
        <v>65</v>
      </c>
      <c r="T42" t="s">
        <v>2035</v>
      </c>
      <c r="U42" t="s">
        <v>2046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s="10"/>
      <c r="Q43" t="b">
        <v>0</v>
      </c>
      <c r="R43" t="b">
        <v>1</v>
      </c>
      <c r="S43" t="s">
        <v>23</v>
      </c>
      <c r="T43" t="s">
        <v>2034</v>
      </c>
      <c r="U43" t="s">
        <v>2040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s="10"/>
      <c r="Q44" t="b">
        <v>0</v>
      </c>
      <c r="R44" t="b">
        <v>0</v>
      </c>
      <c r="S44" t="s">
        <v>17</v>
      </c>
      <c r="T44" t="s">
        <v>2033</v>
      </c>
      <c r="U44" t="s">
        <v>2053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s="10"/>
      <c r="Q45" t="b">
        <v>0</v>
      </c>
      <c r="R45" t="b">
        <v>0</v>
      </c>
      <c r="S45" t="s">
        <v>133</v>
      </c>
      <c r="T45" t="s">
        <v>2038</v>
      </c>
      <c r="U45" t="s">
        <v>2054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s="10"/>
      <c r="Q46" t="b">
        <v>0</v>
      </c>
      <c r="R46" t="b">
        <v>0</v>
      </c>
      <c r="S46" t="s">
        <v>119</v>
      </c>
      <c r="T46" t="s">
        <v>2038</v>
      </c>
      <c r="U46" t="s">
        <v>2051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s="10"/>
      <c r="Q47" t="b">
        <v>0</v>
      </c>
      <c r="R47" t="b">
        <v>1</v>
      </c>
      <c r="S47" t="s">
        <v>33</v>
      </c>
      <c r="T47" t="s">
        <v>2036</v>
      </c>
      <c r="U47" t="s">
        <v>2042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s="10"/>
      <c r="Q48" t="b">
        <v>0</v>
      </c>
      <c r="R48" t="b">
        <v>0</v>
      </c>
      <c r="S48" t="s">
        <v>23</v>
      </c>
      <c r="T48" t="s">
        <v>2034</v>
      </c>
      <c r="U48" t="s">
        <v>2040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s="10"/>
      <c r="Q49" t="b">
        <v>0</v>
      </c>
      <c r="R49" t="b">
        <v>0</v>
      </c>
      <c r="S49" t="s">
        <v>33</v>
      </c>
      <c r="T49" t="s">
        <v>2036</v>
      </c>
      <c r="U49" t="s">
        <v>2042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s="10"/>
      <c r="Q50" t="b">
        <v>0</v>
      </c>
      <c r="R50" t="b">
        <v>0</v>
      </c>
      <c r="S50" t="s">
        <v>33</v>
      </c>
      <c r="T50" t="s">
        <v>2036</v>
      </c>
      <c r="U50" t="s">
        <v>2042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s="10"/>
      <c r="Q51" t="b">
        <v>0</v>
      </c>
      <c r="R51" t="b">
        <v>0</v>
      </c>
      <c r="S51" t="s">
        <v>23</v>
      </c>
      <c r="T51" t="s">
        <v>2034</v>
      </c>
      <c r="U51" t="s">
        <v>2040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s="10"/>
      <c r="Q52" t="b">
        <v>0</v>
      </c>
      <c r="R52" t="b">
        <v>0</v>
      </c>
      <c r="S52" t="s">
        <v>148</v>
      </c>
      <c r="T52" t="s">
        <v>2034</v>
      </c>
      <c r="U52" t="s">
        <v>2055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s="10"/>
      <c r="Q53" t="b">
        <v>0</v>
      </c>
      <c r="R53" t="b">
        <v>1</v>
      </c>
      <c r="S53" t="s">
        <v>65</v>
      </c>
      <c r="T53" t="s">
        <v>2035</v>
      </c>
      <c r="U53" t="s">
        <v>2046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s="10"/>
      <c r="Q54" t="b">
        <v>0</v>
      </c>
      <c r="R54" t="b">
        <v>0</v>
      </c>
      <c r="S54" t="s">
        <v>33</v>
      </c>
      <c r="T54" t="s">
        <v>2036</v>
      </c>
      <c r="U54" t="s">
        <v>2042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s="10"/>
      <c r="Q55" t="b">
        <v>0</v>
      </c>
      <c r="R55" t="b">
        <v>0</v>
      </c>
      <c r="S55" t="s">
        <v>53</v>
      </c>
      <c r="T55" t="s">
        <v>2037</v>
      </c>
      <c r="U55" t="s">
        <v>2045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s="10"/>
      <c r="Q56" t="b">
        <v>0</v>
      </c>
      <c r="R56" t="b">
        <v>0</v>
      </c>
      <c r="S56" t="s">
        <v>65</v>
      </c>
      <c r="T56" t="s">
        <v>2035</v>
      </c>
      <c r="U56" t="s">
        <v>2046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s="10"/>
      <c r="Q57" t="b">
        <v>0</v>
      </c>
      <c r="R57" t="b">
        <v>0</v>
      </c>
      <c r="S57" t="s">
        <v>159</v>
      </c>
      <c r="T57" t="s">
        <v>2034</v>
      </c>
      <c r="U57" t="s">
        <v>2056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s="10"/>
      <c r="Q58" t="b">
        <v>0</v>
      </c>
      <c r="R58" t="b">
        <v>0</v>
      </c>
      <c r="S58" t="s">
        <v>65</v>
      </c>
      <c r="T58" t="s">
        <v>2035</v>
      </c>
      <c r="U58" t="s">
        <v>2046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s="10"/>
      <c r="Q59" t="b">
        <v>0</v>
      </c>
      <c r="R59" t="b">
        <v>0</v>
      </c>
      <c r="S59" t="s">
        <v>89</v>
      </c>
      <c r="T59" t="s">
        <v>2060</v>
      </c>
      <c r="U59" t="s">
        <v>2049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s="10"/>
      <c r="Q60" t="b">
        <v>0</v>
      </c>
      <c r="R60" t="b">
        <v>0</v>
      </c>
      <c r="S60" t="s">
        <v>33</v>
      </c>
      <c r="T60" t="s">
        <v>2036</v>
      </c>
      <c r="U60" t="s">
        <v>2042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s="10"/>
      <c r="Q61" t="b">
        <v>0</v>
      </c>
      <c r="R61" t="b">
        <v>1</v>
      </c>
      <c r="S61" t="s">
        <v>33</v>
      </c>
      <c r="T61" t="s">
        <v>2036</v>
      </c>
      <c r="U61" t="s">
        <v>2042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s="10"/>
      <c r="Q62" t="b">
        <v>0</v>
      </c>
      <c r="R62" t="b">
        <v>0</v>
      </c>
      <c r="S62" t="s">
        <v>33</v>
      </c>
      <c r="T62" t="s">
        <v>2036</v>
      </c>
      <c r="U62" t="s">
        <v>2042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s="10"/>
      <c r="Q63" t="b">
        <v>0</v>
      </c>
      <c r="R63" t="b">
        <v>0</v>
      </c>
      <c r="S63" t="s">
        <v>33</v>
      </c>
      <c r="T63" t="s">
        <v>2036</v>
      </c>
      <c r="U63" t="s">
        <v>2042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s="10"/>
      <c r="Q64" t="b">
        <v>0</v>
      </c>
      <c r="R64" t="b">
        <v>0</v>
      </c>
      <c r="S64" t="s">
        <v>28</v>
      </c>
      <c r="T64" t="s">
        <v>2035</v>
      </c>
      <c r="U64" t="s">
        <v>2041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s="10"/>
      <c r="Q65" t="b">
        <v>0</v>
      </c>
      <c r="R65" t="b">
        <v>0</v>
      </c>
      <c r="S65" t="s">
        <v>33</v>
      </c>
      <c r="T65" t="s">
        <v>2036</v>
      </c>
      <c r="U65" t="s">
        <v>2042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s="10"/>
      <c r="Q66" t="b">
        <v>0</v>
      </c>
      <c r="R66" t="b">
        <v>1</v>
      </c>
      <c r="S66" t="s">
        <v>28</v>
      </c>
      <c r="T66" t="s">
        <v>2035</v>
      </c>
      <c r="U66" t="s">
        <v>2041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s="10"/>
      <c r="Q67" t="b">
        <v>0</v>
      </c>
      <c r="R67" t="b">
        <v>0</v>
      </c>
      <c r="S67" t="s">
        <v>33</v>
      </c>
      <c r="T67" t="s">
        <v>2036</v>
      </c>
      <c r="U67" t="s">
        <v>2042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s="10"/>
      <c r="Q68" t="b">
        <v>0</v>
      </c>
      <c r="R68" t="b">
        <v>1</v>
      </c>
      <c r="S68" t="s">
        <v>33</v>
      </c>
      <c r="T68" t="s">
        <v>2036</v>
      </c>
      <c r="U68" t="s">
        <v>2042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s="10"/>
      <c r="Q69" t="b">
        <v>0</v>
      </c>
      <c r="R69" t="b">
        <v>1</v>
      </c>
      <c r="S69" t="s">
        <v>65</v>
      </c>
      <c r="T69" t="s">
        <v>2035</v>
      </c>
      <c r="U69" t="s">
        <v>2046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s="10"/>
      <c r="Q70" t="b">
        <v>0</v>
      </c>
      <c r="R70" t="b">
        <v>1</v>
      </c>
      <c r="S70" t="s">
        <v>33</v>
      </c>
      <c r="T70" t="s">
        <v>2036</v>
      </c>
      <c r="U70" t="s">
        <v>2042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s="10"/>
      <c r="Q71" t="b">
        <v>0</v>
      </c>
      <c r="R71" t="b">
        <v>0</v>
      </c>
      <c r="S71" t="s">
        <v>33</v>
      </c>
      <c r="T71" t="s">
        <v>2036</v>
      </c>
      <c r="U71" t="s">
        <v>2042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s="10"/>
      <c r="Q72" t="b">
        <v>0</v>
      </c>
      <c r="R72" t="b">
        <v>1</v>
      </c>
      <c r="S72" t="s">
        <v>33</v>
      </c>
      <c r="T72" t="s">
        <v>2036</v>
      </c>
      <c r="U72" t="s">
        <v>2042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s="10"/>
      <c r="Q73" t="b">
        <v>0</v>
      </c>
      <c r="R73" t="b">
        <v>0</v>
      </c>
      <c r="S73" t="s">
        <v>33</v>
      </c>
      <c r="T73" t="s">
        <v>2036</v>
      </c>
      <c r="U73" t="s">
        <v>2042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s="10"/>
      <c r="Q74" t="b">
        <v>0</v>
      </c>
      <c r="R74" t="b">
        <v>0</v>
      </c>
      <c r="S74" t="s">
        <v>71</v>
      </c>
      <c r="T74" t="s">
        <v>2037</v>
      </c>
      <c r="U74" t="s">
        <v>2048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s="10"/>
      <c r="Q75" t="b">
        <v>0</v>
      </c>
      <c r="R75" t="b">
        <v>0</v>
      </c>
      <c r="S75" t="s">
        <v>159</v>
      </c>
      <c r="T75" t="s">
        <v>2034</v>
      </c>
      <c r="U75" t="s">
        <v>2056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s="10"/>
      <c r="Q76" t="b">
        <v>0</v>
      </c>
      <c r="R76" t="b">
        <v>0</v>
      </c>
      <c r="S76" t="s">
        <v>148</v>
      </c>
      <c r="T76" t="s">
        <v>2034</v>
      </c>
      <c r="U76" t="s">
        <v>2055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s="10"/>
      <c r="Q77" t="b">
        <v>0</v>
      </c>
      <c r="R77" t="b">
        <v>0</v>
      </c>
      <c r="S77" t="s">
        <v>122</v>
      </c>
      <c r="T77" t="s">
        <v>2061</v>
      </c>
      <c r="U77" t="s">
        <v>2052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s="10"/>
      <c r="Q78" t="b">
        <v>1</v>
      </c>
      <c r="R78" t="b">
        <v>1</v>
      </c>
      <c r="S78" t="s">
        <v>33</v>
      </c>
      <c r="T78" t="s">
        <v>2036</v>
      </c>
      <c r="U78" t="s">
        <v>2042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s="10"/>
      <c r="Q79" t="b">
        <v>0</v>
      </c>
      <c r="R79" t="b">
        <v>1</v>
      </c>
      <c r="S79" t="s">
        <v>71</v>
      </c>
      <c r="T79" t="s">
        <v>2037</v>
      </c>
      <c r="U79" t="s">
        <v>2048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s="10"/>
      <c r="Q80" t="b">
        <v>0</v>
      </c>
      <c r="R80" t="b">
        <v>0</v>
      </c>
      <c r="S80" t="s">
        <v>206</v>
      </c>
      <c r="T80" t="s">
        <v>2038</v>
      </c>
      <c r="U80" t="s">
        <v>2057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s="10"/>
      <c r="Q81" t="b">
        <v>0</v>
      </c>
      <c r="R81" t="b">
        <v>0</v>
      </c>
      <c r="S81" t="s">
        <v>33</v>
      </c>
      <c r="T81" t="s">
        <v>2036</v>
      </c>
      <c r="U81" t="s">
        <v>2042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s="10"/>
      <c r="Q82" t="b">
        <v>0</v>
      </c>
      <c r="R82" t="b">
        <v>0</v>
      </c>
      <c r="S82" t="s">
        <v>89</v>
      </c>
      <c r="T82" t="s">
        <v>2060</v>
      </c>
      <c r="U82" t="s">
        <v>2049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s="10"/>
      <c r="Q83" t="b">
        <v>0</v>
      </c>
      <c r="R83" t="b">
        <v>0</v>
      </c>
      <c r="S83" t="s">
        <v>23</v>
      </c>
      <c r="T83" t="s">
        <v>2034</v>
      </c>
      <c r="U83" t="s">
        <v>2040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s="10"/>
      <c r="Q84" t="b">
        <v>0</v>
      </c>
      <c r="R84" t="b">
        <v>1</v>
      </c>
      <c r="S84" t="s">
        <v>89</v>
      </c>
      <c r="T84" t="s">
        <v>2060</v>
      </c>
      <c r="U84" t="s">
        <v>2049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s="10"/>
      <c r="Q85" t="b">
        <v>0</v>
      </c>
      <c r="R85" t="b">
        <v>0</v>
      </c>
      <c r="S85" t="s">
        <v>50</v>
      </c>
      <c r="T85" t="s">
        <v>2034</v>
      </c>
      <c r="U85" t="s">
        <v>2044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s="10"/>
      <c r="Q86" t="b">
        <v>0</v>
      </c>
      <c r="R86" t="b">
        <v>0</v>
      </c>
      <c r="S86" t="s">
        <v>65</v>
      </c>
      <c r="T86" t="s">
        <v>2035</v>
      </c>
      <c r="U86" t="s">
        <v>2046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s="10"/>
      <c r="Q87" t="b">
        <v>0</v>
      </c>
      <c r="R87" t="b">
        <v>0</v>
      </c>
      <c r="S87" t="s">
        <v>60</v>
      </c>
      <c r="T87" t="s">
        <v>2034</v>
      </c>
      <c r="U87" t="s">
        <v>2040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s="10"/>
      <c r="Q88" t="b">
        <v>1</v>
      </c>
      <c r="R88" t="b">
        <v>0</v>
      </c>
      <c r="S88" t="s">
        <v>33</v>
      </c>
      <c r="T88" t="s">
        <v>2036</v>
      </c>
      <c r="U88" t="s">
        <v>2042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s="10"/>
      <c r="Q89" t="b">
        <v>0</v>
      </c>
      <c r="R89" t="b">
        <v>1</v>
      </c>
      <c r="S89" t="s">
        <v>23</v>
      </c>
      <c r="T89" t="s">
        <v>2034</v>
      </c>
      <c r="U89" t="s">
        <v>2040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s="10"/>
      <c r="Q90" t="b">
        <v>0</v>
      </c>
      <c r="R90" t="b">
        <v>0</v>
      </c>
      <c r="S90" t="s">
        <v>206</v>
      </c>
      <c r="T90" t="s">
        <v>2038</v>
      </c>
      <c r="U90" t="s">
        <v>2057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s="10"/>
      <c r="Q91" t="b">
        <v>0</v>
      </c>
      <c r="R91" t="b">
        <v>0</v>
      </c>
      <c r="S91" t="s">
        <v>33</v>
      </c>
      <c r="T91" t="s">
        <v>2036</v>
      </c>
      <c r="U91" t="s">
        <v>2042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s="10"/>
      <c r="Q92" t="b">
        <v>0</v>
      </c>
      <c r="R92" t="b">
        <v>1</v>
      </c>
      <c r="S92" t="s">
        <v>33</v>
      </c>
      <c r="T92" t="s">
        <v>2036</v>
      </c>
      <c r="U92" t="s">
        <v>2042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s="10"/>
      <c r="Q93" t="b">
        <v>0</v>
      </c>
      <c r="R93" t="b">
        <v>0</v>
      </c>
      <c r="S93" t="s">
        <v>206</v>
      </c>
      <c r="T93" t="s">
        <v>2038</v>
      </c>
      <c r="U93" t="s">
        <v>2057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s="10"/>
      <c r="Q94" t="b">
        <v>0</v>
      </c>
      <c r="R94" t="b">
        <v>1</v>
      </c>
      <c r="S94" t="s">
        <v>89</v>
      </c>
      <c r="T94" t="s">
        <v>2060</v>
      </c>
      <c r="U94" t="s">
        <v>2049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s="10"/>
      <c r="Q95" t="b">
        <v>0</v>
      </c>
      <c r="R95" t="b">
        <v>1</v>
      </c>
      <c r="S95" t="s">
        <v>33</v>
      </c>
      <c r="T95" t="s">
        <v>2036</v>
      </c>
      <c r="U95" t="s">
        <v>2042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s="10"/>
      <c r="Q96" t="b">
        <v>0</v>
      </c>
      <c r="R96" t="b">
        <v>0</v>
      </c>
      <c r="S96" t="s">
        <v>28</v>
      </c>
      <c r="T96" t="s">
        <v>2035</v>
      </c>
      <c r="U96" t="s">
        <v>2041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s="10"/>
      <c r="Q97" t="b">
        <v>0</v>
      </c>
      <c r="R97" t="b">
        <v>0</v>
      </c>
      <c r="S97" t="s">
        <v>42</v>
      </c>
      <c r="T97" t="s">
        <v>2037</v>
      </c>
      <c r="U97" t="s">
        <v>2043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s="10"/>
      <c r="Q98" t="b">
        <v>0</v>
      </c>
      <c r="R98" t="b">
        <v>0</v>
      </c>
      <c r="S98" t="s">
        <v>33</v>
      </c>
      <c r="T98" t="s">
        <v>2036</v>
      </c>
      <c r="U98" t="s">
        <v>2042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s="10"/>
      <c r="Q99" t="b">
        <v>0</v>
      </c>
      <c r="R99" t="b">
        <v>0</v>
      </c>
      <c r="S99" t="s">
        <v>17</v>
      </c>
      <c r="T99" t="s">
        <v>2033</v>
      </c>
      <c r="U99" t="s">
        <v>2053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s="10"/>
      <c r="Q100" t="b">
        <v>0</v>
      </c>
      <c r="R100" t="b">
        <v>0</v>
      </c>
      <c r="S100" t="s">
        <v>89</v>
      </c>
      <c r="T100" t="s">
        <v>2060</v>
      </c>
      <c r="U100" t="s">
        <v>2049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s="10"/>
      <c r="Q101" t="b">
        <v>0</v>
      </c>
      <c r="R101" t="b">
        <v>0</v>
      </c>
      <c r="S101" t="s">
        <v>33</v>
      </c>
      <c r="T101" t="s">
        <v>2036</v>
      </c>
      <c r="U101" t="s">
        <v>2042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s="10"/>
      <c r="Q102" t="b">
        <v>0</v>
      </c>
      <c r="R102" t="b">
        <v>0</v>
      </c>
      <c r="S102" t="s">
        <v>33</v>
      </c>
      <c r="T102" t="s">
        <v>2036</v>
      </c>
      <c r="U102" t="s">
        <v>2042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s="10"/>
      <c r="Q103" t="b">
        <v>0</v>
      </c>
      <c r="R103" t="b">
        <v>1</v>
      </c>
      <c r="S103" t="s">
        <v>50</v>
      </c>
      <c r="T103" t="s">
        <v>2034</v>
      </c>
      <c r="U103" t="s">
        <v>2044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s="10"/>
      <c r="Q104" t="b">
        <v>0</v>
      </c>
      <c r="R104" t="b">
        <v>1</v>
      </c>
      <c r="S104" t="s">
        <v>65</v>
      </c>
      <c r="T104" t="s">
        <v>2035</v>
      </c>
      <c r="U104" t="s">
        <v>2046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s="10"/>
      <c r="Q105" t="b">
        <v>0</v>
      </c>
      <c r="R105" t="b">
        <v>0</v>
      </c>
      <c r="S105" t="s">
        <v>50</v>
      </c>
      <c r="T105" t="s">
        <v>2034</v>
      </c>
      <c r="U105" t="s">
        <v>2044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s="10"/>
      <c r="Q106" t="b">
        <v>0</v>
      </c>
      <c r="R106" t="b">
        <v>0</v>
      </c>
      <c r="S106" t="s">
        <v>60</v>
      </c>
      <c r="T106" t="s">
        <v>2034</v>
      </c>
      <c r="U106" t="s">
        <v>2040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s="10"/>
      <c r="Q107" t="b">
        <v>0</v>
      </c>
      <c r="R107" t="b">
        <v>0</v>
      </c>
      <c r="S107" t="s">
        <v>28</v>
      </c>
      <c r="T107" t="s">
        <v>2035</v>
      </c>
      <c r="U107" t="s">
        <v>2041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s="10"/>
      <c r="Q108" t="b">
        <v>0</v>
      </c>
      <c r="R108" t="b">
        <v>0</v>
      </c>
      <c r="S108" t="s">
        <v>33</v>
      </c>
      <c r="T108" t="s">
        <v>2036</v>
      </c>
      <c r="U108" t="s">
        <v>2042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s="10"/>
      <c r="Q109" t="b">
        <v>0</v>
      </c>
      <c r="R109" t="b">
        <v>1</v>
      </c>
      <c r="S109" t="s">
        <v>33</v>
      </c>
      <c r="T109" t="s">
        <v>2036</v>
      </c>
      <c r="U109" t="s">
        <v>2042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s="10"/>
      <c r="Q110" t="b">
        <v>0</v>
      </c>
      <c r="R110" t="b">
        <v>0</v>
      </c>
      <c r="S110" t="s">
        <v>42</v>
      </c>
      <c r="T110" t="s">
        <v>2037</v>
      </c>
      <c r="U110" t="s">
        <v>2043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s="10"/>
      <c r="Q111" t="b">
        <v>0</v>
      </c>
      <c r="R111" t="b">
        <v>0</v>
      </c>
      <c r="S111" t="s">
        <v>269</v>
      </c>
      <c r="T111" t="s">
        <v>2037</v>
      </c>
      <c r="U111" t="s">
        <v>2058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s="10"/>
      <c r="Q112" t="b">
        <v>0</v>
      </c>
      <c r="R112" t="b">
        <v>0</v>
      </c>
      <c r="S112" t="s">
        <v>17</v>
      </c>
      <c r="T112" t="s">
        <v>2033</v>
      </c>
      <c r="U112" t="s">
        <v>2053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s="10"/>
      <c r="Q113" t="b">
        <v>0</v>
      </c>
      <c r="R113" t="b">
        <v>0</v>
      </c>
      <c r="S113" t="s">
        <v>133</v>
      </c>
      <c r="T113" t="s">
        <v>2038</v>
      </c>
      <c r="U113" t="s">
        <v>2054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s="10"/>
      <c r="Q114" t="b">
        <v>0</v>
      </c>
      <c r="R114" t="b">
        <v>0</v>
      </c>
      <c r="S114" t="s">
        <v>28</v>
      </c>
      <c r="T114" t="s">
        <v>2035</v>
      </c>
      <c r="U114" t="s">
        <v>2041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s="10"/>
      <c r="Q115" t="b">
        <v>0</v>
      </c>
      <c r="R115" t="b">
        <v>0</v>
      </c>
      <c r="S115" t="s">
        <v>17</v>
      </c>
      <c r="T115" t="s">
        <v>2033</v>
      </c>
      <c r="U115" t="s">
        <v>2053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s="10"/>
      <c r="Q116" t="b">
        <v>0</v>
      </c>
      <c r="R116" t="b">
        <v>1</v>
      </c>
      <c r="S116" t="s">
        <v>65</v>
      </c>
      <c r="T116" t="s">
        <v>2035</v>
      </c>
      <c r="U116" t="s">
        <v>2046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s="10"/>
      <c r="Q117" t="b">
        <v>0</v>
      </c>
      <c r="R117" t="b">
        <v>0</v>
      </c>
      <c r="S117" t="s">
        <v>119</v>
      </c>
      <c r="T117" t="s">
        <v>2038</v>
      </c>
      <c r="U117" t="s">
        <v>2051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s="10"/>
      <c r="Q118" t="b">
        <v>0</v>
      </c>
      <c r="R118" t="b">
        <v>0</v>
      </c>
      <c r="S118" t="s">
        <v>33</v>
      </c>
      <c r="T118" t="s">
        <v>2036</v>
      </c>
      <c r="U118" t="s">
        <v>2042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s="10"/>
      <c r="Q119" t="b">
        <v>0</v>
      </c>
      <c r="R119" t="b">
        <v>0</v>
      </c>
      <c r="S119" t="s">
        <v>269</v>
      </c>
      <c r="T119" t="s">
        <v>2037</v>
      </c>
      <c r="U119" t="s">
        <v>2058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s="10"/>
      <c r="Q120" t="b">
        <v>0</v>
      </c>
      <c r="R120" t="b">
        <v>0</v>
      </c>
      <c r="S120" t="s">
        <v>122</v>
      </c>
      <c r="T120" t="s">
        <v>2061</v>
      </c>
      <c r="U120" t="s">
        <v>2052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s="10"/>
      <c r="Q121" t="b">
        <v>0</v>
      </c>
      <c r="R121" t="b">
        <v>1</v>
      </c>
      <c r="S121" t="s">
        <v>42</v>
      </c>
      <c r="T121" t="s">
        <v>2037</v>
      </c>
      <c r="U121" t="s">
        <v>2043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s="10"/>
      <c r="Q122" t="b">
        <v>0</v>
      </c>
      <c r="R122" t="b">
        <v>1</v>
      </c>
      <c r="S122" t="s">
        <v>292</v>
      </c>
      <c r="T122" t="s">
        <v>2060</v>
      </c>
      <c r="U122" t="s">
        <v>2049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s="10"/>
      <c r="Q123" t="b">
        <v>0</v>
      </c>
      <c r="R123" t="b">
        <v>0</v>
      </c>
      <c r="S123" t="s">
        <v>89</v>
      </c>
      <c r="T123" t="s">
        <v>2060</v>
      </c>
      <c r="U123" t="s">
        <v>2049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s="10"/>
      <c r="Q124" t="b">
        <v>0</v>
      </c>
      <c r="R124" t="b">
        <v>0</v>
      </c>
      <c r="S124" t="s">
        <v>119</v>
      </c>
      <c r="T124" t="s">
        <v>2038</v>
      </c>
      <c r="U124" t="s">
        <v>2051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s="10"/>
      <c r="Q125" t="b">
        <v>1</v>
      </c>
      <c r="R125" t="b">
        <v>0</v>
      </c>
      <c r="S125" t="s">
        <v>33</v>
      </c>
      <c r="T125" t="s">
        <v>2036</v>
      </c>
      <c r="U125" t="s">
        <v>2042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s="10"/>
      <c r="Q126" t="b">
        <v>0</v>
      </c>
      <c r="R126" t="b">
        <v>0</v>
      </c>
      <c r="S126" t="s">
        <v>122</v>
      </c>
      <c r="T126" t="s">
        <v>2061</v>
      </c>
      <c r="U126" t="s">
        <v>2052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s="10"/>
      <c r="Q127" t="b">
        <v>0</v>
      </c>
      <c r="R127" t="b">
        <v>0</v>
      </c>
      <c r="S127" t="s">
        <v>33</v>
      </c>
      <c r="T127" t="s">
        <v>2036</v>
      </c>
      <c r="U127" t="s">
        <v>2042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s="10"/>
      <c r="Q128" t="b">
        <v>0</v>
      </c>
      <c r="R128" t="b">
        <v>1</v>
      </c>
      <c r="S128" t="s">
        <v>33</v>
      </c>
      <c r="T128" t="s">
        <v>2036</v>
      </c>
      <c r="U128" t="s">
        <v>2042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s="10"/>
      <c r="Q129" t="b">
        <v>0</v>
      </c>
      <c r="R129" t="b">
        <v>0</v>
      </c>
      <c r="S129" t="s">
        <v>33</v>
      </c>
      <c r="T129" t="s">
        <v>2036</v>
      </c>
      <c r="U129" t="s">
        <v>2042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s="10"/>
      <c r="Q130" t="b">
        <v>0</v>
      </c>
      <c r="R130" t="b">
        <v>0</v>
      </c>
      <c r="S130" t="s">
        <v>23</v>
      </c>
      <c r="T130" t="s">
        <v>2034</v>
      </c>
      <c r="U130" t="s">
        <v>2040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s="10"/>
      <c r="Q131" t="b">
        <v>0</v>
      </c>
      <c r="R131" t="b">
        <v>0</v>
      </c>
      <c r="S131" t="s">
        <v>17</v>
      </c>
      <c r="T131" t="s">
        <v>2033</v>
      </c>
      <c r="U131" t="s">
        <v>2053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s="10"/>
      <c r="Q132" t="b">
        <v>0</v>
      </c>
      <c r="R132" t="b">
        <v>0</v>
      </c>
      <c r="S132" t="s">
        <v>53</v>
      </c>
      <c r="T132" t="s">
        <v>2037</v>
      </c>
      <c r="U132" t="s">
        <v>2045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s="10"/>
      <c r="Q133" t="b">
        <v>0</v>
      </c>
      <c r="R133" t="b">
        <v>0</v>
      </c>
      <c r="S133" t="s">
        <v>28</v>
      </c>
      <c r="T133" t="s">
        <v>2035</v>
      </c>
      <c r="U133" t="s">
        <v>2041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s="10"/>
      <c r="Q134" t="b">
        <v>0</v>
      </c>
      <c r="R134" t="b">
        <v>1</v>
      </c>
      <c r="S134" t="s">
        <v>33</v>
      </c>
      <c r="T134" t="s">
        <v>2036</v>
      </c>
      <c r="U134" t="s">
        <v>2042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s="10"/>
      <c r="Q135" t="b">
        <v>0</v>
      </c>
      <c r="R135" t="b">
        <v>0</v>
      </c>
      <c r="S135" t="s">
        <v>319</v>
      </c>
      <c r="T135" t="s">
        <v>2034</v>
      </c>
      <c r="U135" t="s">
        <v>2044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s="10"/>
      <c r="Q136" t="b">
        <v>0</v>
      </c>
      <c r="R136" t="b">
        <v>1</v>
      </c>
      <c r="S136" t="s">
        <v>42</v>
      </c>
      <c r="T136" t="s">
        <v>2037</v>
      </c>
      <c r="U136" t="s">
        <v>2043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s="10"/>
      <c r="Q137" t="b">
        <v>0</v>
      </c>
      <c r="R137" t="b">
        <v>1</v>
      </c>
      <c r="S137" t="s">
        <v>33</v>
      </c>
      <c r="T137" t="s">
        <v>2036</v>
      </c>
      <c r="U137" t="s">
        <v>2042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s="10"/>
      <c r="Q138" t="b">
        <v>0</v>
      </c>
      <c r="R138" t="b">
        <v>1</v>
      </c>
      <c r="S138" t="s">
        <v>53</v>
      </c>
      <c r="T138" t="s">
        <v>2037</v>
      </c>
      <c r="U138" t="s">
        <v>2045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s="10"/>
      <c r="Q139" t="b">
        <v>0</v>
      </c>
      <c r="R139" t="b">
        <v>0</v>
      </c>
      <c r="S139" t="s">
        <v>68</v>
      </c>
      <c r="T139" t="s">
        <v>2038</v>
      </c>
      <c r="U139" t="s">
        <v>2047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s="10"/>
      <c r="Q140" t="b">
        <v>0</v>
      </c>
      <c r="R140" t="b">
        <v>0</v>
      </c>
      <c r="S140" t="s">
        <v>292</v>
      </c>
      <c r="T140" t="s">
        <v>2060</v>
      </c>
      <c r="U140" t="s">
        <v>2049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s="10"/>
      <c r="Q141" t="b">
        <v>0</v>
      </c>
      <c r="R141" t="b">
        <v>1</v>
      </c>
      <c r="S141" t="s">
        <v>65</v>
      </c>
      <c r="T141" t="s">
        <v>2035</v>
      </c>
      <c r="U141" t="s">
        <v>2046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s="10"/>
      <c r="Q142" t="b">
        <v>0</v>
      </c>
      <c r="R142" t="b">
        <v>0</v>
      </c>
      <c r="S142" t="s">
        <v>42</v>
      </c>
      <c r="T142" t="s">
        <v>2037</v>
      </c>
      <c r="U142" t="s">
        <v>2043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s="10"/>
      <c r="Q143" t="b">
        <v>0</v>
      </c>
      <c r="R143" t="b">
        <v>0</v>
      </c>
      <c r="S143" t="s">
        <v>28</v>
      </c>
      <c r="T143" t="s">
        <v>2035</v>
      </c>
      <c r="U143" t="s">
        <v>2041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s="10"/>
      <c r="Q144" t="b">
        <v>0</v>
      </c>
      <c r="R144" t="b">
        <v>0</v>
      </c>
      <c r="S144" t="s">
        <v>28</v>
      </c>
      <c r="T144" t="s">
        <v>2035</v>
      </c>
      <c r="U144" t="s">
        <v>2041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s="10"/>
      <c r="Q145" t="b">
        <v>0</v>
      </c>
      <c r="R145" t="b">
        <v>0</v>
      </c>
      <c r="S145" t="s">
        <v>60</v>
      </c>
      <c r="T145" t="s">
        <v>2034</v>
      </c>
      <c r="U145" t="s">
        <v>2040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s="10"/>
      <c r="Q146" t="b">
        <v>0</v>
      </c>
      <c r="R146" t="b">
        <v>0</v>
      </c>
      <c r="S146" t="s">
        <v>33</v>
      </c>
      <c r="T146" t="s">
        <v>2036</v>
      </c>
      <c r="U146" t="s">
        <v>2042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s="10"/>
      <c r="Q147" t="b">
        <v>0</v>
      </c>
      <c r="R147" t="b">
        <v>0</v>
      </c>
      <c r="S147" t="s">
        <v>65</v>
      </c>
      <c r="T147" t="s">
        <v>2035</v>
      </c>
      <c r="U147" t="s">
        <v>2046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s="10"/>
      <c r="Q148" t="b">
        <v>0</v>
      </c>
      <c r="R148" t="b">
        <v>0</v>
      </c>
      <c r="S148" t="s">
        <v>33</v>
      </c>
      <c r="T148" t="s">
        <v>2036</v>
      </c>
      <c r="U148" t="s">
        <v>2042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s="10"/>
      <c r="Q149" t="b">
        <v>0</v>
      </c>
      <c r="R149" t="b">
        <v>1</v>
      </c>
      <c r="S149" t="s">
        <v>33</v>
      </c>
      <c r="T149" t="s">
        <v>2036</v>
      </c>
      <c r="U149" t="s">
        <v>2042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s="10"/>
      <c r="Q150" t="b">
        <v>0</v>
      </c>
      <c r="R150" t="b">
        <v>0</v>
      </c>
      <c r="S150" t="s">
        <v>65</v>
      </c>
      <c r="T150" t="s">
        <v>2035</v>
      </c>
      <c r="U150" t="s">
        <v>2046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s="10"/>
      <c r="Q151" t="b">
        <v>0</v>
      </c>
      <c r="R151" t="b">
        <v>0</v>
      </c>
      <c r="S151" t="s">
        <v>60</v>
      </c>
      <c r="T151" t="s">
        <v>2034</v>
      </c>
      <c r="U151" t="s">
        <v>2040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s="10"/>
      <c r="Q152" t="b">
        <v>0</v>
      </c>
      <c r="R152" t="b">
        <v>0</v>
      </c>
      <c r="S152" t="s">
        <v>23</v>
      </c>
      <c r="T152" t="s">
        <v>2034</v>
      </c>
      <c r="U152" t="s">
        <v>2040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s="10"/>
      <c r="Q153" t="b">
        <v>0</v>
      </c>
      <c r="R153" t="b">
        <v>0</v>
      </c>
      <c r="S153" t="s">
        <v>50</v>
      </c>
      <c r="T153" t="s">
        <v>2034</v>
      </c>
      <c r="U153" t="s">
        <v>2044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s="10"/>
      <c r="Q154" t="b">
        <v>0</v>
      </c>
      <c r="R154" t="b">
        <v>0</v>
      </c>
      <c r="S154" t="s">
        <v>60</v>
      </c>
      <c r="T154" t="s">
        <v>2034</v>
      </c>
      <c r="U154" t="s">
        <v>2040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s="10"/>
      <c r="Q155" t="b">
        <v>0</v>
      </c>
      <c r="R155" t="b">
        <v>0</v>
      </c>
      <c r="S155" t="s">
        <v>33</v>
      </c>
      <c r="T155" t="s">
        <v>2036</v>
      </c>
      <c r="U155" t="s">
        <v>2042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s="10"/>
      <c r="Q156" t="b">
        <v>0</v>
      </c>
      <c r="R156" t="b">
        <v>1</v>
      </c>
      <c r="S156" t="s">
        <v>60</v>
      </c>
      <c r="T156" t="s">
        <v>2034</v>
      </c>
      <c r="U156" t="s">
        <v>2040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s="10"/>
      <c r="Q157" t="b">
        <v>0</v>
      </c>
      <c r="R157" t="b">
        <v>0</v>
      </c>
      <c r="S157" t="s">
        <v>33</v>
      </c>
      <c r="T157" t="s">
        <v>2036</v>
      </c>
      <c r="U157" t="s">
        <v>2042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s="10"/>
      <c r="Q158" t="b">
        <v>0</v>
      </c>
      <c r="R158" t="b">
        <v>0</v>
      </c>
      <c r="S158" t="s">
        <v>23</v>
      </c>
      <c r="T158" t="s">
        <v>2034</v>
      </c>
      <c r="U158" t="s">
        <v>2040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s="10"/>
      <c r="Q159" t="b">
        <v>0</v>
      </c>
      <c r="R159" t="b">
        <v>0</v>
      </c>
      <c r="S159" t="s">
        <v>122</v>
      </c>
      <c r="T159" t="s">
        <v>2061</v>
      </c>
      <c r="U159" t="s">
        <v>2052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s="10"/>
      <c r="Q160" t="b">
        <v>0</v>
      </c>
      <c r="R160" t="b">
        <v>0</v>
      </c>
      <c r="S160" t="s">
        <v>23</v>
      </c>
      <c r="T160" t="s">
        <v>2034</v>
      </c>
      <c r="U160" t="s">
        <v>2040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s="10"/>
      <c r="Q161" t="b">
        <v>0</v>
      </c>
      <c r="R161" t="b">
        <v>1</v>
      </c>
      <c r="S161" t="s">
        <v>33</v>
      </c>
      <c r="T161" t="s">
        <v>2036</v>
      </c>
      <c r="U161" t="s">
        <v>2042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s="10"/>
      <c r="Q162" t="b">
        <v>0</v>
      </c>
      <c r="R162" t="b">
        <v>0</v>
      </c>
      <c r="S162" t="s">
        <v>65</v>
      </c>
      <c r="T162" t="s">
        <v>2035</v>
      </c>
      <c r="U162" t="s">
        <v>2046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s="10"/>
      <c r="Q163" t="b">
        <v>0</v>
      </c>
      <c r="R163" t="b">
        <v>1</v>
      </c>
      <c r="S163" t="s">
        <v>28</v>
      </c>
      <c r="T163" t="s">
        <v>2035</v>
      </c>
      <c r="U163" t="s">
        <v>2041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s="10"/>
      <c r="Q164" t="b">
        <v>0</v>
      </c>
      <c r="R164" t="b">
        <v>0</v>
      </c>
      <c r="S164" t="s">
        <v>23</v>
      </c>
      <c r="T164" t="s">
        <v>2034</v>
      </c>
      <c r="U164" t="s">
        <v>2040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s="10"/>
      <c r="Q165" t="b">
        <v>0</v>
      </c>
      <c r="R165" t="b">
        <v>1</v>
      </c>
      <c r="S165" t="s">
        <v>122</v>
      </c>
      <c r="T165" t="s">
        <v>2061</v>
      </c>
      <c r="U165" t="s">
        <v>2052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s="10"/>
      <c r="Q166" t="b">
        <v>0</v>
      </c>
      <c r="R166" t="b">
        <v>0</v>
      </c>
      <c r="S166" t="s">
        <v>33</v>
      </c>
      <c r="T166" t="s">
        <v>2036</v>
      </c>
      <c r="U166" t="s">
        <v>2042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s="10"/>
      <c r="Q167" t="b">
        <v>0</v>
      </c>
      <c r="R167" t="b">
        <v>0</v>
      </c>
      <c r="S167" t="s">
        <v>28</v>
      </c>
      <c r="T167" t="s">
        <v>2035</v>
      </c>
      <c r="U167" t="s">
        <v>2041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s="10"/>
      <c r="Q168" t="b">
        <v>0</v>
      </c>
      <c r="R168" t="b">
        <v>0</v>
      </c>
      <c r="S168" t="s">
        <v>122</v>
      </c>
      <c r="T168" t="s">
        <v>2061</v>
      </c>
      <c r="U168" t="s">
        <v>2052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s="10"/>
      <c r="Q169" t="b">
        <v>0</v>
      </c>
      <c r="R169" t="b">
        <v>0</v>
      </c>
      <c r="S169" t="s">
        <v>33</v>
      </c>
      <c r="T169" t="s">
        <v>2036</v>
      </c>
      <c r="U169" t="s">
        <v>2042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s="10"/>
      <c r="Q170" t="b">
        <v>0</v>
      </c>
      <c r="R170" t="b">
        <v>1</v>
      </c>
      <c r="S170" t="s">
        <v>60</v>
      </c>
      <c r="T170" t="s">
        <v>2034</v>
      </c>
      <c r="U170" t="s">
        <v>2040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s="10"/>
      <c r="Q171" t="b">
        <v>0</v>
      </c>
      <c r="R171" t="b">
        <v>1</v>
      </c>
      <c r="S171" t="s">
        <v>100</v>
      </c>
      <c r="T171" t="s">
        <v>2037</v>
      </c>
      <c r="U171" t="s">
        <v>2050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s="10"/>
      <c r="Q172" t="b">
        <v>0</v>
      </c>
      <c r="R172" t="b">
        <v>0</v>
      </c>
      <c r="S172" t="s">
        <v>60</v>
      </c>
      <c r="T172" t="s">
        <v>2034</v>
      </c>
      <c r="U172" t="s">
        <v>2040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s="10"/>
      <c r="Q173" t="b">
        <v>0</v>
      </c>
      <c r="R173" t="b">
        <v>0</v>
      </c>
      <c r="S173" t="s">
        <v>206</v>
      </c>
      <c r="T173" t="s">
        <v>2038</v>
      </c>
      <c r="U173" t="s">
        <v>2057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s="10"/>
      <c r="Q174" t="b">
        <v>0</v>
      </c>
      <c r="R174" t="b">
        <v>1</v>
      </c>
      <c r="S174" t="s">
        <v>42</v>
      </c>
      <c r="T174" t="s">
        <v>2037</v>
      </c>
      <c r="U174" t="s">
        <v>2043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s="10"/>
      <c r="Q175" t="b">
        <v>0</v>
      </c>
      <c r="R175" t="b">
        <v>0</v>
      </c>
      <c r="S175" t="s">
        <v>33</v>
      </c>
      <c r="T175" t="s">
        <v>2036</v>
      </c>
      <c r="U175" t="s">
        <v>2042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s="10"/>
      <c r="Q176" t="b">
        <v>0</v>
      </c>
      <c r="R176" t="b">
        <v>1</v>
      </c>
      <c r="S176" t="s">
        <v>65</v>
      </c>
      <c r="T176" t="s">
        <v>2035</v>
      </c>
      <c r="U176" t="s">
        <v>2046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s="10"/>
      <c r="Q177" t="b">
        <v>0</v>
      </c>
      <c r="R177" t="b">
        <v>0</v>
      </c>
      <c r="S177" t="s">
        <v>33</v>
      </c>
      <c r="T177" t="s">
        <v>2036</v>
      </c>
      <c r="U177" t="s">
        <v>2042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s="10"/>
      <c r="Q178" t="b">
        <v>0</v>
      </c>
      <c r="R178" t="b">
        <v>0</v>
      </c>
      <c r="S178" t="s">
        <v>33</v>
      </c>
      <c r="T178" t="s">
        <v>2036</v>
      </c>
      <c r="U178" t="s">
        <v>2042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s="10"/>
      <c r="Q179" t="b">
        <v>0</v>
      </c>
      <c r="R179" t="b">
        <v>0</v>
      </c>
      <c r="S179" t="s">
        <v>33</v>
      </c>
      <c r="T179" t="s">
        <v>2036</v>
      </c>
      <c r="U179" t="s">
        <v>2042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s="10"/>
      <c r="Q180" t="b">
        <v>0</v>
      </c>
      <c r="R180" t="b">
        <v>0</v>
      </c>
      <c r="S180" t="s">
        <v>17</v>
      </c>
      <c r="T180" t="s">
        <v>2033</v>
      </c>
      <c r="U180" t="s">
        <v>2053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s="10"/>
      <c r="Q181" t="b">
        <v>0</v>
      </c>
      <c r="R181" t="b">
        <v>1</v>
      </c>
      <c r="S181" t="s">
        <v>33</v>
      </c>
      <c r="T181" t="s">
        <v>2036</v>
      </c>
      <c r="U181" t="s">
        <v>2042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s="10"/>
      <c r="Q182" t="b">
        <v>0</v>
      </c>
      <c r="R182" t="b">
        <v>0</v>
      </c>
      <c r="S182" t="s">
        <v>65</v>
      </c>
      <c r="T182" t="s">
        <v>2035</v>
      </c>
      <c r="U182" t="s">
        <v>2046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s="10"/>
      <c r="Q183" t="b">
        <v>0</v>
      </c>
      <c r="R183" t="b">
        <v>0</v>
      </c>
      <c r="S183" t="s">
        <v>28</v>
      </c>
      <c r="T183" t="s">
        <v>2035</v>
      </c>
      <c r="U183" t="s">
        <v>2041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s="10"/>
      <c r="Q184" t="b">
        <v>0</v>
      </c>
      <c r="R184" t="b">
        <v>0</v>
      </c>
      <c r="S184" t="s">
        <v>33</v>
      </c>
      <c r="T184" t="s">
        <v>2036</v>
      </c>
      <c r="U184" t="s">
        <v>2042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s="10"/>
      <c r="Q185" t="b">
        <v>0</v>
      </c>
      <c r="R185" t="b">
        <v>0</v>
      </c>
      <c r="S185" t="s">
        <v>23</v>
      </c>
      <c r="T185" t="s">
        <v>2034</v>
      </c>
      <c r="U185" t="s">
        <v>2040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s="10"/>
      <c r="Q186" t="b">
        <v>0</v>
      </c>
      <c r="R186" t="b">
        <v>0</v>
      </c>
      <c r="S186" t="s">
        <v>33</v>
      </c>
      <c r="T186" t="s">
        <v>2036</v>
      </c>
      <c r="U186" t="s">
        <v>2042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s="10"/>
      <c r="Q187" t="b">
        <v>0</v>
      </c>
      <c r="R187" t="b">
        <v>0</v>
      </c>
      <c r="S187" t="s">
        <v>269</v>
      </c>
      <c r="T187" t="s">
        <v>2037</v>
      </c>
      <c r="U187" t="s">
        <v>2058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s="10"/>
      <c r="Q188" t="b">
        <v>0</v>
      </c>
      <c r="R188" t="b">
        <v>0</v>
      </c>
      <c r="S188" t="s">
        <v>33</v>
      </c>
      <c r="T188" t="s">
        <v>2036</v>
      </c>
      <c r="U188" t="s">
        <v>2042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s="10"/>
      <c r="Q189" t="b">
        <v>0</v>
      </c>
      <c r="R189" t="b">
        <v>1</v>
      </c>
      <c r="S189" t="s">
        <v>100</v>
      </c>
      <c r="T189" t="s">
        <v>2037</v>
      </c>
      <c r="U189" t="s">
        <v>2050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s="10"/>
      <c r="Q190" t="b">
        <v>0</v>
      </c>
      <c r="R190" t="b">
        <v>0</v>
      </c>
      <c r="S190" t="s">
        <v>33</v>
      </c>
      <c r="T190" t="s">
        <v>2036</v>
      </c>
      <c r="U190" t="s">
        <v>2042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s="10"/>
      <c r="Q191" t="b">
        <v>0</v>
      </c>
      <c r="R191" t="b">
        <v>0</v>
      </c>
      <c r="S191" t="s">
        <v>33</v>
      </c>
      <c r="T191" t="s">
        <v>2036</v>
      </c>
      <c r="U191" t="s">
        <v>2042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s="10"/>
      <c r="Q192" t="b">
        <v>0</v>
      </c>
      <c r="R192" t="b">
        <v>1</v>
      </c>
      <c r="S192" t="s">
        <v>33</v>
      </c>
      <c r="T192" t="s">
        <v>2036</v>
      </c>
      <c r="U192" t="s">
        <v>2042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s="10"/>
      <c r="Q193" t="b">
        <v>0</v>
      </c>
      <c r="R193" t="b">
        <v>0</v>
      </c>
      <c r="S193" t="s">
        <v>33</v>
      </c>
      <c r="T193" t="s">
        <v>2036</v>
      </c>
      <c r="U193" t="s">
        <v>2042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s="10"/>
      <c r="Q194" t="b">
        <v>0</v>
      </c>
      <c r="R194" t="b">
        <v>0</v>
      </c>
      <c r="S194" t="s">
        <v>23</v>
      </c>
      <c r="T194" t="s">
        <v>2034</v>
      </c>
      <c r="U194" t="s">
        <v>2040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s="10"/>
      <c r="Q195" t="b">
        <v>1</v>
      </c>
      <c r="R195" t="b">
        <v>0</v>
      </c>
      <c r="S195" t="s">
        <v>60</v>
      </c>
      <c r="T195" t="s">
        <v>2034</v>
      </c>
      <c r="U195" t="s">
        <v>2040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s="10"/>
      <c r="Q196" t="b">
        <v>0</v>
      </c>
      <c r="R196" t="b">
        <v>0</v>
      </c>
      <c r="S196" t="s">
        <v>148</v>
      </c>
      <c r="T196" t="s">
        <v>2034</v>
      </c>
      <c r="U196" t="s">
        <v>2055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s="10"/>
      <c r="Q197" t="b">
        <v>0</v>
      </c>
      <c r="R197" t="b">
        <v>0</v>
      </c>
      <c r="S197" t="s">
        <v>50</v>
      </c>
      <c r="T197" t="s">
        <v>2034</v>
      </c>
      <c r="U197" t="s">
        <v>2044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s="10"/>
      <c r="Q198" t="b">
        <v>0</v>
      </c>
      <c r="R198" t="b">
        <v>0</v>
      </c>
      <c r="S198" t="s">
        <v>65</v>
      </c>
      <c r="T198" t="s">
        <v>2035</v>
      </c>
      <c r="U198" t="s">
        <v>2046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s="10"/>
      <c r="Q199" t="b">
        <v>0</v>
      </c>
      <c r="R199" t="b">
        <v>0</v>
      </c>
      <c r="S199" t="s">
        <v>53</v>
      </c>
      <c r="T199" t="s">
        <v>2037</v>
      </c>
      <c r="U199" t="s">
        <v>2045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s="10"/>
      <c r="Q200" t="b">
        <v>0</v>
      </c>
      <c r="R200" t="b">
        <v>0</v>
      </c>
      <c r="S200" t="s">
        <v>50</v>
      </c>
      <c r="T200" t="s">
        <v>2034</v>
      </c>
      <c r="U200" t="s">
        <v>2044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s="10"/>
      <c r="Q201" t="b">
        <v>0</v>
      </c>
      <c r="R201" t="b">
        <v>0</v>
      </c>
      <c r="S201" t="s">
        <v>23</v>
      </c>
      <c r="T201" t="s">
        <v>2034</v>
      </c>
      <c r="U201" t="s">
        <v>2040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s="10"/>
      <c r="Q202" t="b">
        <v>0</v>
      </c>
      <c r="R202" t="b">
        <v>0</v>
      </c>
      <c r="S202" t="s">
        <v>33</v>
      </c>
      <c r="T202" t="s">
        <v>2036</v>
      </c>
      <c r="U202" t="s">
        <v>2042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s="10"/>
      <c r="Q203" t="b">
        <v>0</v>
      </c>
      <c r="R203" t="b">
        <v>0</v>
      </c>
      <c r="S203" t="s">
        <v>28</v>
      </c>
      <c r="T203" t="s">
        <v>2035</v>
      </c>
      <c r="U203" t="s">
        <v>2041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s="10"/>
      <c r="Q204" t="b">
        <v>0</v>
      </c>
      <c r="R204" t="b">
        <v>0</v>
      </c>
      <c r="S204" t="s">
        <v>17</v>
      </c>
      <c r="T204" t="s">
        <v>2033</v>
      </c>
      <c r="U204" t="s">
        <v>2053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s="10"/>
      <c r="Q205" t="b">
        <v>0</v>
      </c>
      <c r="R205" t="b">
        <v>0</v>
      </c>
      <c r="S205" t="s">
        <v>33</v>
      </c>
      <c r="T205" t="s">
        <v>2036</v>
      </c>
      <c r="U205" t="s">
        <v>2042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s="10"/>
      <c r="Q206" t="b">
        <v>0</v>
      </c>
      <c r="R206" t="b">
        <v>0</v>
      </c>
      <c r="S206" t="s">
        <v>159</v>
      </c>
      <c r="T206" t="s">
        <v>2034</v>
      </c>
      <c r="U206" t="s">
        <v>2056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s="10"/>
      <c r="Q207" t="b">
        <v>1</v>
      </c>
      <c r="R207" t="b">
        <v>0</v>
      </c>
      <c r="S207" t="s">
        <v>33</v>
      </c>
      <c r="T207" t="s">
        <v>2036</v>
      </c>
      <c r="U207" t="s">
        <v>2042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s="10"/>
      <c r="Q208" t="b">
        <v>0</v>
      </c>
      <c r="R208" t="b">
        <v>0</v>
      </c>
      <c r="S208" t="s">
        <v>119</v>
      </c>
      <c r="T208" t="s">
        <v>2038</v>
      </c>
      <c r="U208" t="s">
        <v>2051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s="10"/>
      <c r="Q209" t="b">
        <v>0</v>
      </c>
      <c r="R209" t="b">
        <v>1</v>
      </c>
      <c r="S209" t="s">
        <v>23</v>
      </c>
      <c r="T209" t="s">
        <v>2034</v>
      </c>
      <c r="U209" t="s">
        <v>2040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s="10"/>
      <c r="Q210" t="b">
        <v>0</v>
      </c>
      <c r="R210" t="b">
        <v>0</v>
      </c>
      <c r="S210" t="s">
        <v>42</v>
      </c>
      <c r="T210" t="s">
        <v>2037</v>
      </c>
      <c r="U210" t="s">
        <v>2043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s="10"/>
      <c r="Q211" t="b">
        <v>0</v>
      </c>
      <c r="R211" t="b">
        <v>0</v>
      </c>
      <c r="S211" t="s">
        <v>42</v>
      </c>
      <c r="T211" t="s">
        <v>2037</v>
      </c>
      <c r="U211" t="s">
        <v>2043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s="10"/>
      <c r="Q212" t="b">
        <v>0</v>
      </c>
      <c r="R212" t="b">
        <v>0</v>
      </c>
      <c r="S212" t="s">
        <v>474</v>
      </c>
      <c r="T212" t="s">
        <v>2037</v>
      </c>
      <c r="U212" t="s">
        <v>2051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s="10"/>
      <c r="Q213" t="b">
        <v>0</v>
      </c>
      <c r="R213" t="b">
        <v>0</v>
      </c>
      <c r="S213" t="s">
        <v>33</v>
      </c>
      <c r="T213" t="s">
        <v>2036</v>
      </c>
      <c r="U213" t="s">
        <v>2042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s="10"/>
      <c r="Q214" t="b">
        <v>0</v>
      </c>
      <c r="R214" t="b">
        <v>0</v>
      </c>
      <c r="S214" t="s">
        <v>33</v>
      </c>
      <c r="T214" t="s">
        <v>2036</v>
      </c>
      <c r="U214" t="s">
        <v>2042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s="10"/>
      <c r="Q215" t="b">
        <v>0</v>
      </c>
      <c r="R215" t="b">
        <v>1</v>
      </c>
      <c r="S215" t="s">
        <v>60</v>
      </c>
      <c r="T215" t="s">
        <v>2034</v>
      </c>
      <c r="U215" t="s">
        <v>2040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s="10"/>
      <c r="Q216" t="b">
        <v>0</v>
      </c>
      <c r="R216" t="b">
        <v>0</v>
      </c>
      <c r="S216" t="s">
        <v>23</v>
      </c>
      <c r="T216" t="s">
        <v>2034</v>
      </c>
      <c r="U216" t="s">
        <v>2040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s="10"/>
      <c r="Q217" t="b">
        <v>0</v>
      </c>
      <c r="R217" t="b">
        <v>0</v>
      </c>
      <c r="S217" t="s">
        <v>33</v>
      </c>
      <c r="T217" t="s">
        <v>2036</v>
      </c>
      <c r="U217" t="s">
        <v>2042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s="10"/>
      <c r="Q218" t="b">
        <v>0</v>
      </c>
      <c r="R218" t="b">
        <v>0</v>
      </c>
      <c r="S218" t="s">
        <v>33</v>
      </c>
      <c r="T218" t="s">
        <v>2036</v>
      </c>
      <c r="U218" t="s">
        <v>2042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s="10"/>
      <c r="Q219" t="b">
        <v>0</v>
      </c>
      <c r="R219" t="b">
        <v>0</v>
      </c>
      <c r="S219" t="s">
        <v>474</v>
      </c>
      <c r="T219" t="s">
        <v>2037</v>
      </c>
      <c r="U219" t="s">
        <v>2051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s="10"/>
      <c r="Q220" t="b">
        <v>0</v>
      </c>
      <c r="R220" t="b">
        <v>1</v>
      </c>
      <c r="S220" t="s">
        <v>100</v>
      </c>
      <c r="T220" t="s">
        <v>2037</v>
      </c>
      <c r="U220" t="s">
        <v>2050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s="10"/>
      <c r="Q221" t="b">
        <v>0</v>
      </c>
      <c r="R221" t="b">
        <v>0</v>
      </c>
      <c r="S221" t="s">
        <v>71</v>
      </c>
      <c r="T221" t="s">
        <v>2037</v>
      </c>
      <c r="U221" t="s">
        <v>2048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s="10"/>
      <c r="Q222" t="b">
        <v>1</v>
      </c>
      <c r="R222" t="b">
        <v>0</v>
      </c>
      <c r="S222" t="s">
        <v>33</v>
      </c>
      <c r="T222" t="s">
        <v>2036</v>
      </c>
      <c r="U222" t="s">
        <v>2042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s="10"/>
      <c r="Q223" t="b">
        <v>1</v>
      </c>
      <c r="R223" t="b">
        <v>0</v>
      </c>
      <c r="S223" t="s">
        <v>17</v>
      </c>
      <c r="T223" t="s">
        <v>2033</v>
      </c>
      <c r="U223" t="s">
        <v>2053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s="10"/>
      <c r="Q224" t="b">
        <v>0</v>
      </c>
      <c r="R224" t="b">
        <v>0</v>
      </c>
      <c r="S224" t="s">
        <v>122</v>
      </c>
      <c r="T224" t="s">
        <v>2061</v>
      </c>
      <c r="U224" t="s">
        <v>2052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s="10"/>
      <c r="Q225" t="b">
        <v>0</v>
      </c>
      <c r="R225" t="b">
        <v>0</v>
      </c>
      <c r="S225" t="s">
        <v>33</v>
      </c>
      <c r="T225" t="s">
        <v>2036</v>
      </c>
      <c r="U225" t="s">
        <v>2042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s="10"/>
      <c r="Q226" t="b">
        <v>0</v>
      </c>
      <c r="R226" t="b">
        <v>0</v>
      </c>
      <c r="S226" t="s">
        <v>474</v>
      </c>
      <c r="T226" t="s">
        <v>2037</v>
      </c>
      <c r="U226" t="s">
        <v>2051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s="10"/>
      <c r="Q227" t="b">
        <v>1</v>
      </c>
      <c r="R227" t="b">
        <v>0</v>
      </c>
      <c r="S227" t="s">
        <v>23</v>
      </c>
      <c r="T227" t="s">
        <v>2034</v>
      </c>
      <c r="U227" t="s">
        <v>2040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s="10"/>
      <c r="Q228" t="b">
        <v>0</v>
      </c>
      <c r="R228" t="b">
        <v>0</v>
      </c>
      <c r="S228" t="s">
        <v>122</v>
      </c>
      <c r="T228" t="s">
        <v>2061</v>
      </c>
      <c r="U228" t="s">
        <v>2052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s="10"/>
      <c r="Q229" t="b">
        <v>0</v>
      </c>
      <c r="R229" t="b">
        <v>0</v>
      </c>
      <c r="S229" t="s">
        <v>292</v>
      </c>
      <c r="T229" t="s">
        <v>2060</v>
      </c>
      <c r="U229" t="s">
        <v>2049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s="10"/>
      <c r="Q230" t="b">
        <v>0</v>
      </c>
      <c r="R230" t="b">
        <v>0</v>
      </c>
      <c r="S230" t="s">
        <v>71</v>
      </c>
      <c r="T230" t="s">
        <v>2037</v>
      </c>
      <c r="U230" t="s">
        <v>2048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s="10"/>
      <c r="Q231" t="b">
        <v>0</v>
      </c>
      <c r="R231" t="b">
        <v>1</v>
      </c>
      <c r="S231" t="s">
        <v>292</v>
      </c>
      <c r="T231" t="s">
        <v>2060</v>
      </c>
      <c r="U231" t="s">
        <v>2049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s="10"/>
      <c r="Q232" t="b">
        <v>0</v>
      </c>
      <c r="R232" t="b">
        <v>0</v>
      </c>
      <c r="S232" t="s">
        <v>89</v>
      </c>
      <c r="T232" t="s">
        <v>2060</v>
      </c>
      <c r="U232" t="s">
        <v>2049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s="10"/>
      <c r="Q233" t="b">
        <v>0</v>
      </c>
      <c r="R233" t="b">
        <v>0</v>
      </c>
      <c r="S233" t="s">
        <v>33</v>
      </c>
      <c r="T233" t="s">
        <v>2036</v>
      </c>
      <c r="U233" t="s">
        <v>2042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s="10"/>
      <c r="Q234" t="b">
        <v>0</v>
      </c>
      <c r="R234" t="b">
        <v>0</v>
      </c>
      <c r="S234" t="s">
        <v>33</v>
      </c>
      <c r="T234" t="s">
        <v>2036</v>
      </c>
      <c r="U234" t="s">
        <v>2042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s="10"/>
      <c r="Q235" t="b">
        <v>0</v>
      </c>
      <c r="R235" t="b">
        <v>0</v>
      </c>
      <c r="S235" t="s">
        <v>71</v>
      </c>
      <c r="T235" t="s">
        <v>2037</v>
      </c>
      <c r="U235" t="s">
        <v>2048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s="10"/>
      <c r="Q236" t="b">
        <v>0</v>
      </c>
      <c r="R236" t="b">
        <v>1</v>
      </c>
      <c r="S236" t="s">
        <v>89</v>
      </c>
      <c r="T236" t="s">
        <v>2060</v>
      </c>
      <c r="U236" t="s">
        <v>2049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s="10"/>
      <c r="Q237" t="b">
        <v>0</v>
      </c>
      <c r="R237" t="b">
        <v>0</v>
      </c>
      <c r="S237" t="s">
        <v>71</v>
      </c>
      <c r="T237" t="s">
        <v>2037</v>
      </c>
      <c r="U237" t="s">
        <v>2048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s="10"/>
      <c r="Q238" t="b">
        <v>0</v>
      </c>
      <c r="R238" t="b">
        <v>1</v>
      </c>
      <c r="S238" t="s">
        <v>23</v>
      </c>
      <c r="T238" t="s">
        <v>2034</v>
      </c>
      <c r="U238" t="s">
        <v>2040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s="10"/>
      <c r="Q239" t="b">
        <v>0</v>
      </c>
      <c r="R239" t="b">
        <v>0</v>
      </c>
      <c r="S239" t="s">
        <v>71</v>
      </c>
      <c r="T239" t="s">
        <v>2037</v>
      </c>
      <c r="U239" t="s">
        <v>2048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s="10"/>
      <c r="Q240" t="b">
        <v>0</v>
      </c>
      <c r="R240" t="b">
        <v>1</v>
      </c>
      <c r="S240" t="s">
        <v>33</v>
      </c>
      <c r="T240" t="s">
        <v>2036</v>
      </c>
      <c r="U240" t="s">
        <v>2042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s="10"/>
      <c r="Q241" t="b">
        <v>0</v>
      </c>
      <c r="R241" t="b">
        <v>0</v>
      </c>
      <c r="S241" t="s">
        <v>65</v>
      </c>
      <c r="T241" t="s">
        <v>2035</v>
      </c>
      <c r="U241" t="s">
        <v>2046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s="10"/>
      <c r="Q242" t="b">
        <v>0</v>
      </c>
      <c r="R242" t="b">
        <v>0</v>
      </c>
      <c r="S242" t="s">
        <v>33</v>
      </c>
      <c r="T242" t="s">
        <v>2036</v>
      </c>
      <c r="U242" t="s">
        <v>2042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s="10"/>
      <c r="Q243" t="b">
        <v>0</v>
      </c>
      <c r="R243" t="b">
        <v>1</v>
      </c>
      <c r="S243" t="s">
        <v>68</v>
      </c>
      <c r="T243" t="s">
        <v>2038</v>
      </c>
      <c r="U243" t="s">
        <v>2047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s="10"/>
      <c r="Q244" t="b">
        <v>0</v>
      </c>
      <c r="R244" t="b">
        <v>1</v>
      </c>
      <c r="S244" t="s">
        <v>23</v>
      </c>
      <c r="T244" t="s">
        <v>2034</v>
      </c>
      <c r="U244" t="s">
        <v>2040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s="10"/>
      <c r="Q245" t="b">
        <v>0</v>
      </c>
      <c r="R245" t="b">
        <v>0</v>
      </c>
      <c r="S245" t="s">
        <v>33</v>
      </c>
      <c r="T245" t="s">
        <v>2036</v>
      </c>
      <c r="U245" t="s">
        <v>2042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s="10"/>
      <c r="Q246" t="b">
        <v>0</v>
      </c>
      <c r="R246" t="b">
        <v>0</v>
      </c>
      <c r="S246" t="s">
        <v>33</v>
      </c>
      <c r="T246" t="s">
        <v>2036</v>
      </c>
      <c r="U246" t="s">
        <v>2042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s="10"/>
      <c r="Q247" t="b">
        <v>0</v>
      </c>
      <c r="R247" t="b">
        <v>0</v>
      </c>
      <c r="S247" t="s">
        <v>33</v>
      </c>
      <c r="T247" t="s">
        <v>2036</v>
      </c>
      <c r="U247" t="s">
        <v>2042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s="10"/>
      <c r="Q248" t="b">
        <v>0</v>
      </c>
      <c r="R248" t="b">
        <v>0</v>
      </c>
      <c r="S248" t="s">
        <v>28</v>
      </c>
      <c r="T248" t="s">
        <v>2035</v>
      </c>
      <c r="U248" t="s">
        <v>2041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s="10"/>
      <c r="Q249" t="b">
        <v>0</v>
      </c>
      <c r="R249" t="b">
        <v>1</v>
      </c>
      <c r="S249" t="s">
        <v>119</v>
      </c>
      <c r="T249" t="s">
        <v>2038</v>
      </c>
      <c r="U249" t="s">
        <v>2051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s="10"/>
      <c r="Q250" t="b">
        <v>0</v>
      </c>
      <c r="R250" t="b">
        <v>0</v>
      </c>
      <c r="S250" t="s">
        <v>292</v>
      </c>
      <c r="T250" t="s">
        <v>2060</v>
      </c>
      <c r="U250" t="s">
        <v>2049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s="10"/>
      <c r="Q251" t="b">
        <v>0</v>
      </c>
      <c r="R251" t="b">
        <v>0</v>
      </c>
      <c r="S251" t="s">
        <v>206</v>
      </c>
      <c r="T251" t="s">
        <v>2038</v>
      </c>
      <c r="U251" t="s">
        <v>2057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s="10"/>
      <c r="Q252" t="b">
        <v>0</v>
      </c>
      <c r="R252" t="b">
        <v>0</v>
      </c>
      <c r="S252" t="s">
        <v>23</v>
      </c>
      <c r="T252" t="s">
        <v>2034</v>
      </c>
      <c r="U252" t="s">
        <v>2040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s="10"/>
      <c r="Q253" t="b">
        <v>0</v>
      </c>
      <c r="R253" t="b">
        <v>0</v>
      </c>
      <c r="S253" t="s">
        <v>33</v>
      </c>
      <c r="T253" t="s">
        <v>2036</v>
      </c>
      <c r="U253" t="s">
        <v>2042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s="10"/>
      <c r="Q254" t="b">
        <v>0</v>
      </c>
      <c r="R254" t="b">
        <v>0</v>
      </c>
      <c r="S254" t="s">
        <v>33</v>
      </c>
      <c r="T254" t="s">
        <v>2036</v>
      </c>
      <c r="U254" t="s">
        <v>2042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s="10"/>
      <c r="Q255" t="b">
        <v>0</v>
      </c>
      <c r="R255" t="b">
        <v>0</v>
      </c>
      <c r="S255" t="s">
        <v>53</v>
      </c>
      <c r="T255" t="s">
        <v>2037</v>
      </c>
      <c r="U255" t="s">
        <v>2045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s="10"/>
      <c r="Q256" t="b">
        <v>0</v>
      </c>
      <c r="R256" t="b">
        <v>0</v>
      </c>
      <c r="S256" t="s">
        <v>68</v>
      </c>
      <c r="T256" t="s">
        <v>2038</v>
      </c>
      <c r="U256" t="s">
        <v>2047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s="10"/>
      <c r="Q257" t="b">
        <v>0</v>
      </c>
      <c r="R257" t="b">
        <v>1</v>
      </c>
      <c r="S257" t="s">
        <v>23</v>
      </c>
      <c r="T257" t="s">
        <v>2034</v>
      </c>
      <c r="U257" t="s">
        <v>2040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s="10"/>
      <c r="Q258" t="b">
        <v>0</v>
      </c>
      <c r="R258" t="b">
        <v>0</v>
      </c>
      <c r="S258" t="s">
        <v>23</v>
      </c>
      <c r="T258" t="s">
        <v>2034</v>
      </c>
      <c r="U258" t="s">
        <v>2040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s="10"/>
      <c r="Q259" t="b">
        <v>0</v>
      </c>
      <c r="R259" t="b">
        <v>0</v>
      </c>
      <c r="S259" t="s">
        <v>33</v>
      </c>
      <c r="T259" t="s">
        <v>2036</v>
      </c>
      <c r="U259" t="s">
        <v>2042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s="10"/>
      <c r="Q260" t="b">
        <v>0</v>
      </c>
      <c r="R260" t="b">
        <v>1</v>
      </c>
      <c r="S260" t="s">
        <v>33</v>
      </c>
      <c r="T260" t="s">
        <v>2036</v>
      </c>
      <c r="U260" t="s">
        <v>2042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s="10"/>
      <c r="Q261" t="b">
        <v>1</v>
      </c>
      <c r="R261" t="b">
        <v>0</v>
      </c>
      <c r="S261" t="s">
        <v>122</v>
      </c>
      <c r="T261" t="s">
        <v>2061</v>
      </c>
      <c r="U261" t="s">
        <v>2052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s="10"/>
      <c r="Q262" t="b">
        <v>0</v>
      </c>
      <c r="R262" t="b">
        <v>0</v>
      </c>
      <c r="S262" t="s">
        <v>23</v>
      </c>
      <c r="T262" t="s">
        <v>2034</v>
      </c>
      <c r="U262" t="s">
        <v>2040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s="10"/>
      <c r="Q263" t="b">
        <v>0</v>
      </c>
      <c r="R263" t="b">
        <v>1</v>
      </c>
      <c r="S263" t="s">
        <v>23</v>
      </c>
      <c r="T263" t="s">
        <v>2034</v>
      </c>
      <c r="U263" t="s">
        <v>2040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s="10"/>
      <c r="Q264" t="b">
        <v>0</v>
      </c>
      <c r="R264" t="b">
        <v>1</v>
      </c>
      <c r="S264" t="s">
        <v>60</v>
      </c>
      <c r="T264" t="s">
        <v>2034</v>
      </c>
      <c r="U264" t="s">
        <v>2040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s="10"/>
      <c r="Q265" t="b">
        <v>0</v>
      </c>
      <c r="R265" t="b">
        <v>0</v>
      </c>
      <c r="S265" t="s">
        <v>122</v>
      </c>
      <c r="T265" t="s">
        <v>2061</v>
      </c>
      <c r="U265" t="s">
        <v>2052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s="10"/>
      <c r="Q266" t="b">
        <v>0</v>
      </c>
      <c r="R266" t="b">
        <v>0</v>
      </c>
      <c r="S266" t="s">
        <v>33</v>
      </c>
      <c r="T266" t="s">
        <v>2036</v>
      </c>
      <c r="U266" t="s">
        <v>2042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s="10"/>
      <c r="Q267" t="b">
        <v>0</v>
      </c>
      <c r="R267" t="b">
        <v>0</v>
      </c>
      <c r="S267" t="s">
        <v>33</v>
      </c>
      <c r="T267" t="s">
        <v>2036</v>
      </c>
      <c r="U267" t="s">
        <v>2042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s="10"/>
      <c r="Q268" t="b">
        <v>0</v>
      </c>
      <c r="R268" t="b">
        <v>1</v>
      </c>
      <c r="S268" t="s">
        <v>159</v>
      </c>
      <c r="T268" t="s">
        <v>2034</v>
      </c>
      <c r="U268" t="s">
        <v>2056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s="10"/>
      <c r="Q269" t="b">
        <v>0</v>
      </c>
      <c r="R269" t="b">
        <v>0</v>
      </c>
      <c r="S269" t="s">
        <v>33</v>
      </c>
      <c r="T269" t="s">
        <v>2036</v>
      </c>
      <c r="U269" t="s">
        <v>2042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s="10"/>
      <c r="Q270" t="b">
        <v>0</v>
      </c>
      <c r="R270" t="b">
        <v>0</v>
      </c>
      <c r="S270" t="s">
        <v>42</v>
      </c>
      <c r="T270" t="s">
        <v>2037</v>
      </c>
      <c r="U270" t="s">
        <v>2043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s="10"/>
      <c r="Q271" t="b">
        <v>0</v>
      </c>
      <c r="R271" t="b">
        <v>0</v>
      </c>
      <c r="S271" t="s">
        <v>269</v>
      </c>
      <c r="T271" t="s">
        <v>2037</v>
      </c>
      <c r="U271" t="s">
        <v>2058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s="10"/>
      <c r="Q272" t="b">
        <v>0</v>
      </c>
      <c r="R272" t="b">
        <v>0</v>
      </c>
      <c r="S272" t="s">
        <v>89</v>
      </c>
      <c r="T272" t="s">
        <v>2060</v>
      </c>
      <c r="U272" t="s">
        <v>2049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s="10"/>
      <c r="Q273" t="b">
        <v>0</v>
      </c>
      <c r="R273" t="b">
        <v>0</v>
      </c>
      <c r="S273" t="s">
        <v>122</v>
      </c>
      <c r="T273" t="s">
        <v>2061</v>
      </c>
      <c r="U273" t="s">
        <v>2052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s="10"/>
      <c r="Q274" t="b">
        <v>0</v>
      </c>
      <c r="R274" t="b">
        <v>1</v>
      </c>
      <c r="S274" t="s">
        <v>33</v>
      </c>
      <c r="T274" t="s">
        <v>2036</v>
      </c>
      <c r="U274" t="s">
        <v>2042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s="10"/>
      <c r="Q275" t="b">
        <v>0</v>
      </c>
      <c r="R275" t="b">
        <v>0</v>
      </c>
      <c r="S275" t="s">
        <v>33</v>
      </c>
      <c r="T275" t="s">
        <v>2036</v>
      </c>
      <c r="U275" t="s">
        <v>2042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s="10"/>
      <c r="Q276" t="b">
        <v>0</v>
      </c>
      <c r="R276" t="b">
        <v>0</v>
      </c>
      <c r="S276" t="s">
        <v>33</v>
      </c>
      <c r="T276" t="s">
        <v>2036</v>
      </c>
      <c r="U276" t="s">
        <v>2042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s="10"/>
      <c r="Q277" t="b">
        <v>0</v>
      </c>
      <c r="R277" t="b">
        <v>0</v>
      </c>
      <c r="S277" t="s">
        <v>206</v>
      </c>
      <c r="T277" t="s">
        <v>2038</v>
      </c>
      <c r="U277" t="s">
        <v>2057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s="10"/>
      <c r="Q278" t="b">
        <v>0</v>
      </c>
      <c r="R278" t="b">
        <v>1</v>
      </c>
      <c r="S278" t="s">
        <v>89</v>
      </c>
      <c r="T278" t="s">
        <v>2060</v>
      </c>
      <c r="U278" t="s">
        <v>2049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s="10"/>
      <c r="Q279" t="b">
        <v>0</v>
      </c>
      <c r="R279" t="b">
        <v>0</v>
      </c>
      <c r="S279" t="s">
        <v>33</v>
      </c>
      <c r="T279" t="s">
        <v>2036</v>
      </c>
      <c r="U279" t="s">
        <v>2042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s="10"/>
      <c r="Q280" t="b">
        <v>0</v>
      </c>
      <c r="R280" t="b">
        <v>0</v>
      </c>
      <c r="S280" t="s">
        <v>28</v>
      </c>
      <c r="T280" t="s">
        <v>2035</v>
      </c>
      <c r="U280" t="s">
        <v>2041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s="10"/>
      <c r="Q281" t="b">
        <v>0</v>
      </c>
      <c r="R281" t="b">
        <v>0</v>
      </c>
      <c r="S281" t="s">
        <v>33</v>
      </c>
      <c r="T281" t="s">
        <v>2036</v>
      </c>
      <c r="U281" t="s">
        <v>2042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s="10"/>
      <c r="Q282" t="b">
        <v>0</v>
      </c>
      <c r="R282" t="b">
        <v>0</v>
      </c>
      <c r="S282" t="s">
        <v>71</v>
      </c>
      <c r="T282" t="s">
        <v>2037</v>
      </c>
      <c r="U282" t="s">
        <v>2048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s="10"/>
      <c r="Q283" t="b">
        <v>0</v>
      </c>
      <c r="R283" t="b">
        <v>1</v>
      </c>
      <c r="S283" t="s">
        <v>33</v>
      </c>
      <c r="T283" t="s">
        <v>2036</v>
      </c>
      <c r="U283" t="s">
        <v>2042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s="10"/>
      <c r="Q284" t="b">
        <v>0</v>
      </c>
      <c r="R284" t="b">
        <v>1</v>
      </c>
      <c r="S284" t="s">
        <v>269</v>
      </c>
      <c r="T284" t="s">
        <v>2037</v>
      </c>
      <c r="U284" t="s">
        <v>2058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s="10"/>
      <c r="Q285" t="b">
        <v>0</v>
      </c>
      <c r="R285" t="b">
        <v>0</v>
      </c>
      <c r="S285" t="s">
        <v>23</v>
      </c>
      <c r="T285" t="s">
        <v>2034</v>
      </c>
      <c r="U285" t="s">
        <v>2040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s="10"/>
      <c r="Q286" t="b">
        <v>0</v>
      </c>
      <c r="R286" t="b">
        <v>0</v>
      </c>
      <c r="S286" t="s">
        <v>28</v>
      </c>
      <c r="T286" t="s">
        <v>2035</v>
      </c>
      <c r="U286" t="s">
        <v>2041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s="10"/>
      <c r="Q287" t="b">
        <v>0</v>
      </c>
      <c r="R287" t="b">
        <v>0</v>
      </c>
      <c r="S287" t="s">
        <v>33</v>
      </c>
      <c r="T287" t="s">
        <v>2036</v>
      </c>
      <c r="U287" t="s">
        <v>2042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s="10"/>
      <c r="Q288" t="b">
        <v>0</v>
      </c>
      <c r="R288" t="b">
        <v>0</v>
      </c>
      <c r="S288" t="s">
        <v>33</v>
      </c>
      <c r="T288" t="s">
        <v>2036</v>
      </c>
      <c r="U288" t="s">
        <v>2042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s="10"/>
      <c r="Q289" t="b">
        <v>0</v>
      </c>
      <c r="R289" t="b">
        <v>0</v>
      </c>
      <c r="S289" t="s">
        <v>50</v>
      </c>
      <c r="T289" t="s">
        <v>2034</v>
      </c>
      <c r="U289" t="s">
        <v>2044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s="10"/>
      <c r="Q290" t="b">
        <v>0</v>
      </c>
      <c r="R290" t="b">
        <v>1</v>
      </c>
      <c r="S290" t="s">
        <v>148</v>
      </c>
      <c r="T290" t="s">
        <v>2034</v>
      </c>
      <c r="U290" t="s">
        <v>2055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s="10"/>
      <c r="Q291" t="b">
        <v>0</v>
      </c>
      <c r="R291" t="b">
        <v>0</v>
      </c>
      <c r="S291" t="s">
        <v>33</v>
      </c>
      <c r="T291" t="s">
        <v>2036</v>
      </c>
      <c r="U291" t="s">
        <v>2042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s="10"/>
      <c r="Q292" t="b">
        <v>0</v>
      </c>
      <c r="R292" t="b">
        <v>1</v>
      </c>
      <c r="S292" t="s">
        <v>42</v>
      </c>
      <c r="T292" t="s">
        <v>2037</v>
      </c>
      <c r="U292" t="s">
        <v>2043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s="10"/>
      <c r="Q293" t="b">
        <v>1</v>
      </c>
      <c r="R293" t="b">
        <v>0</v>
      </c>
      <c r="S293" t="s">
        <v>28</v>
      </c>
      <c r="T293" t="s">
        <v>2035</v>
      </c>
      <c r="U293" t="s">
        <v>2041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s="10"/>
      <c r="Q294" t="b">
        <v>0</v>
      </c>
      <c r="R294" t="b">
        <v>0</v>
      </c>
      <c r="S294" t="s">
        <v>17</v>
      </c>
      <c r="T294" t="s">
        <v>2033</v>
      </c>
      <c r="U294" t="s">
        <v>2053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s="10"/>
      <c r="Q295" t="b">
        <v>0</v>
      </c>
      <c r="R295" t="b">
        <v>0</v>
      </c>
      <c r="S295" t="s">
        <v>33</v>
      </c>
      <c r="T295" t="s">
        <v>2036</v>
      </c>
      <c r="U295" t="s">
        <v>2042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s="10"/>
      <c r="Q296" t="b">
        <v>0</v>
      </c>
      <c r="R296" t="b">
        <v>0</v>
      </c>
      <c r="S296" t="s">
        <v>33</v>
      </c>
      <c r="T296" t="s">
        <v>2036</v>
      </c>
      <c r="U296" t="s">
        <v>2042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s="10"/>
      <c r="Q297" t="b">
        <v>0</v>
      </c>
      <c r="R297" t="b">
        <v>0</v>
      </c>
      <c r="S297" t="s">
        <v>33</v>
      </c>
      <c r="T297" t="s">
        <v>2036</v>
      </c>
      <c r="U297" t="s">
        <v>2042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s="10"/>
      <c r="Q298" t="b">
        <v>0</v>
      </c>
      <c r="R298" t="b">
        <v>0</v>
      </c>
      <c r="S298" t="s">
        <v>33</v>
      </c>
      <c r="T298" t="s">
        <v>2036</v>
      </c>
      <c r="U298" t="s">
        <v>2042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s="10"/>
      <c r="Q299" t="b">
        <v>0</v>
      </c>
      <c r="R299" t="b">
        <v>1</v>
      </c>
      <c r="S299" t="s">
        <v>33</v>
      </c>
      <c r="T299" t="s">
        <v>2036</v>
      </c>
      <c r="U299" t="s">
        <v>2042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s="10"/>
      <c r="Q300" t="b">
        <v>0</v>
      </c>
      <c r="R300" t="b">
        <v>1</v>
      </c>
      <c r="S300" t="s">
        <v>23</v>
      </c>
      <c r="T300" t="s">
        <v>2034</v>
      </c>
      <c r="U300" t="s">
        <v>2040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s="10"/>
      <c r="Q301" t="b">
        <v>0</v>
      </c>
      <c r="R301" t="b">
        <v>0</v>
      </c>
      <c r="S301" t="s">
        <v>17</v>
      </c>
      <c r="T301" t="s">
        <v>2033</v>
      </c>
      <c r="U301" t="s">
        <v>2053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s="10"/>
      <c r="Q302" t="b">
        <v>0</v>
      </c>
      <c r="R302" t="b">
        <v>1</v>
      </c>
      <c r="S302" t="s">
        <v>68</v>
      </c>
      <c r="T302" t="s">
        <v>2038</v>
      </c>
      <c r="U302" t="s">
        <v>2047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s="10"/>
      <c r="Q303" t="b">
        <v>0</v>
      </c>
      <c r="R303" t="b">
        <v>0</v>
      </c>
      <c r="S303" t="s">
        <v>42</v>
      </c>
      <c r="T303" t="s">
        <v>2037</v>
      </c>
      <c r="U303" t="s">
        <v>2043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s="10"/>
      <c r="Q304" t="b">
        <v>0</v>
      </c>
      <c r="R304" t="b">
        <v>0</v>
      </c>
      <c r="S304" t="s">
        <v>33</v>
      </c>
      <c r="T304" t="s">
        <v>2036</v>
      </c>
      <c r="U304" t="s">
        <v>2042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s="10"/>
      <c r="Q305" t="b">
        <v>0</v>
      </c>
      <c r="R305" t="b">
        <v>0</v>
      </c>
      <c r="S305" t="s">
        <v>60</v>
      </c>
      <c r="T305" t="s">
        <v>2034</v>
      </c>
      <c r="U305" t="s">
        <v>2040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s="10"/>
      <c r="Q306" t="b">
        <v>0</v>
      </c>
      <c r="R306" t="b">
        <v>0</v>
      </c>
      <c r="S306" t="s">
        <v>42</v>
      </c>
      <c r="T306" t="s">
        <v>2037</v>
      </c>
      <c r="U306" t="s">
        <v>2043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s="10"/>
      <c r="Q307" t="b">
        <v>0</v>
      </c>
      <c r="R307" t="b">
        <v>0</v>
      </c>
      <c r="S307" t="s">
        <v>33</v>
      </c>
      <c r="T307" t="s">
        <v>2036</v>
      </c>
      <c r="U307" t="s">
        <v>2042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s="10"/>
      <c r="Q308" t="b">
        <v>0</v>
      </c>
      <c r="R308" t="b">
        <v>1</v>
      </c>
      <c r="S308" t="s">
        <v>33</v>
      </c>
      <c r="T308" t="s">
        <v>2036</v>
      </c>
      <c r="U308" t="s">
        <v>2042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s="10"/>
      <c r="Q309" t="b">
        <v>0</v>
      </c>
      <c r="R309" t="b">
        <v>1</v>
      </c>
      <c r="S309" t="s">
        <v>119</v>
      </c>
      <c r="T309" t="s">
        <v>2038</v>
      </c>
      <c r="U309" t="s">
        <v>2051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s="10"/>
      <c r="Q310" t="b">
        <v>0</v>
      </c>
      <c r="R310" t="b">
        <v>0</v>
      </c>
      <c r="S310" t="s">
        <v>33</v>
      </c>
      <c r="T310" t="s">
        <v>2036</v>
      </c>
      <c r="U310" t="s">
        <v>2042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s="10"/>
      <c r="Q311" t="b">
        <v>0</v>
      </c>
      <c r="R311" t="b">
        <v>1</v>
      </c>
      <c r="S311" t="s">
        <v>60</v>
      </c>
      <c r="T311" t="s">
        <v>2034</v>
      </c>
      <c r="U311" t="s">
        <v>2040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s="10"/>
      <c r="Q312" t="b">
        <v>0</v>
      </c>
      <c r="R312" t="b">
        <v>0</v>
      </c>
      <c r="S312" t="s">
        <v>89</v>
      </c>
      <c r="T312" t="s">
        <v>2060</v>
      </c>
      <c r="U312" t="s">
        <v>2049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s="10"/>
      <c r="Q313" t="b">
        <v>0</v>
      </c>
      <c r="R313" t="b">
        <v>0</v>
      </c>
      <c r="S313" t="s">
        <v>33</v>
      </c>
      <c r="T313" t="s">
        <v>2036</v>
      </c>
      <c r="U313" t="s">
        <v>2042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s="10"/>
      <c r="Q314" t="b">
        <v>0</v>
      </c>
      <c r="R314" t="b">
        <v>0</v>
      </c>
      <c r="S314" t="s">
        <v>33</v>
      </c>
      <c r="T314" t="s">
        <v>2036</v>
      </c>
      <c r="U314" t="s">
        <v>2042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s="10"/>
      <c r="Q315" t="b">
        <v>0</v>
      </c>
      <c r="R315" t="b">
        <v>0</v>
      </c>
      <c r="S315" t="s">
        <v>23</v>
      </c>
      <c r="T315" t="s">
        <v>2034</v>
      </c>
      <c r="U315" t="s">
        <v>2040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s="10"/>
      <c r="Q316" t="b">
        <v>0</v>
      </c>
      <c r="R316" t="b">
        <v>1</v>
      </c>
      <c r="S316" t="s">
        <v>42</v>
      </c>
      <c r="T316" t="s">
        <v>2037</v>
      </c>
      <c r="U316" t="s">
        <v>2043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s="10"/>
      <c r="Q317" t="b">
        <v>0</v>
      </c>
      <c r="R317" t="b">
        <v>0</v>
      </c>
      <c r="S317" t="s">
        <v>33</v>
      </c>
      <c r="T317" t="s">
        <v>2036</v>
      </c>
      <c r="U317" t="s">
        <v>2042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s="10"/>
      <c r="Q318" t="b">
        <v>0</v>
      </c>
      <c r="R318" t="b">
        <v>1</v>
      </c>
      <c r="S318" t="s">
        <v>17</v>
      </c>
      <c r="T318" t="s">
        <v>2033</v>
      </c>
      <c r="U318" t="s">
        <v>2053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s="10"/>
      <c r="Q319" t="b">
        <v>0</v>
      </c>
      <c r="R319" t="b">
        <v>0</v>
      </c>
      <c r="S319" t="s">
        <v>33</v>
      </c>
      <c r="T319" t="s">
        <v>2036</v>
      </c>
      <c r="U319" t="s">
        <v>2042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s="10"/>
      <c r="Q320" t="b">
        <v>0</v>
      </c>
      <c r="R320" t="b">
        <v>0</v>
      </c>
      <c r="S320" t="s">
        <v>23</v>
      </c>
      <c r="T320" t="s">
        <v>2034</v>
      </c>
      <c r="U320" t="s">
        <v>2040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s="10"/>
      <c r="Q321" t="b">
        <v>0</v>
      </c>
      <c r="R321" t="b">
        <v>0</v>
      </c>
      <c r="S321" t="s">
        <v>28</v>
      </c>
      <c r="T321" t="s">
        <v>2035</v>
      </c>
      <c r="U321" t="s">
        <v>2041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s="10"/>
      <c r="Q322" t="b">
        <v>0</v>
      </c>
      <c r="R322" t="b">
        <v>0</v>
      </c>
      <c r="S322" t="s">
        <v>119</v>
      </c>
      <c r="T322" t="s">
        <v>2038</v>
      </c>
      <c r="U322" t="s">
        <v>2051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s="10"/>
      <c r="Q323" t="b">
        <v>0</v>
      </c>
      <c r="R323" t="b">
        <v>0</v>
      </c>
      <c r="S323" t="s">
        <v>100</v>
      </c>
      <c r="T323" t="s">
        <v>2037</v>
      </c>
      <c r="U323" t="s">
        <v>2050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s="10"/>
      <c r="Q324" t="b">
        <v>0</v>
      </c>
      <c r="R324" t="b">
        <v>0</v>
      </c>
      <c r="S324" t="s">
        <v>33</v>
      </c>
      <c r="T324" t="s">
        <v>2036</v>
      </c>
      <c r="U324" t="s">
        <v>2042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s="10"/>
      <c r="Q325" t="b">
        <v>0</v>
      </c>
      <c r="R325" t="b">
        <v>0</v>
      </c>
      <c r="S325" t="s">
        <v>42</v>
      </c>
      <c r="T325" t="s">
        <v>2037</v>
      </c>
      <c r="U325" t="s">
        <v>2043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s="10"/>
      <c r="Q326" t="b">
        <v>0</v>
      </c>
      <c r="R326" t="b">
        <v>1</v>
      </c>
      <c r="S326" t="s">
        <v>33</v>
      </c>
      <c r="T326" t="s">
        <v>2036</v>
      </c>
      <c r="U326" t="s">
        <v>2042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s="10"/>
      <c r="Q327" t="b">
        <v>0</v>
      </c>
      <c r="R327" t="b">
        <v>1</v>
      </c>
      <c r="S327" t="s">
        <v>33</v>
      </c>
      <c r="T327" t="s">
        <v>2036</v>
      </c>
      <c r="U327" t="s">
        <v>2042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s="10"/>
      <c r="Q328" t="b">
        <v>0</v>
      </c>
      <c r="R328" t="b">
        <v>0</v>
      </c>
      <c r="S328" t="s">
        <v>71</v>
      </c>
      <c r="T328" t="s">
        <v>2037</v>
      </c>
      <c r="U328" t="s">
        <v>2048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s="10"/>
      <c r="Q329" t="b">
        <v>0</v>
      </c>
      <c r="R329" t="b">
        <v>1</v>
      </c>
      <c r="S329" t="s">
        <v>33</v>
      </c>
      <c r="T329" t="s">
        <v>2036</v>
      </c>
      <c r="U329" t="s">
        <v>2042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s="10"/>
      <c r="Q330" t="b">
        <v>0</v>
      </c>
      <c r="R330" t="b">
        <v>0</v>
      </c>
      <c r="S330" t="s">
        <v>23</v>
      </c>
      <c r="T330" t="s">
        <v>2034</v>
      </c>
      <c r="U330" t="s">
        <v>2040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s="10"/>
      <c r="Q331" t="b">
        <v>0</v>
      </c>
      <c r="R331" t="b">
        <v>0</v>
      </c>
      <c r="S331" t="s">
        <v>89</v>
      </c>
      <c r="T331" t="s">
        <v>2060</v>
      </c>
      <c r="U331" t="s">
        <v>2049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s="10"/>
      <c r="Q332" t="b">
        <v>0</v>
      </c>
      <c r="R332" t="b">
        <v>0</v>
      </c>
      <c r="S332" t="s">
        <v>42</v>
      </c>
      <c r="T332" t="s">
        <v>2037</v>
      </c>
      <c r="U332" t="s">
        <v>2043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s="10"/>
      <c r="Q333" t="b">
        <v>0</v>
      </c>
      <c r="R333" t="b">
        <v>0</v>
      </c>
      <c r="S333" t="s">
        <v>17</v>
      </c>
      <c r="T333" t="s">
        <v>2033</v>
      </c>
      <c r="U333" t="s">
        <v>2053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s="10"/>
      <c r="Q334" t="b">
        <v>0</v>
      </c>
      <c r="R334" t="b">
        <v>0</v>
      </c>
      <c r="S334" t="s">
        <v>65</v>
      </c>
      <c r="T334" t="s">
        <v>2035</v>
      </c>
      <c r="U334" t="s">
        <v>2046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s="10"/>
      <c r="Q335" t="b">
        <v>0</v>
      </c>
      <c r="R335" t="b">
        <v>0</v>
      </c>
      <c r="S335" t="s">
        <v>33</v>
      </c>
      <c r="T335" t="s">
        <v>2036</v>
      </c>
      <c r="U335" t="s">
        <v>2042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s="10"/>
      <c r="Q336" t="b">
        <v>0</v>
      </c>
      <c r="R336" t="b">
        <v>0</v>
      </c>
      <c r="S336" t="s">
        <v>23</v>
      </c>
      <c r="T336" t="s">
        <v>2034</v>
      </c>
      <c r="U336" t="s">
        <v>2040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s="10"/>
      <c r="Q337" t="b">
        <v>0</v>
      </c>
      <c r="R337" t="b">
        <v>0</v>
      </c>
      <c r="S337" t="s">
        <v>23</v>
      </c>
      <c r="T337" t="s">
        <v>2034</v>
      </c>
      <c r="U337" t="s">
        <v>2040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s="10"/>
      <c r="Q338" t="b">
        <v>0</v>
      </c>
      <c r="R338" t="b">
        <v>1</v>
      </c>
      <c r="S338" t="s">
        <v>23</v>
      </c>
      <c r="T338" t="s">
        <v>2034</v>
      </c>
      <c r="U338" t="s">
        <v>2040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s="10"/>
      <c r="Q339" t="b">
        <v>0</v>
      </c>
      <c r="R339" t="b">
        <v>0</v>
      </c>
      <c r="S339" t="s">
        <v>33</v>
      </c>
      <c r="T339" t="s">
        <v>2036</v>
      </c>
      <c r="U339" t="s">
        <v>2042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s="10"/>
      <c r="Q340" t="b">
        <v>0</v>
      </c>
      <c r="R340" t="b">
        <v>0</v>
      </c>
      <c r="S340" t="s">
        <v>33</v>
      </c>
      <c r="T340" t="s">
        <v>2036</v>
      </c>
      <c r="U340" t="s">
        <v>2042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s="10"/>
      <c r="Q341" t="b">
        <v>0</v>
      </c>
      <c r="R341" t="b">
        <v>0</v>
      </c>
      <c r="S341" t="s">
        <v>33</v>
      </c>
      <c r="T341" t="s">
        <v>2036</v>
      </c>
      <c r="U341" t="s">
        <v>2042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s="10"/>
      <c r="Q342" t="b">
        <v>0</v>
      </c>
      <c r="R342" t="b">
        <v>0</v>
      </c>
      <c r="S342" t="s">
        <v>122</v>
      </c>
      <c r="T342" t="s">
        <v>2061</v>
      </c>
      <c r="U342" t="s">
        <v>2052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s="10"/>
      <c r="Q343" t="b">
        <v>0</v>
      </c>
      <c r="R343" t="b">
        <v>0</v>
      </c>
      <c r="S343" t="s">
        <v>60</v>
      </c>
      <c r="T343" t="s">
        <v>2034</v>
      </c>
      <c r="U343" t="s">
        <v>2040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s="10"/>
      <c r="Q344" t="b">
        <v>0</v>
      </c>
      <c r="R344" t="b">
        <v>0</v>
      </c>
      <c r="S344" t="s">
        <v>33</v>
      </c>
      <c r="T344" t="s">
        <v>2036</v>
      </c>
      <c r="U344" t="s">
        <v>2042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s="10"/>
      <c r="Q345" t="b">
        <v>0</v>
      </c>
      <c r="R345" t="b">
        <v>0</v>
      </c>
      <c r="S345" t="s">
        <v>33</v>
      </c>
      <c r="T345" t="s">
        <v>2036</v>
      </c>
      <c r="U345" t="s">
        <v>2042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s="10"/>
      <c r="Q346" t="b">
        <v>0</v>
      </c>
      <c r="R346" t="b">
        <v>0</v>
      </c>
      <c r="S346" t="s">
        <v>89</v>
      </c>
      <c r="T346" t="s">
        <v>2060</v>
      </c>
      <c r="U346" t="s">
        <v>2049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s="10"/>
      <c r="Q347" t="b">
        <v>0</v>
      </c>
      <c r="R347" t="b">
        <v>0</v>
      </c>
      <c r="S347" t="s">
        <v>53</v>
      </c>
      <c r="T347" t="s">
        <v>2037</v>
      </c>
      <c r="U347" t="s">
        <v>2045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s="10"/>
      <c r="Q348" t="b">
        <v>0</v>
      </c>
      <c r="R348" t="b">
        <v>1</v>
      </c>
      <c r="S348" t="s">
        <v>60</v>
      </c>
      <c r="T348" t="s">
        <v>2034</v>
      </c>
      <c r="U348" t="s">
        <v>2040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s="10"/>
      <c r="Q349" t="b">
        <v>0</v>
      </c>
      <c r="R349" t="b">
        <v>0</v>
      </c>
      <c r="S349" t="s">
        <v>28</v>
      </c>
      <c r="T349" t="s">
        <v>2035</v>
      </c>
      <c r="U349" t="s">
        <v>2041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s="10"/>
      <c r="Q350" t="b">
        <v>0</v>
      </c>
      <c r="R350" t="b">
        <v>0</v>
      </c>
      <c r="S350" t="s">
        <v>17</v>
      </c>
      <c r="T350" t="s">
        <v>2033</v>
      </c>
      <c r="U350" t="s">
        <v>2053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s="10"/>
      <c r="Q351" t="b">
        <v>0</v>
      </c>
      <c r="R351" t="b">
        <v>0</v>
      </c>
      <c r="S351" t="s">
        <v>33</v>
      </c>
      <c r="T351" t="s">
        <v>2036</v>
      </c>
      <c r="U351" t="s">
        <v>2042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s="10"/>
      <c r="Q352" t="b">
        <v>0</v>
      </c>
      <c r="R352" t="b">
        <v>1</v>
      </c>
      <c r="S352" t="s">
        <v>159</v>
      </c>
      <c r="T352" t="s">
        <v>2034</v>
      </c>
      <c r="U352" t="s">
        <v>2056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s="10"/>
      <c r="Q353" t="b">
        <v>0</v>
      </c>
      <c r="R353" t="b">
        <v>0</v>
      </c>
      <c r="S353" t="s">
        <v>23</v>
      </c>
      <c r="T353" t="s">
        <v>2034</v>
      </c>
      <c r="U353" t="s">
        <v>2040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s="10"/>
      <c r="Q354" t="b">
        <v>0</v>
      </c>
      <c r="R354" t="b">
        <v>0</v>
      </c>
      <c r="S354" t="s">
        <v>33</v>
      </c>
      <c r="T354" t="s">
        <v>2036</v>
      </c>
      <c r="U354" t="s">
        <v>2042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s="10"/>
      <c r="Q355" t="b">
        <v>0</v>
      </c>
      <c r="R355" t="b">
        <v>0</v>
      </c>
      <c r="S355" t="s">
        <v>33</v>
      </c>
      <c r="T355" t="s">
        <v>2036</v>
      </c>
      <c r="U355" t="s">
        <v>2042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s="10"/>
      <c r="Q356" t="b">
        <v>0</v>
      </c>
      <c r="R356" t="b">
        <v>0</v>
      </c>
      <c r="S356" t="s">
        <v>42</v>
      </c>
      <c r="T356" t="s">
        <v>2037</v>
      </c>
      <c r="U356" t="s">
        <v>2043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s="10"/>
      <c r="Q357" t="b">
        <v>0</v>
      </c>
      <c r="R357" t="b">
        <v>0</v>
      </c>
      <c r="S357" t="s">
        <v>65</v>
      </c>
      <c r="T357" t="s">
        <v>2035</v>
      </c>
      <c r="U357" t="s">
        <v>2046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s="10"/>
      <c r="Q358" t="b">
        <v>0</v>
      </c>
      <c r="R358" t="b">
        <v>0</v>
      </c>
      <c r="S358" t="s">
        <v>33</v>
      </c>
      <c r="T358" t="s">
        <v>2036</v>
      </c>
      <c r="U358" t="s">
        <v>2042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s="10"/>
      <c r="Q359" t="b">
        <v>0</v>
      </c>
      <c r="R359" t="b">
        <v>0</v>
      </c>
      <c r="S359" t="s">
        <v>89</v>
      </c>
      <c r="T359" t="s">
        <v>2060</v>
      </c>
      <c r="U359" t="s">
        <v>2049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s="10"/>
      <c r="Q360" t="b">
        <v>1</v>
      </c>
      <c r="R360" t="b">
        <v>0</v>
      </c>
      <c r="S360" t="s">
        <v>122</v>
      </c>
      <c r="T360" t="s">
        <v>2061</v>
      </c>
      <c r="U360" t="s">
        <v>2052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s="10"/>
      <c r="Q361" t="b">
        <v>0</v>
      </c>
      <c r="R361" t="b">
        <v>0</v>
      </c>
      <c r="S361" t="s">
        <v>71</v>
      </c>
      <c r="T361" t="s">
        <v>2037</v>
      </c>
      <c r="U361" t="s">
        <v>2048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s="10"/>
      <c r="Q362" t="b">
        <v>0</v>
      </c>
      <c r="R362" t="b">
        <v>1</v>
      </c>
      <c r="S362" t="s">
        <v>33</v>
      </c>
      <c r="T362" t="s">
        <v>2036</v>
      </c>
      <c r="U362" t="s">
        <v>2042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s="10"/>
      <c r="Q363" t="b">
        <v>0</v>
      </c>
      <c r="R363" t="b">
        <v>0</v>
      </c>
      <c r="S363" t="s">
        <v>33</v>
      </c>
      <c r="T363" t="s">
        <v>2036</v>
      </c>
      <c r="U363" t="s">
        <v>2042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s="10"/>
      <c r="Q364" t="b">
        <v>0</v>
      </c>
      <c r="R364" t="b">
        <v>0</v>
      </c>
      <c r="S364" t="s">
        <v>23</v>
      </c>
      <c r="T364" t="s">
        <v>2034</v>
      </c>
      <c r="U364" t="s">
        <v>2040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s="10"/>
      <c r="Q365" t="b">
        <v>0</v>
      </c>
      <c r="R365" t="b">
        <v>0</v>
      </c>
      <c r="S365" t="s">
        <v>23</v>
      </c>
      <c r="T365" t="s">
        <v>2034</v>
      </c>
      <c r="U365" t="s">
        <v>2040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s="10"/>
      <c r="Q366" t="b">
        <v>0</v>
      </c>
      <c r="R366" t="b">
        <v>0</v>
      </c>
      <c r="S366" t="s">
        <v>60</v>
      </c>
      <c r="T366" t="s">
        <v>2034</v>
      </c>
      <c r="U366" t="s">
        <v>2040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s="10"/>
      <c r="Q367" t="b">
        <v>0</v>
      </c>
      <c r="R367" t="b">
        <v>0</v>
      </c>
      <c r="S367" t="s">
        <v>33</v>
      </c>
      <c r="T367" t="s">
        <v>2036</v>
      </c>
      <c r="U367" t="s">
        <v>2042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s="10"/>
      <c r="Q368" t="b">
        <v>0</v>
      </c>
      <c r="R368" t="b">
        <v>1</v>
      </c>
      <c r="S368" t="s">
        <v>33</v>
      </c>
      <c r="T368" t="s">
        <v>2036</v>
      </c>
      <c r="U368" t="s">
        <v>2042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s="10"/>
      <c r="Q369" t="b">
        <v>0</v>
      </c>
      <c r="R369" t="b">
        <v>1</v>
      </c>
      <c r="S369" t="s">
        <v>33</v>
      </c>
      <c r="T369" t="s">
        <v>2036</v>
      </c>
      <c r="U369" t="s">
        <v>2042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s="10"/>
      <c r="Q370" t="b">
        <v>0</v>
      </c>
      <c r="R370" t="b">
        <v>1</v>
      </c>
      <c r="S370" t="s">
        <v>42</v>
      </c>
      <c r="T370" t="s">
        <v>2037</v>
      </c>
      <c r="U370" t="s">
        <v>2043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s="10"/>
      <c r="Q371" t="b">
        <v>0</v>
      </c>
      <c r="R371" t="b">
        <v>1</v>
      </c>
      <c r="S371" t="s">
        <v>269</v>
      </c>
      <c r="T371" t="s">
        <v>2037</v>
      </c>
      <c r="U371" t="s">
        <v>2058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s="10"/>
      <c r="Q372" t="b">
        <v>0</v>
      </c>
      <c r="R372" t="b">
        <v>0</v>
      </c>
      <c r="S372" t="s">
        <v>33</v>
      </c>
      <c r="T372" t="s">
        <v>2036</v>
      </c>
      <c r="U372" t="s">
        <v>2042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s="10"/>
      <c r="Q373" t="b">
        <v>0</v>
      </c>
      <c r="R373" t="b">
        <v>0</v>
      </c>
      <c r="S373" t="s">
        <v>33</v>
      </c>
      <c r="T373" t="s">
        <v>2036</v>
      </c>
      <c r="U373" t="s">
        <v>2042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s="10"/>
      <c r="Q374" t="b">
        <v>0</v>
      </c>
      <c r="R374" t="b">
        <v>1</v>
      </c>
      <c r="S374" t="s">
        <v>42</v>
      </c>
      <c r="T374" t="s">
        <v>2037</v>
      </c>
      <c r="U374" t="s">
        <v>2043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s="10"/>
      <c r="Q375" t="b">
        <v>0</v>
      </c>
      <c r="R375" t="b">
        <v>0</v>
      </c>
      <c r="S375" t="s">
        <v>33</v>
      </c>
      <c r="T375" t="s">
        <v>2036</v>
      </c>
      <c r="U375" t="s">
        <v>2042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s="10"/>
      <c r="Q376" t="b">
        <v>0</v>
      </c>
      <c r="R376" t="b">
        <v>1</v>
      </c>
      <c r="S376" t="s">
        <v>42</v>
      </c>
      <c r="T376" t="s">
        <v>2037</v>
      </c>
      <c r="U376" t="s">
        <v>2043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s="10"/>
      <c r="Q377" t="b">
        <v>0</v>
      </c>
      <c r="R377" t="b">
        <v>0</v>
      </c>
      <c r="S377" t="s">
        <v>60</v>
      </c>
      <c r="T377" t="s">
        <v>2034</v>
      </c>
      <c r="U377" t="s">
        <v>2040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s="10"/>
      <c r="Q378" t="b">
        <v>0</v>
      </c>
      <c r="R378" t="b">
        <v>0</v>
      </c>
      <c r="S378" t="s">
        <v>23</v>
      </c>
      <c r="T378" t="s">
        <v>2034</v>
      </c>
      <c r="U378" t="s">
        <v>2040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s="10"/>
      <c r="Q379" t="b">
        <v>0</v>
      </c>
      <c r="R379" t="b">
        <v>0</v>
      </c>
      <c r="S379" t="s">
        <v>33</v>
      </c>
      <c r="T379" t="s">
        <v>2036</v>
      </c>
      <c r="U379" t="s">
        <v>2042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s="10"/>
      <c r="Q380" t="b">
        <v>0</v>
      </c>
      <c r="R380" t="b">
        <v>0</v>
      </c>
      <c r="S380" t="s">
        <v>42</v>
      </c>
      <c r="T380" t="s">
        <v>2037</v>
      </c>
      <c r="U380" t="s">
        <v>2043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s="10"/>
      <c r="Q381" t="b">
        <v>0</v>
      </c>
      <c r="R381" t="b">
        <v>0</v>
      </c>
      <c r="S381" t="s">
        <v>33</v>
      </c>
      <c r="T381" t="s">
        <v>2036</v>
      </c>
      <c r="U381" t="s">
        <v>2042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s="10"/>
      <c r="Q382" t="b">
        <v>0</v>
      </c>
      <c r="R382" t="b">
        <v>0</v>
      </c>
      <c r="S382" t="s">
        <v>33</v>
      </c>
      <c r="T382" t="s">
        <v>2036</v>
      </c>
      <c r="U382" t="s">
        <v>2042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s="10"/>
      <c r="Q383" t="b">
        <v>0</v>
      </c>
      <c r="R383" t="b">
        <v>0</v>
      </c>
      <c r="S383" t="s">
        <v>33</v>
      </c>
      <c r="T383" t="s">
        <v>2036</v>
      </c>
      <c r="U383" t="s">
        <v>2042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s="10"/>
      <c r="Q384" t="b">
        <v>0</v>
      </c>
      <c r="R384" t="b">
        <v>0</v>
      </c>
      <c r="S384" t="s">
        <v>122</v>
      </c>
      <c r="T384" t="s">
        <v>2061</v>
      </c>
      <c r="U384" t="s">
        <v>2052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s="10"/>
      <c r="Q385" t="b">
        <v>0</v>
      </c>
      <c r="R385" t="b">
        <v>1</v>
      </c>
      <c r="S385" t="s">
        <v>17</v>
      </c>
      <c r="T385" t="s">
        <v>2033</v>
      </c>
      <c r="U385" t="s">
        <v>2053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s="10"/>
      <c r="Q386" t="b">
        <v>1</v>
      </c>
      <c r="R386" t="b">
        <v>1</v>
      </c>
      <c r="S386" t="s">
        <v>42</v>
      </c>
      <c r="T386" t="s">
        <v>2037</v>
      </c>
      <c r="U386" t="s">
        <v>2043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s="10"/>
      <c r="Q387" t="b">
        <v>0</v>
      </c>
      <c r="R387" t="b">
        <v>0</v>
      </c>
      <c r="S387" t="s">
        <v>68</v>
      </c>
      <c r="T387" t="s">
        <v>2038</v>
      </c>
      <c r="U387" t="s">
        <v>2047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s="10"/>
      <c r="Q388" t="b">
        <v>0</v>
      </c>
      <c r="R388" t="b">
        <v>0</v>
      </c>
      <c r="S388" t="s">
        <v>33</v>
      </c>
      <c r="T388" t="s">
        <v>2036</v>
      </c>
      <c r="U388" t="s">
        <v>2042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s="10"/>
      <c r="Q389" t="b">
        <v>0</v>
      </c>
      <c r="R389" t="b">
        <v>0</v>
      </c>
      <c r="S389" t="s">
        <v>65</v>
      </c>
      <c r="T389" t="s">
        <v>2035</v>
      </c>
      <c r="U389" t="s">
        <v>2046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s="10"/>
      <c r="Q390" t="b">
        <v>0</v>
      </c>
      <c r="R390" t="b">
        <v>0</v>
      </c>
      <c r="S390" t="s">
        <v>60</v>
      </c>
      <c r="T390" t="s">
        <v>2034</v>
      </c>
      <c r="U390" t="s">
        <v>2040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s="10"/>
      <c r="Q391" t="b">
        <v>0</v>
      </c>
      <c r="R391" t="b">
        <v>0</v>
      </c>
      <c r="S391" t="s">
        <v>33</v>
      </c>
      <c r="T391" t="s">
        <v>2036</v>
      </c>
      <c r="U391" t="s">
        <v>2042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s="10"/>
      <c r="Q392" t="b">
        <v>0</v>
      </c>
      <c r="R392" t="b">
        <v>0</v>
      </c>
      <c r="S392" t="s">
        <v>122</v>
      </c>
      <c r="T392" t="s">
        <v>2061</v>
      </c>
      <c r="U392" t="s">
        <v>2052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s="10"/>
      <c r="Q393" t="b">
        <v>0</v>
      </c>
      <c r="R393" t="b">
        <v>0</v>
      </c>
      <c r="S393" t="s">
        <v>68</v>
      </c>
      <c r="T393" t="s">
        <v>2038</v>
      </c>
      <c r="U393" t="s">
        <v>2047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s="10"/>
      <c r="Q394" t="b">
        <v>0</v>
      </c>
      <c r="R394" t="b">
        <v>0</v>
      </c>
      <c r="S394" t="s">
        <v>65</v>
      </c>
      <c r="T394" t="s">
        <v>2035</v>
      </c>
      <c r="U394" t="s">
        <v>2046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s="10"/>
      <c r="Q395" t="b">
        <v>0</v>
      </c>
      <c r="R395" t="b">
        <v>0</v>
      </c>
      <c r="S395" t="s">
        <v>159</v>
      </c>
      <c r="T395" t="s">
        <v>2034</v>
      </c>
      <c r="U395" t="s">
        <v>2056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s="10"/>
      <c r="Q396" t="b">
        <v>0</v>
      </c>
      <c r="R396" t="b">
        <v>1</v>
      </c>
      <c r="S396" t="s">
        <v>42</v>
      </c>
      <c r="T396" t="s">
        <v>2037</v>
      </c>
      <c r="U396" t="s">
        <v>2043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s="10"/>
      <c r="Q397" t="b">
        <v>1</v>
      </c>
      <c r="R397" t="b">
        <v>0</v>
      </c>
      <c r="S397" t="s">
        <v>33</v>
      </c>
      <c r="T397" t="s">
        <v>2036</v>
      </c>
      <c r="U397" t="s">
        <v>2042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s="10"/>
      <c r="Q398" t="b">
        <v>0</v>
      </c>
      <c r="R398" t="b">
        <v>0</v>
      </c>
      <c r="S398" t="s">
        <v>53</v>
      </c>
      <c r="T398" t="s">
        <v>2037</v>
      </c>
      <c r="U398" t="s">
        <v>2045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s="10"/>
      <c r="Q399" t="b">
        <v>0</v>
      </c>
      <c r="R399" t="b">
        <v>0</v>
      </c>
      <c r="S399" t="s">
        <v>23</v>
      </c>
      <c r="T399" t="s">
        <v>2034</v>
      </c>
      <c r="U399" t="s">
        <v>2040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s="10"/>
      <c r="Q400" t="b">
        <v>0</v>
      </c>
      <c r="R400" t="b">
        <v>1</v>
      </c>
      <c r="S400" t="s">
        <v>71</v>
      </c>
      <c r="T400" t="s">
        <v>2037</v>
      </c>
      <c r="U400" t="s">
        <v>2048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s="10"/>
      <c r="Q401" t="b">
        <v>0</v>
      </c>
      <c r="R401" t="b">
        <v>0</v>
      </c>
      <c r="S401" t="s">
        <v>60</v>
      </c>
      <c r="T401" t="s">
        <v>2034</v>
      </c>
      <c r="U401" t="s">
        <v>2040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s="10"/>
      <c r="Q402" t="b">
        <v>0</v>
      </c>
      <c r="R402" t="b">
        <v>1</v>
      </c>
      <c r="S402" t="s">
        <v>122</v>
      </c>
      <c r="T402" t="s">
        <v>2061</v>
      </c>
      <c r="U402" t="s">
        <v>2052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s="10"/>
      <c r="Q403" t="b">
        <v>0</v>
      </c>
      <c r="R403" t="b">
        <v>0</v>
      </c>
      <c r="S403" t="s">
        <v>33</v>
      </c>
      <c r="T403" t="s">
        <v>2036</v>
      </c>
      <c r="U403" t="s">
        <v>2042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s="10"/>
      <c r="Q404" t="b">
        <v>0</v>
      </c>
      <c r="R404" t="b">
        <v>1</v>
      </c>
      <c r="S404" t="s">
        <v>100</v>
      </c>
      <c r="T404" t="s">
        <v>2037</v>
      </c>
      <c r="U404" t="s">
        <v>2050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s="10"/>
      <c r="Q405" t="b">
        <v>0</v>
      </c>
      <c r="R405" t="b">
        <v>1</v>
      </c>
      <c r="S405" t="s">
        <v>33</v>
      </c>
      <c r="T405" t="s">
        <v>2036</v>
      </c>
      <c r="U405" t="s">
        <v>2042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s="10"/>
      <c r="Q406" t="b">
        <v>0</v>
      </c>
      <c r="R406" t="b">
        <v>0</v>
      </c>
      <c r="S406" t="s">
        <v>33</v>
      </c>
      <c r="T406" t="s">
        <v>2036</v>
      </c>
      <c r="U406" t="s">
        <v>2042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s="10"/>
      <c r="Q407" t="b">
        <v>0</v>
      </c>
      <c r="R407" t="b">
        <v>0</v>
      </c>
      <c r="S407" t="s">
        <v>33</v>
      </c>
      <c r="T407" t="s">
        <v>2036</v>
      </c>
      <c r="U407" t="s">
        <v>2042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s="10"/>
      <c r="Q408" t="b">
        <v>1</v>
      </c>
      <c r="R408" t="b">
        <v>0</v>
      </c>
      <c r="S408" t="s">
        <v>42</v>
      </c>
      <c r="T408" t="s">
        <v>2037</v>
      </c>
      <c r="U408" t="s">
        <v>2043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s="10"/>
      <c r="Q409" t="b">
        <v>0</v>
      </c>
      <c r="R409" t="b">
        <v>0</v>
      </c>
      <c r="S409" t="s">
        <v>33</v>
      </c>
      <c r="T409" t="s">
        <v>2036</v>
      </c>
      <c r="U409" t="s">
        <v>2042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s="10"/>
      <c r="Q410" t="b">
        <v>0</v>
      </c>
      <c r="R410" t="b">
        <v>0</v>
      </c>
      <c r="S410" t="s">
        <v>42</v>
      </c>
      <c r="T410" t="s">
        <v>2037</v>
      </c>
      <c r="U410" t="s">
        <v>2043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s="10"/>
      <c r="Q411" t="b">
        <v>0</v>
      </c>
      <c r="R411" t="b">
        <v>0</v>
      </c>
      <c r="S411" t="s">
        <v>23</v>
      </c>
      <c r="T411" t="s">
        <v>2034</v>
      </c>
      <c r="U411" t="s">
        <v>2040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s="10"/>
      <c r="Q412" t="b">
        <v>0</v>
      </c>
      <c r="R412" t="b">
        <v>0</v>
      </c>
      <c r="S412" t="s">
        <v>292</v>
      </c>
      <c r="T412" t="s">
        <v>2060</v>
      </c>
      <c r="U412" t="s">
        <v>2049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s="10"/>
      <c r="Q413" t="b">
        <v>0</v>
      </c>
      <c r="R413" t="b">
        <v>0</v>
      </c>
      <c r="S413" t="s">
        <v>33</v>
      </c>
      <c r="T413" t="s">
        <v>2036</v>
      </c>
      <c r="U413" t="s">
        <v>2042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s="10"/>
      <c r="Q414" t="b">
        <v>0</v>
      </c>
      <c r="R414" t="b">
        <v>0</v>
      </c>
      <c r="S414" t="s">
        <v>119</v>
      </c>
      <c r="T414" t="s">
        <v>2038</v>
      </c>
      <c r="U414" t="s">
        <v>2051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s="10"/>
      <c r="Q415" t="b">
        <v>0</v>
      </c>
      <c r="R415" t="b">
        <v>0</v>
      </c>
      <c r="S415" t="s">
        <v>71</v>
      </c>
      <c r="T415" t="s">
        <v>2037</v>
      </c>
      <c r="U415" t="s">
        <v>2048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s="10"/>
      <c r="Q416" t="b">
        <v>0</v>
      </c>
      <c r="R416" t="b">
        <v>1</v>
      </c>
      <c r="S416" t="s">
        <v>17</v>
      </c>
      <c r="T416" t="s">
        <v>2033</v>
      </c>
      <c r="U416" t="s">
        <v>2053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s="10"/>
      <c r="Q417" t="b">
        <v>0</v>
      </c>
      <c r="R417" t="b">
        <v>0</v>
      </c>
      <c r="S417" t="s">
        <v>33</v>
      </c>
      <c r="T417" t="s">
        <v>2036</v>
      </c>
      <c r="U417" t="s">
        <v>2042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s="10"/>
      <c r="Q418" t="b">
        <v>0</v>
      </c>
      <c r="R418" t="b">
        <v>1</v>
      </c>
      <c r="S418" t="s">
        <v>42</v>
      </c>
      <c r="T418" t="s">
        <v>2037</v>
      </c>
      <c r="U418" t="s">
        <v>2043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s="10"/>
      <c r="Q419" t="b">
        <v>0</v>
      </c>
      <c r="R419" t="b">
        <v>0</v>
      </c>
      <c r="S419" t="s">
        <v>33</v>
      </c>
      <c r="T419" t="s">
        <v>2036</v>
      </c>
      <c r="U419" t="s">
        <v>2042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s="10"/>
      <c r="Q420" t="b">
        <v>0</v>
      </c>
      <c r="R420" t="b">
        <v>0</v>
      </c>
      <c r="S420" t="s">
        <v>42</v>
      </c>
      <c r="T420" t="s">
        <v>2037</v>
      </c>
      <c r="U420" t="s">
        <v>2043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s="10"/>
      <c r="Q421" t="b">
        <v>0</v>
      </c>
      <c r="R421" t="b">
        <v>0</v>
      </c>
      <c r="S421" t="s">
        <v>28</v>
      </c>
      <c r="T421" t="s">
        <v>2035</v>
      </c>
      <c r="U421" t="s">
        <v>2041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s="10"/>
      <c r="Q422" t="b">
        <v>0</v>
      </c>
      <c r="R422" t="b">
        <v>0</v>
      </c>
      <c r="S422" t="s">
        <v>33</v>
      </c>
      <c r="T422" t="s">
        <v>2036</v>
      </c>
      <c r="U422" t="s">
        <v>2042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s="10"/>
      <c r="Q423" t="b">
        <v>0</v>
      </c>
      <c r="R423" t="b">
        <v>1</v>
      </c>
      <c r="S423" t="s">
        <v>65</v>
      </c>
      <c r="T423" t="s">
        <v>2035</v>
      </c>
      <c r="U423" t="s">
        <v>2046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s="10"/>
      <c r="Q424" t="b">
        <v>0</v>
      </c>
      <c r="R424" t="b">
        <v>1</v>
      </c>
      <c r="S424" t="s">
        <v>33</v>
      </c>
      <c r="T424" t="s">
        <v>2036</v>
      </c>
      <c r="U424" t="s">
        <v>2042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s="10"/>
      <c r="Q425" t="b">
        <v>0</v>
      </c>
      <c r="R425" t="b">
        <v>1</v>
      </c>
      <c r="S425" t="s">
        <v>17</v>
      </c>
      <c r="T425" t="s">
        <v>2033</v>
      </c>
      <c r="U425" t="s">
        <v>2053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s="10"/>
      <c r="Q426" t="b">
        <v>0</v>
      </c>
      <c r="R426" t="b">
        <v>0</v>
      </c>
      <c r="S426" t="s">
        <v>60</v>
      </c>
      <c r="T426" t="s">
        <v>2034</v>
      </c>
      <c r="U426" t="s">
        <v>2040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s="10"/>
      <c r="Q427" t="b">
        <v>0</v>
      </c>
      <c r="R427" t="b">
        <v>0</v>
      </c>
      <c r="S427" t="s">
        <v>122</v>
      </c>
      <c r="T427" t="s">
        <v>2061</v>
      </c>
      <c r="U427" t="s">
        <v>2052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s="10"/>
      <c r="Q428" t="b">
        <v>0</v>
      </c>
      <c r="R428" t="b">
        <v>0</v>
      </c>
      <c r="S428" t="s">
        <v>33</v>
      </c>
      <c r="T428" t="s">
        <v>2036</v>
      </c>
      <c r="U428" t="s">
        <v>2042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s="10"/>
      <c r="Q429" t="b">
        <v>0</v>
      </c>
      <c r="R429" t="b">
        <v>1</v>
      </c>
      <c r="S429" t="s">
        <v>33</v>
      </c>
      <c r="T429" t="s">
        <v>2036</v>
      </c>
      <c r="U429" t="s">
        <v>2042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s="10"/>
      <c r="Q430" t="b">
        <v>0</v>
      </c>
      <c r="R430" t="b">
        <v>0</v>
      </c>
      <c r="S430" t="s">
        <v>71</v>
      </c>
      <c r="T430" t="s">
        <v>2037</v>
      </c>
      <c r="U430" t="s">
        <v>2048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s="10"/>
      <c r="Q431" t="b">
        <v>0</v>
      </c>
      <c r="R431" t="b">
        <v>1</v>
      </c>
      <c r="S431" t="s">
        <v>122</v>
      </c>
      <c r="T431" t="s">
        <v>2061</v>
      </c>
      <c r="U431" t="s">
        <v>2052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s="10"/>
      <c r="Q432" t="b">
        <v>0</v>
      </c>
      <c r="R432" t="b">
        <v>0</v>
      </c>
      <c r="S432" t="s">
        <v>33</v>
      </c>
      <c r="T432" t="s">
        <v>2036</v>
      </c>
      <c r="U432" t="s">
        <v>2042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s="10"/>
      <c r="Q433" t="b">
        <v>1</v>
      </c>
      <c r="R433" t="b">
        <v>0</v>
      </c>
      <c r="S433" t="s">
        <v>33</v>
      </c>
      <c r="T433" t="s">
        <v>2036</v>
      </c>
      <c r="U433" t="s">
        <v>2042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s="10"/>
      <c r="Q434" t="b">
        <v>0</v>
      </c>
      <c r="R434" t="b">
        <v>0</v>
      </c>
      <c r="S434" t="s">
        <v>33</v>
      </c>
      <c r="T434" t="s">
        <v>2036</v>
      </c>
      <c r="U434" t="s">
        <v>2042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s="10"/>
      <c r="Q435" t="b">
        <v>0</v>
      </c>
      <c r="R435" t="b">
        <v>1</v>
      </c>
      <c r="S435" t="s">
        <v>42</v>
      </c>
      <c r="T435" t="s">
        <v>2037</v>
      </c>
      <c r="U435" t="s">
        <v>2043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s="10"/>
      <c r="Q436" t="b">
        <v>1</v>
      </c>
      <c r="R436" t="b">
        <v>0</v>
      </c>
      <c r="S436" t="s">
        <v>33</v>
      </c>
      <c r="T436" t="s">
        <v>2036</v>
      </c>
      <c r="U436" t="s">
        <v>2042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s="10"/>
      <c r="Q437" t="b">
        <v>0</v>
      </c>
      <c r="R437" t="b">
        <v>1</v>
      </c>
      <c r="S437" t="s">
        <v>33</v>
      </c>
      <c r="T437" t="s">
        <v>2036</v>
      </c>
      <c r="U437" t="s">
        <v>2042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s="10"/>
      <c r="Q438" t="b">
        <v>0</v>
      </c>
      <c r="R438" t="b">
        <v>0</v>
      </c>
      <c r="S438" t="s">
        <v>159</v>
      </c>
      <c r="T438" t="s">
        <v>2034</v>
      </c>
      <c r="U438" t="s">
        <v>2056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s="10"/>
      <c r="Q439" t="b">
        <v>0</v>
      </c>
      <c r="R439" t="b">
        <v>1</v>
      </c>
      <c r="S439" t="s">
        <v>71</v>
      </c>
      <c r="T439" t="s">
        <v>2037</v>
      </c>
      <c r="U439" t="s">
        <v>2048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s="10"/>
      <c r="Q440" t="b">
        <v>0</v>
      </c>
      <c r="R440" t="b">
        <v>0</v>
      </c>
      <c r="S440" t="s">
        <v>33</v>
      </c>
      <c r="T440" t="s">
        <v>2036</v>
      </c>
      <c r="U440" t="s">
        <v>2042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s="10"/>
      <c r="Q441" t="b">
        <v>0</v>
      </c>
      <c r="R441" t="b">
        <v>0</v>
      </c>
      <c r="S441" t="s">
        <v>474</v>
      </c>
      <c r="T441" t="s">
        <v>2037</v>
      </c>
      <c r="U441" t="s">
        <v>2051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s="10"/>
      <c r="Q442" t="b">
        <v>0</v>
      </c>
      <c r="R442" t="b">
        <v>0</v>
      </c>
      <c r="S442" t="s">
        <v>269</v>
      </c>
      <c r="T442" t="s">
        <v>2037</v>
      </c>
      <c r="U442" t="s">
        <v>2058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s="10"/>
      <c r="Q443" t="b">
        <v>0</v>
      </c>
      <c r="R443" t="b">
        <v>0</v>
      </c>
      <c r="S443" t="s">
        <v>65</v>
      </c>
      <c r="T443" t="s">
        <v>2035</v>
      </c>
      <c r="U443" t="s">
        <v>2046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s="10"/>
      <c r="Q444" t="b">
        <v>0</v>
      </c>
      <c r="R444" t="b">
        <v>0</v>
      </c>
      <c r="S444" t="s">
        <v>33</v>
      </c>
      <c r="T444" t="s">
        <v>2036</v>
      </c>
      <c r="U444" t="s">
        <v>2042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s="10"/>
      <c r="Q445" t="b">
        <v>0</v>
      </c>
      <c r="R445" t="b">
        <v>0</v>
      </c>
      <c r="S445" t="s">
        <v>33</v>
      </c>
      <c r="T445" t="s">
        <v>2036</v>
      </c>
      <c r="U445" t="s">
        <v>2042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s="10"/>
      <c r="Q446" t="b">
        <v>0</v>
      </c>
      <c r="R446" t="b">
        <v>1</v>
      </c>
      <c r="S446" t="s">
        <v>60</v>
      </c>
      <c r="T446" t="s">
        <v>2034</v>
      </c>
      <c r="U446" t="s">
        <v>2040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s="10"/>
      <c r="Q447" t="b">
        <v>0</v>
      </c>
      <c r="R447" t="b">
        <v>1</v>
      </c>
      <c r="S447" t="s">
        <v>33</v>
      </c>
      <c r="T447" t="s">
        <v>2036</v>
      </c>
      <c r="U447" t="s">
        <v>2042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s="10"/>
      <c r="Q448" t="b">
        <v>0</v>
      </c>
      <c r="R448" t="b">
        <v>0</v>
      </c>
      <c r="S448" t="s">
        <v>65</v>
      </c>
      <c r="T448" t="s">
        <v>2035</v>
      </c>
      <c r="U448" t="s">
        <v>2046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s="10"/>
      <c r="Q449" t="b">
        <v>0</v>
      </c>
      <c r="R449" t="b">
        <v>0</v>
      </c>
      <c r="S449" t="s">
        <v>269</v>
      </c>
      <c r="T449" t="s">
        <v>2037</v>
      </c>
      <c r="U449" t="s">
        <v>2058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s="10"/>
      <c r="Q450" t="b">
        <v>0</v>
      </c>
      <c r="R450" t="b">
        <v>1</v>
      </c>
      <c r="S450" t="s">
        <v>89</v>
      </c>
      <c r="T450" t="s">
        <v>2060</v>
      </c>
      <c r="U450" t="s">
        <v>2049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s="10"/>
      <c r="Q451" t="b">
        <v>0</v>
      </c>
      <c r="R451" t="b">
        <v>0</v>
      </c>
      <c r="S451" t="s">
        <v>89</v>
      </c>
      <c r="T451" t="s">
        <v>2060</v>
      </c>
      <c r="U451" t="s">
        <v>2049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s="10"/>
      <c r="Q452" t="b">
        <v>0</v>
      </c>
      <c r="R452" t="b">
        <v>0</v>
      </c>
      <c r="S452" t="s">
        <v>71</v>
      </c>
      <c r="T452" t="s">
        <v>2037</v>
      </c>
      <c r="U452" t="s">
        <v>2048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s="10"/>
      <c r="Q453" t="b">
        <v>0</v>
      </c>
      <c r="R453" t="b">
        <v>0</v>
      </c>
      <c r="S453" t="s">
        <v>23</v>
      </c>
      <c r="T453" t="s">
        <v>2034</v>
      </c>
      <c r="U453" t="s">
        <v>2040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s="10"/>
      <c r="Q454" t="b">
        <v>0</v>
      </c>
      <c r="R454" t="b">
        <v>0</v>
      </c>
      <c r="S454" t="s">
        <v>53</v>
      </c>
      <c r="T454" t="s">
        <v>2037</v>
      </c>
      <c r="U454" t="s">
        <v>2045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s="10"/>
      <c r="Q455" t="b">
        <v>0</v>
      </c>
      <c r="R455" t="b">
        <v>0</v>
      </c>
      <c r="S455" t="s">
        <v>474</v>
      </c>
      <c r="T455" t="s">
        <v>2037</v>
      </c>
      <c r="U455" t="s">
        <v>2051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s="10"/>
      <c r="Q456" t="b">
        <v>0</v>
      </c>
      <c r="R456" t="b">
        <v>1</v>
      </c>
      <c r="S456" t="s">
        <v>53</v>
      </c>
      <c r="T456" t="s">
        <v>2037</v>
      </c>
      <c r="U456" t="s">
        <v>2045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s="10"/>
      <c r="Q457" t="b">
        <v>0</v>
      </c>
      <c r="R457" t="b">
        <v>0</v>
      </c>
      <c r="S457" t="s">
        <v>33</v>
      </c>
      <c r="T457" t="s">
        <v>2036</v>
      </c>
      <c r="U457" t="s">
        <v>2042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s="10"/>
      <c r="Q458" t="b">
        <v>0</v>
      </c>
      <c r="R458" t="b">
        <v>1</v>
      </c>
      <c r="S458" t="s">
        <v>60</v>
      </c>
      <c r="T458" t="s">
        <v>2034</v>
      </c>
      <c r="U458" t="s">
        <v>2040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s="10"/>
      <c r="Q459" t="b">
        <v>0</v>
      </c>
      <c r="R459" t="b">
        <v>0</v>
      </c>
      <c r="S459" t="s">
        <v>33</v>
      </c>
      <c r="T459" t="s">
        <v>2036</v>
      </c>
      <c r="U459" t="s">
        <v>2042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s="10"/>
      <c r="Q460" t="b">
        <v>0</v>
      </c>
      <c r="R460" t="b">
        <v>0</v>
      </c>
      <c r="S460" t="s">
        <v>33</v>
      </c>
      <c r="T460" t="s">
        <v>2036</v>
      </c>
      <c r="U460" t="s">
        <v>2042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s="10"/>
      <c r="Q461" t="b">
        <v>0</v>
      </c>
      <c r="R461" t="b">
        <v>0</v>
      </c>
      <c r="S461" t="s">
        <v>42</v>
      </c>
      <c r="T461" t="s">
        <v>2037</v>
      </c>
      <c r="U461" t="s">
        <v>2043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s="10"/>
      <c r="Q462" t="b">
        <v>0</v>
      </c>
      <c r="R462" t="b">
        <v>0</v>
      </c>
      <c r="S462" t="s">
        <v>33</v>
      </c>
      <c r="T462" t="s">
        <v>2036</v>
      </c>
      <c r="U462" t="s">
        <v>2042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s="10"/>
      <c r="Q463" t="b">
        <v>0</v>
      </c>
      <c r="R463" t="b">
        <v>0</v>
      </c>
      <c r="S463" t="s">
        <v>53</v>
      </c>
      <c r="T463" t="s">
        <v>2037</v>
      </c>
      <c r="U463" t="s">
        <v>2045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s="10"/>
      <c r="Q464" t="b">
        <v>0</v>
      </c>
      <c r="R464" t="b">
        <v>0</v>
      </c>
      <c r="S464" t="s">
        <v>292</v>
      </c>
      <c r="T464" t="s">
        <v>2060</v>
      </c>
      <c r="U464" t="s">
        <v>2049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s="10"/>
      <c r="Q465" t="b">
        <v>0</v>
      </c>
      <c r="R465" t="b">
        <v>0</v>
      </c>
      <c r="S465" t="s">
        <v>71</v>
      </c>
      <c r="T465" t="s">
        <v>2037</v>
      </c>
      <c r="U465" t="s">
        <v>2048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s="10"/>
      <c r="Q466" t="b">
        <v>0</v>
      </c>
      <c r="R466" t="b">
        <v>0</v>
      </c>
      <c r="S466" t="s">
        <v>33</v>
      </c>
      <c r="T466" t="s">
        <v>2036</v>
      </c>
      <c r="U466" t="s">
        <v>2042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s="10"/>
      <c r="Q467" t="b">
        <v>0</v>
      </c>
      <c r="R467" t="b">
        <v>0</v>
      </c>
      <c r="S467" t="s">
        <v>206</v>
      </c>
      <c r="T467" t="s">
        <v>2038</v>
      </c>
      <c r="U467" t="s">
        <v>2057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s="10"/>
      <c r="Q468" t="b">
        <v>0</v>
      </c>
      <c r="R468" t="b">
        <v>1</v>
      </c>
      <c r="S468" t="s">
        <v>65</v>
      </c>
      <c r="T468" t="s">
        <v>2035</v>
      </c>
      <c r="U468" t="s">
        <v>2046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s="10"/>
      <c r="Q469" t="b">
        <v>0</v>
      </c>
      <c r="R469" t="b">
        <v>1</v>
      </c>
      <c r="S469" t="s">
        <v>28</v>
      </c>
      <c r="T469" t="s">
        <v>2035</v>
      </c>
      <c r="U469" t="s">
        <v>2041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s="10"/>
      <c r="Q470" t="b">
        <v>0</v>
      </c>
      <c r="R470" t="b">
        <v>0</v>
      </c>
      <c r="S470" t="s">
        <v>33</v>
      </c>
      <c r="T470" t="s">
        <v>2036</v>
      </c>
      <c r="U470" t="s">
        <v>2042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s="10"/>
      <c r="Q471" t="b">
        <v>0</v>
      </c>
      <c r="R471" t="b">
        <v>0</v>
      </c>
      <c r="S471" t="s">
        <v>53</v>
      </c>
      <c r="T471" t="s">
        <v>2037</v>
      </c>
      <c r="U471" t="s">
        <v>2045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s="10"/>
      <c r="Q472" t="b">
        <v>0</v>
      </c>
      <c r="R472" t="b">
        <v>0</v>
      </c>
      <c r="S472" t="s">
        <v>65</v>
      </c>
      <c r="T472" t="s">
        <v>2035</v>
      </c>
      <c r="U472" t="s">
        <v>2046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s="10"/>
      <c r="Q473" t="b">
        <v>0</v>
      </c>
      <c r="R473" t="b">
        <v>1</v>
      </c>
      <c r="S473" t="s">
        <v>17</v>
      </c>
      <c r="T473" t="s">
        <v>2033</v>
      </c>
      <c r="U473" t="s">
        <v>2053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s="10"/>
      <c r="Q474" t="b">
        <v>0</v>
      </c>
      <c r="R474" t="b">
        <v>0</v>
      </c>
      <c r="S474" t="s">
        <v>23</v>
      </c>
      <c r="T474" t="s">
        <v>2034</v>
      </c>
      <c r="U474" t="s">
        <v>2040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s="10"/>
      <c r="Q475" t="b">
        <v>0</v>
      </c>
      <c r="R475" t="b">
        <v>0</v>
      </c>
      <c r="S475" t="s">
        <v>50</v>
      </c>
      <c r="T475" t="s">
        <v>2034</v>
      </c>
      <c r="U475" t="s">
        <v>2044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s="10"/>
      <c r="Q476" t="b">
        <v>0</v>
      </c>
      <c r="R476" t="b">
        <v>0</v>
      </c>
      <c r="S476" t="s">
        <v>269</v>
      </c>
      <c r="T476" t="s">
        <v>2037</v>
      </c>
      <c r="U476" t="s">
        <v>2058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s="10"/>
      <c r="Q477" t="b">
        <v>0</v>
      </c>
      <c r="R477" t="b">
        <v>1</v>
      </c>
      <c r="S477" t="s">
        <v>206</v>
      </c>
      <c r="T477" t="s">
        <v>2038</v>
      </c>
      <c r="U477" t="s">
        <v>2057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s="10"/>
      <c r="Q478" t="b">
        <v>0</v>
      </c>
      <c r="R478" t="b">
        <v>0</v>
      </c>
      <c r="S478" t="s">
        <v>119</v>
      </c>
      <c r="T478" t="s">
        <v>2038</v>
      </c>
      <c r="U478" t="s">
        <v>2051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s="10"/>
      <c r="Q479" t="b">
        <v>0</v>
      </c>
      <c r="R479" t="b">
        <v>0</v>
      </c>
      <c r="S479" t="s">
        <v>474</v>
      </c>
      <c r="T479" t="s">
        <v>2037</v>
      </c>
      <c r="U479" t="s">
        <v>2051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s="10"/>
      <c r="Q480" t="b">
        <v>0</v>
      </c>
      <c r="R480" t="b">
        <v>0</v>
      </c>
      <c r="S480" t="s">
        <v>65</v>
      </c>
      <c r="T480" t="s">
        <v>2035</v>
      </c>
      <c r="U480" t="s">
        <v>2046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s="10"/>
      <c r="Q481" t="b">
        <v>0</v>
      </c>
      <c r="R481" t="b">
        <v>0</v>
      </c>
      <c r="S481" t="s">
        <v>17</v>
      </c>
      <c r="T481" t="s">
        <v>2033</v>
      </c>
      <c r="U481" t="s">
        <v>2053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s="10"/>
      <c r="Q482" t="b">
        <v>0</v>
      </c>
      <c r="R482" t="b">
        <v>1</v>
      </c>
      <c r="S482" t="s">
        <v>122</v>
      </c>
      <c r="T482" t="s">
        <v>2061</v>
      </c>
      <c r="U482" t="s">
        <v>2052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s="10"/>
      <c r="Q483" t="b">
        <v>0</v>
      </c>
      <c r="R483" t="b">
        <v>1</v>
      </c>
      <c r="S483" t="s">
        <v>33</v>
      </c>
      <c r="T483" t="s">
        <v>2036</v>
      </c>
      <c r="U483" t="s">
        <v>2042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s="10"/>
      <c r="Q484" t="b">
        <v>0</v>
      </c>
      <c r="R484" t="b">
        <v>1</v>
      </c>
      <c r="S484" t="s">
        <v>119</v>
      </c>
      <c r="T484" t="s">
        <v>2038</v>
      </c>
      <c r="U484" t="s">
        <v>2051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s="10"/>
      <c r="Q485" t="b">
        <v>0</v>
      </c>
      <c r="R485" t="b">
        <v>0</v>
      </c>
      <c r="S485" t="s">
        <v>33</v>
      </c>
      <c r="T485" t="s">
        <v>2036</v>
      </c>
      <c r="U485" t="s">
        <v>2042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s="10"/>
      <c r="Q486" t="b">
        <v>0</v>
      </c>
      <c r="R486" t="b">
        <v>1</v>
      </c>
      <c r="S486" t="s">
        <v>17</v>
      </c>
      <c r="T486" t="s">
        <v>2033</v>
      </c>
      <c r="U486" t="s">
        <v>2053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s="10"/>
      <c r="Q487" t="b">
        <v>0</v>
      </c>
      <c r="R487" t="b">
        <v>0</v>
      </c>
      <c r="S487" t="s">
        <v>33</v>
      </c>
      <c r="T487" t="s">
        <v>2036</v>
      </c>
      <c r="U487" t="s">
        <v>2042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s="10"/>
      <c r="Q488" t="b">
        <v>0</v>
      </c>
      <c r="R488" t="b">
        <v>1</v>
      </c>
      <c r="S488" t="s">
        <v>206</v>
      </c>
      <c r="T488" t="s">
        <v>2038</v>
      </c>
      <c r="U488" t="s">
        <v>2057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s="10"/>
      <c r="Q489" t="b">
        <v>0</v>
      </c>
      <c r="R489" t="b">
        <v>0</v>
      </c>
      <c r="S489" t="s">
        <v>33</v>
      </c>
      <c r="T489" t="s">
        <v>2036</v>
      </c>
      <c r="U489" t="s">
        <v>2042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s="10"/>
      <c r="Q490" t="b">
        <v>0</v>
      </c>
      <c r="R490" t="b">
        <v>0</v>
      </c>
      <c r="S490" t="s">
        <v>33</v>
      </c>
      <c r="T490" t="s">
        <v>2036</v>
      </c>
      <c r="U490" t="s">
        <v>2042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s="10"/>
      <c r="Q491" t="b">
        <v>0</v>
      </c>
      <c r="R491" t="b">
        <v>0</v>
      </c>
      <c r="S491" t="s">
        <v>65</v>
      </c>
      <c r="T491" t="s">
        <v>2035</v>
      </c>
      <c r="U491" t="s">
        <v>2046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s="10"/>
      <c r="Q492" t="b">
        <v>0</v>
      </c>
      <c r="R492" t="b">
        <v>0</v>
      </c>
      <c r="S492" t="s">
        <v>1029</v>
      </c>
      <c r="T492" t="s">
        <v>2062</v>
      </c>
      <c r="U492" t="s">
        <v>2059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s="10"/>
      <c r="Q493" t="b">
        <v>0</v>
      </c>
      <c r="R493" t="b">
        <v>1</v>
      </c>
      <c r="S493" t="s">
        <v>17</v>
      </c>
      <c r="T493" t="s">
        <v>2033</v>
      </c>
      <c r="U493" t="s">
        <v>2053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s="10"/>
      <c r="Q494" t="b">
        <v>1</v>
      </c>
      <c r="R494" t="b">
        <v>1</v>
      </c>
      <c r="S494" t="s">
        <v>100</v>
      </c>
      <c r="T494" t="s">
        <v>2037</v>
      </c>
      <c r="U494" t="s">
        <v>2050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s="10"/>
      <c r="Q495" t="b">
        <v>0</v>
      </c>
      <c r="R495" t="b">
        <v>0</v>
      </c>
      <c r="S495" t="s">
        <v>122</v>
      </c>
      <c r="T495" t="s">
        <v>2061</v>
      </c>
      <c r="U495" t="s">
        <v>2052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s="10"/>
      <c r="Q496" t="b">
        <v>0</v>
      </c>
      <c r="R496" t="b">
        <v>0</v>
      </c>
      <c r="S496" t="s">
        <v>65</v>
      </c>
      <c r="T496" t="s">
        <v>2035</v>
      </c>
      <c r="U496" t="s">
        <v>2046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s="10"/>
      <c r="Q497" t="b">
        <v>0</v>
      </c>
      <c r="R497" t="b">
        <v>0</v>
      </c>
      <c r="S497" t="s">
        <v>33</v>
      </c>
      <c r="T497" t="s">
        <v>2036</v>
      </c>
      <c r="U497" t="s">
        <v>2042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s="10"/>
      <c r="Q498" t="b">
        <v>0</v>
      </c>
      <c r="R498" t="b">
        <v>0</v>
      </c>
      <c r="S498" t="s">
        <v>71</v>
      </c>
      <c r="T498" t="s">
        <v>2037</v>
      </c>
      <c r="U498" t="s">
        <v>2048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s="10"/>
      <c r="Q499" t="b">
        <v>0</v>
      </c>
      <c r="R499" t="b">
        <v>1</v>
      </c>
      <c r="S499" t="s">
        <v>65</v>
      </c>
      <c r="T499" t="s">
        <v>2035</v>
      </c>
      <c r="U499" t="s">
        <v>2046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s="10"/>
      <c r="Q500" t="b">
        <v>0</v>
      </c>
      <c r="R500" t="b">
        <v>0</v>
      </c>
      <c r="S500" t="s">
        <v>28</v>
      </c>
      <c r="T500" t="s">
        <v>2035</v>
      </c>
      <c r="U500" t="s">
        <v>2041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s="10"/>
      <c r="Q501" t="b">
        <v>0</v>
      </c>
      <c r="R501" t="b">
        <v>1</v>
      </c>
      <c r="S501" t="s">
        <v>42</v>
      </c>
      <c r="T501" t="s">
        <v>2037</v>
      </c>
      <c r="U501" t="s">
        <v>2043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s="10"/>
      <c r="Q502" t="b">
        <v>0</v>
      </c>
      <c r="R502" t="b">
        <v>1</v>
      </c>
      <c r="S502" t="s">
        <v>33</v>
      </c>
      <c r="T502" t="s">
        <v>2036</v>
      </c>
      <c r="U502" t="s">
        <v>2042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s="10"/>
      <c r="Q503" t="b">
        <v>0</v>
      </c>
      <c r="R503" t="b">
        <v>0</v>
      </c>
      <c r="S503" t="s">
        <v>42</v>
      </c>
      <c r="T503" t="s">
        <v>2037</v>
      </c>
      <c r="U503" t="s">
        <v>2043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s="10"/>
      <c r="Q504" t="b">
        <v>0</v>
      </c>
      <c r="R504" t="b">
        <v>1</v>
      </c>
      <c r="S504" t="s">
        <v>89</v>
      </c>
      <c r="T504" t="s">
        <v>2060</v>
      </c>
      <c r="U504" t="s">
        <v>2049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s="10"/>
      <c r="Q505" t="b">
        <v>0</v>
      </c>
      <c r="R505" t="b">
        <v>0</v>
      </c>
      <c r="S505" t="s">
        <v>53</v>
      </c>
      <c r="T505" t="s">
        <v>2037</v>
      </c>
      <c r="U505" t="s">
        <v>2045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s="10"/>
      <c r="Q506" t="b">
        <v>0</v>
      </c>
      <c r="R506" t="b">
        <v>0</v>
      </c>
      <c r="S506" t="s">
        <v>23</v>
      </c>
      <c r="T506" t="s">
        <v>2034</v>
      </c>
      <c r="U506" t="s">
        <v>2040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s="10"/>
      <c r="Q507" t="b">
        <v>0</v>
      </c>
      <c r="R507" t="b">
        <v>1</v>
      </c>
      <c r="S507" t="s">
        <v>133</v>
      </c>
      <c r="T507" t="s">
        <v>2038</v>
      </c>
      <c r="U507" t="s">
        <v>2054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s="10"/>
      <c r="Q508" t="b">
        <v>0</v>
      </c>
      <c r="R508" t="b">
        <v>1</v>
      </c>
      <c r="S508" t="s">
        <v>33</v>
      </c>
      <c r="T508" t="s">
        <v>2036</v>
      </c>
      <c r="U508" t="s">
        <v>2042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s="10"/>
      <c r="Q509" t="b">
        <v>0</v>
      </c>
      <c r="R509" t="b">
        <v>1</v>
      </c>
      <c r="S509" t="s">
        <v>28</v>
      </c>
      <c r="T509" t="s">
        <v>2035</v>
      </c>
      <c r="U509" t="s">
        <v>2041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s="10"/>
      <c r="Q510" t="b">
        <v>0</v>
      </c>
      <c r="R510" t="b">
        <v>0</v>
      </c>
      <c r="S510" t="s">
        <v>33</v>
      </c>
      <c r="T510" t="s">
        <v>2036</v>
      </c>
      <c r="U510" t="s">
        <v>2042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s="10"/>
      <c r="Q511" t="b">
        <v>0</v>
      </c>
      <c r="R511" t="b">
        <v>0</v>
      </c>
      <c r="S511" t="s">
        <v>33</v>
      </c>
      <c r="T511" t="s">
        <v>2036</v>
      </c>
      <c r="U511" t="s">
        <v>2042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s="10"/>
      <c r="Q512" t="b">
        <v>0</v>
      </c>
      <c r="R512" t="b">
        <v>0</v>
      </c>
      <c r="S512" t="s">
        <v>53</v>
      </c>
      <c r="T512" t="s">
        <v>2037</v>
      </c>
      <c r="U512" t="s">
        <v>2045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s="10"/>
      <c r="Q513" t="b">
        <v>0</v>
      </c>
      <c r="R513" t="b">
        <v>0</v>
      </c>
      <c r="S513" t="s">
        <v>33</v>
      </c>
      <c r="T513" t="s">
        <v>2036</v>
      </c>
      <c r="U513" t="s">
        <v>2042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s="10"/>
      <c r="Q514" t="b">
        <v>0</v>
      </c>
      <c r="R514" t="b">
        <v>1</v>
      </c>
      <c r="S514" t="s">
        <v>89</v>
      </c>
      <c r="T514" t="s">
        <v>2060</v>
      </c>
      <c r="U514" t="s">
        <v>2049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s="10"/>
      <c r="Q515" t="b">
        <v>0</v>
      </c>
      <c r="R515" t="b">
        <v>0</v>
      </c>
      <c r="S515" t="s">
        <v>269</v>
      </c>
      <c r="T515" t="s">
        <v>2037</v>
      </c>
      <c r="U515" t="s">
        <v>2058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s="10"/>
      <c r="Q516" t="b">
        <v>0</v>
      </c>
      <c r="R516" t="b">
        <v>1</v>
      </c>
      <c r="S516" t="s">
        <v>23</v>
      </c>
      <c r="T516" t="s">
        <v>2034</v>
      </c>
      <c r="U516" t="s">
        <v>2040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s="10"/>
      <c r="Q517" t="b">
        <v>0</v>
      </c>
      <c r="R517" t="b">
        <v>1</v>
      </c>
      <c r="S517" t="s">
        <v>33</v>
      </c>
      <c r="T517" t="s">
        <v>2036</v>
      </c>
      <c r="U517" t="s">
        <v>2042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s="10"/>
      <c r="Q518" t="b">
        <v>0</v>
      </c>
      <c r="R518" t="b">
        <v>0</v>
      </c>
      <c r="S518" t="s">
        <v>68</v>
      </c>
      <c r="T518" t="s">
        <v>2038</v>
      </c>
      <c r="U518" t="s">
        <v>2047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s="10"/>
      <c r="Q519" t="b">
        <v>0</v>
      </c>
      <c r="R519" t="b">
        <v>0</v>
      </c>
      <c r="S519" t="s">
        <v>17</v>
      </c>
      <c r="T519" t="s">
        <v>2033</v>
      </c>
      <c r="U519" t="s">
        <v>2053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s="10"/>
      <c r="Q520" t="b">
        <v>0</v>
      </c>
      <c r="R520" t="b">
        <v>1</v>
      </c>
      <c r="S520" t="s">
        <v>71</v>
      </c>
      <c r="T520" t="s">
        <v>2037</v>
      </c>
      <c r="U520" t="s">
        <v>2048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s="10"/>
      <c r="Q521" t="b">
        <v>0</v>
      </c>
      <c r="R521" t="b">
        <v>1</v>
      </c>
      <c r="S521" t="s">
        <v>23</v>
      </c>
      <c r="T521" t="s">
        <v>2034</v>
      </c>
      <c r="U521" t="s">
        <v>2040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s="10"/>
      <c r="Q522" t="b">
        <v>0</v>
      </c>
      <c r="R522" t="b">
        <v>0</v>
      </c>
      <c r="S522" t="s">
        <v>33</v>
      </c>
      <c r="T522" t="s">
        <v>2036</v>
      </c>
      <c r="U522" t="s">
        <v>2042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s="10"/>
      <c r="Q523" t="b">
        <v>0</v>
      </c>
      <c r="R523" t="b">
        <v>1</v>
      </c>
      <c r="S523" t="s">
        <v>53</v>
      </c>
      <c r="T523" t="s">
        <v>2037</v>
      </c>
      <c r="U523" t="s">
        <v>2045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s="10"/>
      <c r="Q524" t="b">
        <v>0</v>
      </c>
      <c r="R524" t="b">
        <v>0</v>
      </c>
      <c r="S524" t="s">
        <v>100</v>
      </c>
      <c r="T524" t="s">
        <v>2037</v>
      </c>
      <c r="U524" t="s">
        <v>2050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s="10"/>
      <c r="Q525" t="b">
        <v>0</v>
      </c>
      <c r="R525" t="b">
        <v>0</v>
      </c>
      <c r="S525" t="s">
        <v>100</v>
      </c>
      <c r="T525" t="s">
        <v>2037</v>
      </c>
      <c r="U525" t="s">
        <v>2050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s="10"/>
      <c r="Q526" t="b">
        <v>0</v>
      </c>
      <c r="R526" t="b">
        <v>0</v>
      </c>
      <c r="S526" t="s">
        <v>33</v>
      </c>
      <c r="T526" t="s">
        <v>2036</v>
      </c>
      <c r="U526" t="s">
        <v>2042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s="10"/>
      <c r="Q527" t="b">
        <v>0</v>
      </c>
      <c r="R527" t="b">
        <v>0</v>
      </c>
      <c r="S527" t="s">
        <v>65</v>
      </c>
      <c r="T527" t="s">
        <v>2035</v>
      </c>
      <c r="U527" t="s">
        <v>2046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s="10"/>
      <c r="Q528" t="b">
        <v>0</v>
      </c>
      <c r="R528" t="b">
        <v>1</v>
      </c>
      <c r="S528" t="s">
        <v>33</v>
      </c>
      <c r="T528" t="s">
        <v>2036</v>
      </c>
      <c r="U528" t="s">
        <v>2042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s="10"/>
      <c r="Q529" t="b">
        <v>0</v>
      </c>
      <c r="R529" t="b">
        <v>0</v>
      </c>
      <c r="S529" t="s">
        <v>71</v>
      </c>
      <c r="T529" t="s">
        <v>2037</v>
      </c>
      <c r="U529" t="s">
        <v>2048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s="10"/>
      <c r="Q530" t="b">
        <v>0</v>
      </c>
      <c r="R530" t="b">
        <v>0</v>
      </c>
      <c r="S530" t="s">
        <v>60</v>
      </c>
      <c r="T530" t="s">
        <v>2034</v>
      </c>
      <c r="U530" t="s">
        <v>2040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s="10"/>
      <c r="Q531" t="b">
        <v>0</v>
      </c>
      <c r="R531" t="b">
        <v>0</v>
      </c>
      <c r="S531" t="s">
        <v>89</v>
      </c>
      <c r="T531" t="s">
        <v>2060</v>
      </c>
      <c r="U531" t="s">
        <v>2049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s="10"/>
      <c r="Q532" t="b">
        <v>0</v>
      </c>
      <c r="R532" t="b">
        <v>1</v>
      </c>
      <c r="S532" t="s">
        <v>119</v>
      </c>
      <c r="T532" t="s">
        <v>2038</v>
      </c>
      <c r="U532" t="s">
        <v>2051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s="10"/>
      <c r="Q533" t="b">
        <v>0</v>
      </c>
      <c r="R533" t="b">
        <v>0</v>
      </c>
      <c r="S533" t="s">
        <v>89</v>
      </c>
      <c r="T533" t="s">
        <v>2060</v>
      </c>
      <c r="U533" t="s">
        <v>2049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s="10"/>
      <c r="Q534" t="b">
        <v>0</v>
      </c>
      <c r="R534" t="b">
        <v>0</v>
      </c>
      <c r="S534" t="s">
        <v>33</v>
      </c>
      <c r="T534" t="s">
        <v>2036</v>
      </c>
      <c r="U534" t="s">
        <v>2042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s="10"/>
      <c r="Q535" t="b">
        <v>0</v>
      </c>
      <c r="R535" t="b">
        <v>0</v>
      </c>
      <c r="S535" t="s">
        <v>60</v>
      </c>
      <c r="T535" t="s">
        <v>2034</v>
      </c>
      <c r="U535" t="s">
        <v>2040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s="10"/>
      <c r="Q536" t="b">
        <v>0</v>
      </c>
      <c r="R536" t="b">
        <v>1</v>
      </c>
      <c r="S536" t="s">
        <v>53</v>
      </c>
      <c r="T536" t="s">
        <v>2037</v>
      </c>
      <c r="U536" t="s">
        <v>2045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s="10"/>
      <c r="Q537" t="b">
        <v>0</v>
      </c>
      <c r="R537" t="b">
        <v>1</v>
      </c>
      <c r="S537" t="s">
        <v>33</v>
      </c>
      <c r="T537" t="s">
        <v>2036</v>
      </c>
      <c r="U537" t="s">
        <v>2042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s="10"/>
      <c r="Q538" t="b">
        <v>0</v>
      </c>
      <c r="R538" t="b">
        <v>0</v>
      </c>
      <c r="S538" t="s">
        <v>119</v>
      </c>
      <c r="T538" t="s">
        <v>2038</v>
      </c>
      <c r="U538" t="s">
        <v>2051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s="10"/>
      <c r="Q539" t="b">
        <v>1</v>
      </c>
      <c r="R539" t="b">
        <v>1</v>
      </c>
      <c r="S539" t="s">
        <v>42</v>
      </c>
      <c r="T539" t="s">
        <v>2037</v>
      </c>
      <c r="U539" t="s">
        <v>2043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s="10"/>
      <c r="Q540" t="b">
        <v>0</v>
      </c>
      <c r="R540" t="b">
        <v>0</v>
      </c>
      <c r="S540" t="s">
        <v>292</v>
      </c>
      <c r="T540" t="s">
        <v>2060</v>
      </c>
      <c r="U540" t="s">
        <v>2049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s="10"/>
      <c r="Q541" t="b">
        <v>0</v>
      </c>
      <c r="R541" t="b">
        <v>1</v>
      </c>
      <c r="S541" t="s">
        <v>17</v>
      </c>
      <c r="T541" t="s">
        <v>2033</v>
      </c>
      <c r="U541" t="s">
        <v>2053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s="10"/>
      <c r="Q542" t="b">
        <v>0</v>
      </c>
      <c r="R542" t="b">
        <v>0</v>
      </c>
      <c r="S542" t="s">
        <v>122</v>
      </c>
      <c r="T542" t="s">
        <v>2061</v>
      </c>
      <c r="U542" t="s">
        <v>2052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s="10"/>
      <c r="Q543" t="b">
        <v>0</v>
      </c>
      <c r="R543" t="b">
        <v>0</v>
      </c>
      <c r="S543" t="s">
        <v>292</v>
      </c>
      <c r="T543" t="s">
        <v>2060</v>
      </c>
      <c r="U543" t="s">
        <v>2049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s="10"/>
      <c r="Q544" t="b">
        <v>0</v>
      </c>
      <c r="R544" t="b">
        <v>0</v>
      </c>
      <c r="S544" t="s">
        <v>60</v>
      </c>
      <c r="T544" t="s">
        <v>2034</v>
      </c>
      <c r="U544" t="s">
        <v>2040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s="10"/>
      <c r="Q545" t="b">
        <v>0</v>
      </c>
      <c r="R545" t="b">
        <v>0</v>
      </c>
      <c r="S545" t="s">
        <v>89</v>
      </c>
      <c r="T545" t="s">
        <v>2060</v>
      </c>
      <c r="U545" t="s">
        <v>2049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s="10"/>
      <c r="Q546" t="b">
        <v>0</v>
      </c>
      <c r="R546" t="b">
        <v>0</v>
      </c>
      <c r="S546" t="s">
        <v>23</v>
      </c>
      <c r="T546" t="s">
        <v>2034</v>
      </c>
      <c r="U546" t="s">
        <v>2040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s="10"/>
      <c r="Q547" t="b">
        <v>0</v>
      </c>
      <c r="R547" t="b">
        <v>0</v>
      </c>
      <c r="S547" t="s">
        <v>33</v>
      </c>
      <c r="T547" t="s">
        <v>2036</v>
      </c>
      <c r="U547" t="s">
        <v>2042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s="10"/>
      <c r="Q548" t="b">
        <v>0</v>
      </c>
      <c r="R548" t="b">
        <v>1</v>
      </c>
      <c r="S548" t="s">
        <v>33</v>
      </c>
      <c r="T548" t="s">
        <v>2036</v>
      </c>
      <c r="U548" t="s">
        <v>2042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s="10"/>
      <c r="Q549" t="b">
        <v>0</v>
      </c>
      <c r="R549" t="b">
        <v>0</v>
      </c>
      <c r="S549" t="s">
        <v>53</v>
      </c>
      <c r="T549" t="s">
        <v>2037</v>
      </c>
      <c r="U549" t="s">
        <v>2045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s="10"/>
      <c r="Q550" t="b">
        <v>0</v>
      </c>
      <c r="R550" t="b">
        <v>0</v>
      </c>
      <c r="S550" t="s">
        <v>33</v>
      </c>
      <c r="T550" t="s">
        <v>2036</v>
      </c>
      <c r="U550" t="s">
        <v>2042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s="10"/>
      <c r="Q551" t="b">
        <v>0</v>
      </c>
      <c r="R551" t="b">
        <v>0</v>
      </c>
      <c r="S551" t="s">
        <v>65</v>
      </c>
      <c r="T551" t="s">
        <v>2035</v>
      </c>
      <c r="U551" t="s">
        <v>2046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s="10"/>
      <c r="Q552" t="b">
        <v>0</v>
      </c>
      <c r="R552" t="b">
        <v>0</v>
      </c>
      <c r="S552" t="s">
        <v>60</v>
      </c>
      <c r="T552" t="s">
        <v>2034</v>
      </c>
      <c r="U552" t="s">
        <v>2040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s="10"/>
      <c r="Q553" t="b">
        <v>0</v>
      </c>
      <c r="R553" t="b">
        <v>1</v>
      </c>
      <c r="S553" t="s">
        <v>28</v>
      </c>
      <c r="T553" t="s">
        <v>2035</v>
      </c>
      <c r="U553" t="s">
        <v>2041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s="10"/>
      <c r="Q554" t="b">
        <v>0</v>
      </c>
      <c r="R554" t="b">
        <v>0</v>
      </c>
      <c r="S554" t="s">
        <v>33</v>
      </c>
      <c r="T554" t="s">
        <v>2036</v>
      </c>
      <c r="U554" t="s">
        <v>2042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s="10"/>
      <c r="Q555" t="b">
        <v>0</v>
      </c>
      <c r="R555" t="b">
        <v>0</v>
      </c>
      <c r="S555" t="s">
        <v>23</v>
      </c>
      <c r="T555" t="s">
        <v>2034</v>
      </c>
      <c r="U555" t="s">
        <v>2040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s="10"/>
      <c r="Q556" t="b">
        <v>0</v>
      </c>
      <c r="R556" t="b">
        <v>0</v>
      </c>
      <c r="S556" t="s">
        <v>60</v>
      </c>
      <c r="T556" t="s">
        <v>2034</v>
      </c>
      <c r="U556" t="s">
        <v>2040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s="10"/>
      <c r="Q557" t="b">
        <v>0</v>
      </c>
      <c r="R557" t="b">
        <v>0</v>
      </c>
      <c r="S557" t="s">
        <v>23</v>
      </c>
      <c r="T557" t="s">
        <v>2034</v>
      </c>
      <c r="U557" t="s">
        <v>2040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s="10"/>
      <c r="Q558" t="b">
        <v>0</v>
      </c>
      <c r="R558" t="b">
        <v>1</v>
      </c>
      <c r="S558" t="s">
        <v>206</v>
      </c>
      <c r="T558" t="s">
        <v>2038</v>
      </c>
      <c r="U558" t="s">
        <v>2057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s="10"/>
      <c r="Q559" t="b">
        <v>0</v>
      </c>
      <c r="R559" t="b">
        <v>1</v>
      </c>
      <c r="S559" t="s">
        <v>474</v>
      </c>
      <c r="T559" t="s">
        <v>2037</v>
      </c>
      <c r="U559" t="s">
        <v>2051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s="10"/>
      <c r="Q560" t="b">
        <v>0</v>
      </c>
      <c r="R560" t="b">
        <v>0</v>
      </c>
      <c r="S560" t="s">
        <v>33</v>
      </c>
      <c r="T560" t="s">
        <v>2036</v>
      </c>
      <c r="U560" t="s">
        <v>2042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s="10"/>
      <c r="Q561" t="b">
        <v>0</v>
      </c>
      <c r="R561" t="b">
        <v>0</v>
      </c>
      <c r="S561" t="s">
        <v>33</v>
      </c>
      <c r="T561" t="s">
        <v>2036</v>
      </c>
      <c r="U561" t="s">
        <v>2042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s="10"/>
      <c r="Q562" t="b">
        <v>0</v>
      </c>
      <c r="R562" t="b">
        <v>0</v>
      </c>
      <c r="S562" t="s">
        <v>71</v>
      </c>
      <c r="T562" t="s">
        <v>2037</v>
      </c>
      <c r="U562" t="s">
        <v>2048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s="10"/>
      <c r="Q563" t="b">
        <v>0</v>
      </c>
      <c r="R563" t="b">
        <v>0</v>
      </c>
      <c r="S563" t="s">
        <v>33</v>
      </c>
      <c r="T563" t="s">
        <v>2036</v>
      </c>
      <c r="U563" t="s">
        <v>2042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s="10"/>
      <c r="Q564" t="b">
        <v>0</v>
      </c>
      <c r="R564" t="b">
        <v>0</v>
      </c>
      <c r="S564" t="s">
        <v>23</v>
      </c>
      <c r="T564" t="s">
        <v>2034</v>
      </c>
      <c r="U564" t="s">
        <v>2040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s="10"/>
      <c r="Q565" t="b">
        <v>0</v>
      </c>
      <c r="R565" t="b">
        <v>0</v>
      </c>
      <c r="S565" t="s">
        <v>42</v>
      </c>
      <c r="T565" t="s">
        <v>2037</v>
      </c>
      <c r="U565" t="s">
        <v>2043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s="10"/>
      <c r="Q566" t="b">
        <v>0</v>
      </c>
      <c r="R566" t="b">
        <v>0</v>
      </c>
      <c r="S566" t="s">
        <v>33</v>
      </c>
      <c r="T566" t="s">
        <v>2036</v>
      </c>
      <c r="U566" t="s">
        <v>2042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s="10"/>
      <c r="Q567" t="b">
        <v>0</v>
      </c>
      <c r="R567" t="b">
        <v>0</v>
      </c>
      <c r="S567" t="s">
        <v>33</v>
      </c>
      <c r="T567" t="s">
        <v>2036</v>
      </c>
      <c r="U567" t="s">
        <v>2042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s="10"/>
      <c r="Q568" t="b">
        <v>0</v>
      </c>
      <c r="R568" t="b">
        <v>1</v>
      </c>
      <c r="S568" t="s">
        <v>50</v>
      </c>
      <c r="T568" t="s">
        <v>2034</v>
      </c>
      <c r="U568" t="s">
        <v>2044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s="10"/>
      <c r="Q569" t="b">
        <v>0</v>
      </c>
      <c r="R569" t="b">
        <v>0</v>
      </c>
      <c r="S569" t="s">
        <v>23</v>
      </c>
      <c r="T569" t="s">
        <v>2034</v>
      </c>
      <c r="U569" t="s">
        <v>2040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s="10"/>
      <c r="Q570" t="b">
        <v>0</v>
      </c>
      <c r="R570" t="b">
        <v>0</v>
      </c>
      <c r="S570" t="s">
        <v>33</v>
      </c>
      <c r="T570" t="s">
        <v>2036</v>
      </c>
      <c r="U570" t="s">
        <v>2042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s="10"/>
      <c r="Q571" t="b">
        <v>0</v>
      </c>
      <c r="R571" t="b">
        <v>0</v>
      </c>
      <c r="S571" t="s">
        <v>71</v>
      </c>
      <c r="T571" t="s">
        <v>2037</v>
      </c>
      <c r="U571" t="s">
        <v>2048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s="10"/>
      <c r="Q572" t="b">
        <v>0</v>
      </c>
      <c r="R572" t="b">
        <v>1</v>
      </c>
      <c r="S572" t="s">
        <v>23</v>
      </c>
      <c r="T572" t="s">
        <v>2034</v>
      </c>
      <c r="U572" t="s">
        <v>2040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s="10"/>
      <c r="Q573" t="b">
        <v>0</v>
      </c>
      <c r="R573" t="b">
        <v>0</v>
      </c>
      <c r="S573" t="s">
        <v>100</v>
      </c>
      <c r="T573" t="s">
        <v>2037</v>
      </c>
      <c r="U573" t="s">
        <v>2050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s="10"/>
      <c r="Q574" t="b">
        <v>0</v>
      </c>
      <c r="R574" t="b">
        <v>1</v>
      </c>
      <c r="S574" t="s">
        <v>23</v>
      </c>
      <c r="T574" t="s">
        <v>2034</v>
      </c>
      <c r="U574" t="s">
        <v>2040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s="10"/>
      <c r="Q575" t="b">
        <v>0</v>
      </c>
      <c r="R575" t="b">
        <v>0</v>
      </c>
      <c r="S575" t="s">
        <v>1029</v>
      </c>
      <c r="T575" t="s">
        <v>2062</v>
      </c>
      <c r="U575" t="s">
        <v>2059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s="10"/>
      <c r="Q576" t="b">
        <v>0</v>
      </c>
      <c r="R576" t="b">
        <v>1</v>
      </c>
      <c r="S576" t="s">
        <v>17</v>
      </c>
      <c r="T576" t="s">
        <v>2033</v>
      </c>
      <c r="U576" t="s">
        <v>2053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s="10"/>
      <c r="Q577" t="b">
        <v>0</v>
      </c>
      <c r="R577" t="b">
        <v>1</v>
      </c>
      <c r="S577" t="s">
        <v>33</v>
      </c>
      <c r="T577" t="s">
        <v>2036</v>
      </c>
      <c r="U577" t="s">
        <v>2042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s="10"/>
      <c r="Q578" t="b">
        <v>0</v>
      </c>
      <c r="R578" t="b">
        <v>0</v>
      </c>
      <c r="S578" t="s">
        <v>33</v>
      </c>
      <c r="T578" t="s">
        <v>2036</v>
      </c>
      <c r="U578" t="s">
        <v>2042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s="10"/>
      <c r="Q579" t="b">
        <v>0</v>
      </c>
      <c r="R579" t="b">
        <v>0</v>
      </c>
      <c r="S579" t="s">
        <v>159</v>
      </c>
      <c r="T579" t="s">
        <v>2034</v>
      </c>
      <c r="U579" t="s">
        <v>2056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s="10"/>
      <c r="Q580" t="b">
        <v>0</v>
      </c>
      <c r="R580" t="b">
        <v>0</v>
      </c>
      <c r="S580" t="s">
        <v>474</v>
      </c>
      <c r="T580" t="s">
        <v>2037</v>
      </c>
      <c r="U580" t="s">
        <v>2051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s="10"/>
      <c r="Q581" t="b">
        <v>0</v>
      </c>
      <c r="R581" t="b">
        <v>0</v>
      </c>
      <c r="S581" t="s">
        <v>159</v>
      </c>
      <c r="T581" t="s">
        <v>2034</v>
      </c>
      <c r="U581" t="s">
        <v>2056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s="10"/>
      <c r="Q582" t="b">
        <v>0</v>
      </c>
      <c r="R582" t="b">
        <v>0</v>
      </c>
      <c r="S582" t="s">
        <v>33</v>
      </c>
      <c r="T582" t="s">
        <v>2036</v>
      </c>
      <c r="U582" t="s">
        <v>2042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s="10"/>
      <c r="Q583" t="b">
        <v>0</v>
      </c>
      <c r="R583" t="b">
        <v>0</v>
      </c>
      <c r="S583" t="s">
        <v>28</v>
      </c>
      <c r="T583" t="s">
        <v>2035</v>
      </c>
      <c r="U583" t="s">
        <v>2041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s="10"/>
      <c r="Q584" t="b">
        <v>0</v>
      </c>
      <c r="R584" t="b">
        <v>1</v>
      </c>
      <c r="S584" t="s">
        <v>89</v>
      </c>
      <c r="T584" t="s">
        <v>2060</v>
      </c>
      <c r="U584" t="s">
        <v>2049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s="10"/>
      <c r="Q585" t="b">
        <v>0</v>
      </c>
      <c r="R585" t="b">
        <v>0</v>
      </c>
      <c r="S585" t="s">
        <v>42</v>
      </c>
      <c r="T585" t="s">
        <v>2037</v>
      </c>
      <c r="U585" t="s">
        <v>2043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s="10"/>
      <c r="Q586" t="b">
        <v>0</v>
      </c>
      <c r="R586" t="b">
        <v>0</v>
      </c>
      <c r="S586" t="s">
        <v>28</v>
      </c>
      <c r="T586" t="s">
        <v>2035</v>
      </c>
      <c r="U586" t="s">
        <v>2041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s="10"/>
      <c r="Q587" t="b">
        <v>0</v>
      </c>
      <c r="R587" t="b">
        <v>0</v>
      </c>
      <c r="S587" t="s">
        <v>206</v>
      </c>
      <c r="T587" t="s">
        <v>2038</v>
      </c>
      <c r="U587" t="s">
        <v>2057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s="10"/>
      <c r="Q588" t="b">
        <v>0</v>
      </c>
      <c r="R588" t="b">
        <v>0</v>
      </c>
      <c r="S588" t="s">
        <v>23</v>
      </c>
      <c r="T588" t="s">
        <v>2034</v>
      </c>
      <c r="U588" t="s">
        <v>2040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s="10"/>
      <c r="Q589" t="b">
        <v>0</v>
      </c>
      <c r="R589" t="b">
        <v>1</v>
      </c>
      <c r="S589" t="s">
        <v>17</v>
      </c>
      <c r="T589" t="s">
        <v>2033</v>
      </c>
      <c r="U589" t="s">
        <v>2053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s="10"/>
      <c r="Q590" t="b">
        <v>0</v>
      </c>
      <c r="R590" t="b">
        <v>0</v>
      </c>
      <c r="S590" t="s">
        <v>33</v>
      </c>
      <c r="T590" t="s">
        <v>2036</v>
      </c>
      <c r="U590" t="s">
        <v>2042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s="10"/>
      <c r="Q591" t="b">
        <v>0</v>
      </c>
      <c r="R591" t="b">
        <v>0</v>
      </c>
      <c r="S591" t="s">
        <v>42</v>
      </c>
      <c r="T591" t="s">
        <v>2037</v>
      </c>
      <c r="U591" t="s">
        <v>2043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s="10"/>
      <c r="Q592" t="b">
        <v>0</v>
      </c>
      <c r="R592" t="b">
        <v>0</v>
      </c>
      <c r="S592" t="s">
        <v>133</v>
      </c>
      <c r="T592" t="s">
        <v>2038</v>
      </c>
      <c r="U592" t="s">
        <v>2054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s="10"/>
      <c r="Q593" t="b">
        <v>0</v>
      </c>
      <c r="R593" t="b">
        <v>0</v>
      </c>
      <c r="S593" t="s">
        <v>89</v>
      </c>
      <c r="T593" t="s">
        <v>2060</v>
      </c>
      <c r="U593" t="s">
        <v>2049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s="10"/>
      <c r="Q594" t="b">
        <v>0</v>
      </c>
      <c r="R594" t="b">
        <v>0</v>
      </c>
      <c r="S594" t="s">
        <v>33</v>
      </c>
      <c r="T594" t="s">
        <v>2036</v>
      </c>
      <c r="U594" t="s">
        <v>2042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s="10"/>
      <c r="Q595" t="b">
        <v>0</v>
      </c>
      <c r="R595" t="b">
        <v>0</v>
      </c>
      <c r="S595" t="s">
        <v>71</v>
      </c>
      <c r="T595" t="s">
        <v>2037</v>
      </c>
      <c r="U595" t="s">
        <v>2048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s="10"/>
      <c r="Q596" t="b">
        <v>0</v>
      </c>
      <c r="R596" t="b">
        <v>1</v>
      </c>
      <c r="S596" t="s">
        <v>33</v>
      </c>
      <c r="T596" t="s">
        <v>2036</v>
      </c>
      <c r="U596" t="s">
        <v>2042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s="10"/>
      <c r="Q597" t="b">
        <v>0</v>
      </c>
      <c r="R597" t="b">
        <v>1</v>
      </c>
      <c r="S597" t="s">
        <v>33</v>
      </c>
      <c r="T597" t="s">
        <v>2036</v>
      </c>
      <c r="U597" t="s">
        <v>2042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s="10"/>
      <c r="Q598" t="b">
        <v>0</v>
      </c>
      <c r="R598" t="b">
        <v>1</v>
      </c>
      <c r="S598" t="s">
        <v>53</v>
      </c>
      <c r="T598" t="s">
        <v>2037</v>
      </c>
      <c r="U598" t="s">
        <v>2045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s="10"/>
      <c r="Q599" t="b">
        <v>0</v>
      </c>
      <c r="R599" t="b">
        <v>0</v>
      </c>
      <c r="S599" t="s">
        <v>33</v>
      </c>
      <c r="T599" t="s">
        <v>2036</v>
      </c>
      <c r="U599" t="s">
        <v>2042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s="10"/>
      <c r="Q600" t="b">
        <v>0</v>
      </c>
      <c r="R600" t="b">
        <v>0</v>
      </c>
      <c r="S600" t="s">
        <v>23</v>
      </c>
      <c r="T600" t="s">
        <v>2034</v>
      </c>
      <c r="U600" t="s">
        <v>2040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s="10"/>
      <c r="Q601" t="b">
        <v>0</v>
      </c>
      <c r="R601" t="b">
        <v>0</v>
      </c>
      <c r="S601" t="s">
        <v>42</v>
      </c>
      <c r="T601" t="s">
        <v>2037</v>
      </c>
      <c r="U601" t="s">
        <v>2043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s="10"/>
      <c r="Q602" t="b">
        <v>0</v>
      </c>
      <c r="R602" t="b">
        <v>0</v>
      </c>
      <c r="S602" t="s">
        <v>17</v>
      </c>
      <c r="T602" t="s">
        <v>2033</v>
      </c>
      <c r="U602" t="s">
        <v>2053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s="10"/>
      <c r="Q603" t="b">
        <v>1</v>
      </c>
      <c r="R603" t="b">
        <v>0</v>
      </c>
      <c r="S603" t="s">
        <v>65</v>
      </c>
      <c r="T603" t="s">
        <v>2035</v>
      </c>
      <c r="U603" t="s">
        <v>2046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s="10"/>
      <c r="Q604" t="b">
        <v>0</v>
      </c>
      <c r="R604" t="b">
        <v>0</v>
      </c>
      <c r="S604" t="s">
        <v>33</v>
      </c>
      <c r="T604" t="s">
        <v>2036</v>
      </c>
      <c r="U604" t="s">
        <v>2042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s="10"/>
      <c r="Q605" t="b">
        <v>0</v>
      </c>
      <c r="R605" t="b">
        <v>0</v>
      </c>
      <c r="S605" t="s">
        <v>33</v>
      </c>
      <c r="T605" t="s">
        <v>2036</v>
      </c>
      <c r="U605" t="s">
        <v>2042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s="10"/>
      <c r="Q606" t="b">
        <v>0</v>
      </c>
      <c r="R606" t="b">
        <v>0</v>
      </c>
      <c r="S606" t="s">
        <v>33</v>
      </c>
      <c r="T606" t="s">
        <v>2036</v>
      </c>
      <c r="U606" t="s">
        <v>2042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s="10"/>
      <c r="Q607" t="b">
        <v>0</v>
      </c>
      <c r="R607" t="b">
        <v>0</v>
      </c>
      <c r="S607" t="s">
        <v>68</v>
      </c>
      <c r="T607" t="s">
        <v>2038</v>
      </c>
      <c r="U607" t="s">
        <v>2047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s="10"/>
      <c r="Q608" t="b">
        <v>0</v>
      </c>
      <c r="R608" t="b">
        <v>0</v>
      </c>
      <c r="S608" t="s">
        <v>23</v>
      </c>
      <c r="T608" t="s">
        <v>2034</v>
      </c>
      <c r="U608" t="s">
        <v>2040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s="10"/>
      <c r="Q609" t="b">
        <v>0</v>
      </c>
      <c r="R609" t="b">
        <v>0</v>
      </c>
      <c r="S609" t="s">
        <v>17</v>
      </c>
      <c r="T609" t="s">
        <v>2033</v>
      </c>
      <c r="U609" t="s">
        <v>2053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s="10"/>
      <c r="Q610" t="b">
        <v>0</v>
      </c>
      <c r="R610" t="b">
        <v>1</v>
      </c>
      <c r="S610" t="s">
        <v>159</v>
      </c>
      <c r="T610" t="s">
        <v>2034</v>
      </c>
      <c r="U610" t="s">
        <v>2056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s="10"/>
      <c r="Q611" t="b">
        <v>0</v>
      </c>
      <c r="R611" t="b">
        <v>0</v>
      </c>
      <c r="S611" t="s">
        <v>474</v>
      </c>
      <c r="T611" t="s">
        <v>2037</v>
      </c>
      <c r="U611" t="s">
        <v>2051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s="10"/>
      <c r="Q612" t="b">
        <v>0</v>
      </c>
      <c r="R612" t="b">
        <v>0</v>
      </c>
      <c r="S612" t="s">
        <v>33</v>
      </c>
      <c r="T612" t="s">
        <v>2036</v>
      </c>
      <c r="U612" t="s">
        <v>2042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s="10"/>
      <c r="Q613" t="b">
        <v>0</v>
      </c>
      <c r="R613" t="b">
        <v>0</v>
      </c>
      <c r="S613" t="s">
        <v>33</v>
      </c>
      <c r="T613" t="s">
        <v>2036</v>
      </c>
      <c r="U613" t="s">
        <v>2042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s="10"/>
      <c r="Q614" t="b">
        <v>0</v>
      </c>
      <c r="R614" t="b">
        <v>0</v>
      </c>
      <c r="S614" t="s">
        <v>50</v>
      </c>
      <c r="T614" t="s">
        <v>2034</v>
      </c>
      <c r="U614" t="s">
        <v>2044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s="10"/>
      <c r="Q615" t="b">
        <v>0</v>
      </c>
      <c r="R615" t="b">
        <v>0</v>
      </c>
      <c r="S615" t="s">
        <v>33</v>
      </c>
      <c r="T615" t="s">
        <v>2036</v>
      </c>
      <c r="U615" t="s">
        <v>2042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s="10"/>
      <c r="Q616" t="b">
        <v>0</v>
      </c>
      <c r="R616" t="b">
        <v>0</v>
      </c>
      <c r="S616" t="s">
        <v>33</v>
      </c>
      <c r="T616" t="s">
        <v>2036</v>
      </c>
      <c r="U616" t="s">
        <v>2042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s="10"/>
      <c r="Q617" t="b">
        <v>0</v>
      </c>
      <c r="R617" t="b">
        <v>0</v>
      </c>
      <c r="S617" t="s">
        <v>33</v>
      </c>
      <c r="T617" t="s">
        <v>2036</v>
      </c>
      <c r="U617" t="s">
        <v>2042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s="10"/>
      <c r="Q618" t="b">
        <v>0</v>
      </c>
      <c r="R618" t="b">
        <v>1</v>
      </c>
      <c r="S618" t="s">
        <v>60</v>
      </c>
      <c r="T618" t="s">
        <v>2034</v>
      </c>
      <c r="U618" t="s">
        <v>2040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s="10"/>
      <c r="Q619" t="b">
        <v>0</v>
      </c>
      <c r="R619" t="b">
        <v>0</v>
      </c>
      <c r="S619" t="s">
        <v>33</v>
      </c>
      <c r="T619" t="s">
        <v>2036</v>
      </c>
      <c r="U619" t="s">
        <v>2042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s="10"/>
      <c r="Q620" t="b">
        <v>0</v>
      </c>
      <c r="R620" t="b">
        <v>0</v>
      </c>
      <c r="S620" t="s">
        <v>68</v>
      </c>
      <c r="T620" t="s">
        <v>2038</v>
      </c>
      <c r="U620" t="s">
        <v>2047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s="10"/>
      <c r="Q621" t="b">
        <v>1</v>
      </c>
      <c r="R621" t="b">
        <v>1</v>
      </c>
      <c r="S621" t="s">
        <v>33</v>
      </c>
      <c r="T621" t="s">
        <v>2036</v>
      </c>
      <c r="U621" t="s">
        <v>2042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s="10"/>
      <c r="Q622" t="b">
        <v>0</v>
      </c>
      <c r="R622" t="b">
        <v>0</v>
      </c>
      <c r="S622" t="s">
        <v>122</v>
      </c>
      <c r="T622" t="s">
        <v>2061</v>
      </c>
      <c r="U622" t="s">
        <v>2052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s="10"/>
      <c r="Q623" t="b">
        <v>0</v>
      </c>
      <c r="R623" t="b">
        <v>0</v>
      </c>
      <c r="S623" t="s">
        <v>33</v>
      </c>
      <c r="T623" t="s">
        <v>2036</v>
      </c>
      <c r="U623" t="s">
        <v>2042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s="10"/>
      <c r="Q624" t="b">
        <v>0</v>
      </c>
      <c r="R624" t="b">
        <v>0</v>
      </c>
      <c r="S624" t="s">
        <v>60</v>
      </c>
      <c r="T624" t="s">
        <v>2034</v>
      </c>
      <c r="U624" t="s">
        <v>2040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s="10"/>
      <c r="Q625" t="b">
        <v>0</v>
      </c>
      <c r="R625" t="b">
        <v>0</v>
      </c>
      <c r="S625" t="s">
        <v>33</v>
      </c>
      <c r="T625" t="s">
        <v>2036</v>
      </c>
      <c r="U625" t="s">
        <v>2042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s="10"/>
      <c r="Q626" t="b">
        <v>0</v>
      </c>
      <c r="R626" t="b">
        <v>0</v>
      </c>
      <c r="S626" t="s">
        <v>122</v>
      </c>
      <c r="T626" t="s">
        <v>2061</v>
      </c>
      <c r="U626" t="s">
        <v>2052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s="10"/>
      <c r="Q627" t="b">
        <v>0</v>
      </c>
      <c r="R627" t="b">
        <v>0</v>
      </c>
      <c r="S627" t="s">
        <v>33</v>
      </c>
      <c r="T627" t="s">
        <v>2036</v>
      </c>
      <c r="U627" t="s">
        <v>2042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s="10"/>
      <c r="Q628" t="b">
        <v>0</v>
      </c>
      <c r="R628" t="b">
        <v>1</v>
      </c>
      <c r="S628" t="s">
        <v>33</v>
      </c>
      <c r="T628" t="s">
        <v>2036</v>
      </c>
      <c r="U628" t="s">
        <v>2042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s="10"/>
      <c r="Q629" t="b">
        <v>1</v>
      </c>
      <c r="R629" t="b">
        <v>0</v>
      </c>
      <c r="S629" t="s">
        <v>17</v>
      </c>
      <c r="T629" t="s">
        <v>2033</v>
      </c>
      <c r="U629" t="s">
        <v>2053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s="10"/>
      <c r="Q630" t="b">
        <v>0</v>
      </c>
      <c r="R630" t="b">
        <v>0</v>
      </c>
      <c r="S630" t="s">
        <v>60</v>
      </c>
      <c r="T630" t="s">
        <v>2034</v>
      </c>
      <c r="U630" t="s">
        <v>2040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s="10"/>
      <c r="Q631" t="b">
        <v>0</v>
      </c>
      <c r="R631" t="b">
        <v>1</v>
      </c>
      <c r="S631" t="s">
        <v>33</v>
      </c>
      <c r="T631" t="s">
        <v>2036</v>
      </c>
      <c r="U631" t="s">
        <v>2042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s="10"/>
      <c r="Q632" t="b">
        <v>0</v>
      </c>
      <c r="R632" t="b">
        <v>1</v>
      </c>
      <c r="S632" t="s">
        <v>33</v>
      </c>
      <c r="T632" t="s">
        <v>2036</v>
      </c>
      <c r="U632" t="s">
        <v>2042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s="10"/>
      <c r="Q633" t="b">
        <v>0</v>
      </c>
      <c r="R633" t="b">
        <v>0</v>
      </c>
      <c r="S633" t="s">
        <v>33</v>
      </c>
      <c r="T633" t="s">
        <v>2036</v>
      </c>
      <c r="U633" t="s">
        <v>2042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s="10"/>
      <c r="Q634" t="b">
        <v>0</v>
      </c>
      <c r="R634" t="b">
        <v>0</v>
      </c>
      <c r="S634" t="s">
        <v>33</v>
      </c>
      <c r="T634" t="s">
        <v>2036</v>
      </c>
      <c r="U634" t="s">
        <v>2042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s="10"/>
      <c r="Q635" t="b">
        <v>0</v>
      </c>
      <c r="R635" t="b">
        <v>0</v>
      </c>
      <c r="S635" t="s">
        <v>71</v>
      </c>
      <c r="T635" t="s">
        <v>2037</v>
      </c>
      <c r="U635" t="s">
        <v>2048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s="10"/>
      <c r="Q636" t="b">
        <v>0</v>
      </c>
      <c r="R636" t="b">
        <v>0</v>
      </c>
      <c r="S636" t="s">
        <v>269</v>
      </c>
      <c r="T636" t="s">
        <v>2037</v>
      </c>
      <c r="U636" t="s">
        <v>2058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s="10"/>
      <c r="Q637" t="b">
        <v>0</v>
      </c>
      <c r="R637" t="b">
        <v>0</v>
      </c>
      <c r="S637" t="s">
        <v>269</v>
      </c>
      <c r="T637" t="s">
        <v>2037</v>
      </c>
      <c r="U637" t="s">
        <v>2058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s="10"/>
      <c r="Q638" t="b">
        <v>0</v>
      </c>
      <c r="R638" t="b">
        <v>1</v>
      </c>
      <c r="S638" t="s">
        <v>71</v>
      </c>
      <c r="T638" t="s">
        <v>2037</v>
      </c>
      <c r="U638" t="s">
        <v>2048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s="10"/>
      <c r="Q639" t="b">
        <v>0</v>
      </c>
      <c r="R639" t="b">
        <v>0</v>
      </c>
      <c r="S639" t="s">
        <v>33</v>
      </c>
      <c r="T639" t="s">
        <v>2036</v>
      </c>
      <c r="U639" t="s">
        <v>2042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s="10"/>
      <c r="Q640" t="b">
        <v>0</v>
      </c>
      <c r="R640" t="b">
        <v>1</v>
      </c>
      <c r="S640" t="s">
        <v>33</v>
      </c>
      <c r="T640" t="s">
        <v>2036</v>
      </c>
      <c r="U640" t="s">
        <v>2042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s="10"/>
      <c r="Q641" t="b">
        <v>0</v>
      </c>
      <c r="R641" t="b">
        <v>1</v>
      </c>
      <c r="S641" t="s">
        <v>53</v>
      </c>
      <c r="T641" t="s">
        <v>2037</v>
      </c>
      <c r="U641" t="s">
        <v>2045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s="10"/>
      <c r="Q642" t="b">
        <v>0</v>
      </c>
      <c r="R642" t="b">
        <v>0</v>
      </c>
      <c r="S642" t="s">
        <v>33</v>
      </c>
      <c r="T642" t="s">
        <v>2036</v>
      </c>
      <c r="U642" t="s">
        <v>2042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s="10"/>
      <c r="Q643" t="b">
        <v>0</v>
      </c>
      <c r="R643" t="b">
        <v>0</v>
      </c>
      <c r="S643" t="s">
        <v>33</v>
      </c>
      <c r="T643" t="s">
        <v>2036</v>
      </c>
      <c r="U643" t="s">
        <v>2042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s="10"/>
      <c r="Q644" t="b">
        <v>0</v>
      </c>
      <c r="R644" t="b">
        <v>0</v>
      </c>
      <c r="S644" t="s">
        <v>65</v>
      </c>
      <c r="T644" t="s">
        <v>2035</v>
      </c>
      <c r="U644" t="s">
        <v>2046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s="10"/>
      <c r="Q645" t="b">
        <v>0</v>
      </c>
      <c r="R645" t="b">
        <v>0</v>
      </c>
      <c r="S645" t="s">
        <v>33</v>
      </c>
      <c r="T645" t="s">
        <v>2036</v>
      </c>
      <c r="U645" t="s">
        <v>2042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s="10"/>
      <c r="Q646" t="b">
        <v>0</v>
      </c>
      <c r="R646" t="b">
        <v>0</v>
      </c>
      <c r="S646" t="s">
        <v>33</v>
      </c>
      <c r="T646" t="s">
        <v>2036</v>
      </c>
      <c r="U646" t="s">
        <v>2042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s="10"/>
      <c r="Q647" t="b">
        <v>0</v>
      </c>
      <c r="R647" t="b">
        <v>1</v>
      </c>
      <c r="S647" t="s">
        <v>23</v>
      </c>
      <c r="T647" t="s">
        <v>2034</v>
      </c>
      <c r="U647" t="s">
        <v>2040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s="10"/>
      <c r="Q648" t="b">
        <v>0</v>
      </c>
      <c r="R648" t="b">
        <v>0</v>
      </c>
      <c r="S648" t="s">
        <v>89</v>
      </c>
      <c r="T648" t="s">
        <v>2060</v>
      </c>
      <c r="U648" t="s">
        <v>2049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s="10"/>
      <c r="Q649" t="b">
        <v>0</v>
      </c>
      <c r="R649" t="b">
        <v>0</v>
      </c>
      <c r="S649" t="s">
        <v>206</v>
      </c>
      <c r="T649" t="s">
        <v>2038</v>
      </c>
      <c r="U649" t="s">
        <v>2057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s="10"/>
      <c r="Q650" t="b">
        <v>1</v>
      </c>
      <c r="R650" t="b">
        <v>0</v>
      </c>
      <c r="S650" t="s">
        <v>17</v>
      </c>
      <c r="T650" t="s">
        <v>2033</v>
      </c>
      <c r="U650" t="s">
        <v>2053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s="10"/>
      <c r="Q651" t="b">
        <v>1</v>
      </c>
      <c r="R651" t="b">
        <v>1</v>
      </c>
      <c r="S651" t="s">
        <v>33</v>
      </c>
      <c r="T651" t="s">
        <v>2036</v>
      </c>
      <c r="U651" t="s">
        <v>2042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s="10"/>
      <c r="Q652" t="b">
        <v>0</v>
      </c>
      <c r="R652" t="b">
        <v>0</v>
      </c>
      <c r="S652" t="s">
        <v>159</v>
      </c>
      <c r="T652" t="s">
        <v>2034</v>
      </c>
      <c r="U652" t="s">
        <v>2056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s="10"/>
      <c r="Q653" t="b">
        <v>0</v>
      </c>
      <c r="R653" t="b">
        <v>0</v>
      </c>
      <c r="S653" t="s">
        <v>100</v>
      </c>
      <c r="T653" t="s">
        <v>2037</v>
      </c>
      <c r="U653" t="s">
        <v>2050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s="10"/>
      <c r="Q654" t="b">
        <v>0</v>
      </c>
      <c r="R654" t="b">
        <v>0</v>
      </c>
      <c r="S654" t="s">
        <v>28</v>
      </c>
      <c r="T654" t="s">
        <v>2035</v>
      </c>
      <c r="U654" t="s">
        <v>2041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s="10"/>
      <c r="Q655" t="b">
        <v>0</v>
      </c>
      <c r="R655" t="b">
        <v>0</v>
      </c>
      <c r="S655" t="s">
        <v>28</v>
      </c>
      <c r="T655" t="s">
        <v>2035</v>
      </c>
      <c r="U655" t="s">
        <v>2041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s="10"/>
      <c r="Q656" t="b">
        <v>0</v>
      </c>
      <c r="R656" t="b">
        <v>0</v>
      </c>
      <c r="S656" t="s">
        <v>148</v>
      </c>
      <c r="T656" t="s">
        <v>2034</v>
      </c>
      <c r="U656" t="s">
        <v>2055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s="10"/>
      <c r="Q657" t="b">
        <v>1</v>
      </c>
      <c r="R657" t="b">
        <v>0</v>
      </c>
      <c r="S657" t="s">
        <v>122</v>
      </c>
      <c r="T657" t="s">
        <v>2061</v>
      </c>
      <c r="U657" t="s">
        <v>2052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s="10"/>
      <c r="Q658" t="b">
        <v>0</v>
      </c>
      <c r="R658" t="b">
        <v>0</v>
      </c>
      <c r="S658" t="s">
        <v>17</v>
      </c>
      <c r="T658" t="s">
        <v>2033</v>
      </c>
      <c r="U658" t="s">
        <v>2053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s="10"/>
      <c r="Q659" t="b">
        <v>0</v>
      </c>
      <c r="R659" t="b">
        <v>0</v>
      </c>
      <c r="S659" t="s">
        <v>474</v>
      </c>
      <c r="T659" t="s">
        <v>2037</v>
      </c>
      <c r="U659" t="s">
        <v>2051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s="10"/>
      <c r="Q660" t="b">
        <v>0</v>
      </c>
      <c r="R660" t="b">
        <v>0</v>
      </c>
      <c r="S660" t="s">
        <v>23</v>
      </c>
      <c r="T660" t="s">
        <v>2034</v>
      </c>
      <c r="U660" t="s">
        <v>2040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s="10"/>
      <c r="Q661" t="b">
        <v>0</v>
      </c>
      <c r="R661" t="b">
        <v>0</v>
      </c>
      <c r="S661" t="s">
        <v>42</v>
      </c>
      <c r="T661" t="s">
        <v>2037</v>
      </c>
      <c r="U661" t="s">
        <v>2043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s="10"/>
      <c r="Q662" t="b">
        <v>1</v>
      </c>
      <c r="R662" t="b">
        <v>0</v>
      </c>
      <c r="S662" t="s">
        <v>33</v>
      </c>
      <c r="T662" t="s">
        <v>2036</v>
      </c>
      <c r="U662" t="s">
        <v>2042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s="10"/>
      <c r="Q663" t="b">
        <v>0</v>
      </c>
      <c r="R663" t="b">
        <v>0</v>
      </c>
      <c r="S663" t="s">
        <v>159</v>
      </c>
      <c r="T663" t="s">
        <v>2034</v>
      </c>
      <c r="U663" t="s">
        <v>2056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s="10"/>
      <c r="Q664" t="b">
        <v>0</v>
      </c>
      <c r="R664" t="b">
        <v>0</v>
      </c>
      <c r="S664" t="s">
        <v>33</v>
      </c>
      <c r="T664" t="s">
        <v>2036</v>
      </c>
      <c r="U664" t="s">
        <v>2042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s="10"/>
      <c r="Q665" t="b">
        <v>0</v>
      </c>
      <c r="R665" t="b">
        <v>0</v>
      </c>
      <c r="S665" t="s">
        <v>33</v>
      </c>
      <c r="T665" t="s">
        <v>2036</v>
      </c>
      <c r="U665" t="s">
        <v>2042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s="10"/>
      <c r="Q666" t="b">
        <v>0</v>
      </c>
      <c r="R666" t="b">
        <v>0</v>
      </c>
      <c r="S666" t="s">
        <v>159</v>
      </c>
      <c r="T666" t="s">
        <v>2034</v>
      </c>
      <c r="U666" t="s">
        <v>2056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s="10"/>
      <c r="Q667" t="b">
        <v>0</v>
      </c>
      <c r="R667" t="b">
        <v>1</v>
      </c>
      <c r="S667" t="s">
        <v>42</v>
      </c>
      <c r="T667" t="s">
        <v>2037</v>
      </c>
      <c r="U667" t="s">
        <v>2043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s="10"/>
      <c r="Q668" t="b">
        <v>0</v>
      </c>
      <c r="R668" t="b">
        <v>1</v>
      </c>
      <c r="S668" t="s">
        <v>33</v>
      </c>
      <c r="T668" t="s">
        <v>2036</v>
      </c>
      <c r="U668" t="s">
        <v>2042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s="10"/>
      <c r="Q669" t="b">
        <v>0</v>
      </c>
      <c r="R669" t="b">
        <v>0</v>
      </c>
      <c r="S669" t="s">
        <v>1029</v>
      </c>
      <c r="T669" t="s">
        <v>2062</v>
      </c>
      <c r="U669" t="s">
        <v>2059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s="10"/>
      <c r="Q670" t="b">
        <v>0</v>
      </c>
      <c r="R670" t="b">
        <v>0</v>
      </c>
      <c r="S670" t="s">
        <v>33</v>
      </c>
      <c r="T670" t="s">
        <v>2036</v>
      </c>
      <c r="U670" t="s">
        <v>2042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s="10"/>
      <c r="Q671" t="b">
        <v>0</v>
      </c>
      <c r="R671" t="b">
        <v>0</v>
      </c>
      <c r="S671" t="s">
        <v>33</v>
      </c>
      <c r="T671" t="s">
        <v>2036</v>
      </c>
      <c r="U671" t="s">
        <v>2042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s="10"/>
      <c r="Q672" t="b">
        <v>0</v>
      </c>
      <c r="R672" t="b">
        <v>0</v>
      </c>
      <c r="S672" t="s">
        <v>60</v>
      </c>
      <c r="T672" t="s">
        <v>2034</v>
      </c>
      <c r="U672" t="s">
        <v>2040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s="10"/>
      <c r="Q673" t="b">
        <v>0</v>
      </c>
      <c r="R673" t="b">
        <v>1</v>
      </c>
      <c r="S673" t="s">
        <v>33</v>
      </c>
      <c r="T673" t="s">
        <v>2036</v>
      </c>
      <c r="U673" t="s">
        <v>2042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s="10"/>
      <c r="Q674" t="b">
        <v>0</v>
      </c>
      <c r="R674" t="b">
        <v>0</v>
      </c>
      <c r="S674" t="s">
        <v>33</v>
      </c>
      <c r="T674" t="s">
        <v>2036</v>
      </c>
      <c r="U674" t="s">
        <v>2042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s="10"/>
      <c r="Q675" t="b">
        <v>0</v>
      </c>
      <c r="R675" t="b">
        <v>0</v>
      </c>
      <c r="S675" t="s">
        <v>60</v>
      </c>
      <c r="T675" t="s">
        <v>2034</v>
      </c>
      <c r="U675" t="s">
        <v>2040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s="10"/>
      <c r="Q676" t="b">
        <v>0</v>
      </c>
      <c r="R676" t="b">
        <v>0</v>
      </c>
      <c r="S676" t="s">
        <v>122</v>
      </c>
      <c r="T676" t="s">
        <v>2061</v>
      </c>
      <c r="U676" t="s">
        <v>2052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s="10"/>
      <c r="Q677" t="b">
        <v>0</v>
      </c>
      <c r="R677" t="b">
        <v>0</v>
      </c>
      <c r="S677" t="s">
        <v>1029</v>
      </c>
      <c r="T677" t="s">
        <v>2062</v>
      </c>
      <c r="U677" t="s">
        <v>2059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s="10"/>
      <c r="Q678" t="b">
        <v>0</v>
      </c>
      <c r="R678" t="b">
        <v>0</v>
      </c>
      <c r="S678" t="s">
        <v>122</v>
      </c>
      <c r="T678" t="s">
        <v>2061</v>
      </c>
      <c r="U678" t="s">
        <v>2052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s="10"/>
      <c r="Q679" t="b">
        <v>0</v>
      </c>
      <c r="R679" t="b">
        <v>0</v>
      </c>
      <c r="S679" t="s">
        <v>119</v>
      </c>
      <c r="T679" t="s">
        <v>2038</v>
      </c>
      <c r="U679" t="s">
        <v>2051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s="10"/>
      <c r="Q680" t="b">
        <v>0</v>
      </c>
      <c r="R680" t="b">
        <v>0</v>
      </c>
      <c r="S680" t="s">
        <v>53</v>
      </c>
      <c r="T680" t="s">
        <v>2037</v>
      </c>
      <c r="U680" t="s">
        <v>2045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s="10"/>
      <c r="Q681" t="b">
        <v>0</v>
      </c>
      <c r="R681" t="b">
        <v>1</v>
      </c>
      <c r="S681" t="s">
        <v>17</v>
      </c>
      <c r="T681" t="s">
        <v>2033</v>
      </c>
      <c r="U681" t="s">
        <v>2053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s="10"/>
      <c r="Q682" t="b">
        <v>0</v>
      </c>
      <c r="R682" t="b">
        <v>1</v>
      </c>
      <c r="S682" t="s">
        <v>292</v>
      </c>
      <c r="T682" t="s">
        <v>2060</v>
      </c>
      <c r="U682" t="s">
        <v>2049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s="10"/>
      <c r="Q683" t="b">
        <v>0</v>
      </c>
      <c r="R683" t="b">
        <v>0</v>
      </c>
      <c r="S683" t="s">
        <v>33</v>
      </c>
      <c r="T683" t="s">
        <v>2036</v>
      </c>
      <c r="U683" t="s">
        <v>2042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s="10"/>
      <c r="Q684" t="b">
        <v>0</v>
      </c>
      <c r="R684" t="b">
        <v>0</v>
      </c>
      <c r="S684" t="s">
        <v>33</v>
      </c>
      <c r="T684" t="s">
        <v>2036</v>
      </c>
      <c r="U684" t="s">
        <v>2042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s="10"/>
      <c r="Q685" t="b">
        <v>0</v>
      </c>
      <c r="R685" t="b">
        <v>0</v>
      </c>
      <c r="S685" t="s">
        <v>33</v>
      </c>
      <c r="T685" t="s">
        <v>2036</v>
      </c>
      <c r="U685" t="s">
        <v>2042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s="10"/>
      <c r="Q686" t="b">
        <v>0</v>
      </c>
      <c r="R686" t="b">
        <v>0</v>
      </c>
      <c r="S686" t="s">
        <v>68</v>
      </c>
      <c r="T686" t="s">
        <v>2038</v>
      </c>
      <c r="U686" t="s">
        <v>2047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s="10"/>
      <c r="Q687" t="b">
        <v>0</v>
      </c>
      <c r="R687" t="b">
        <v>0</v>
      </c>
      <c r="S687" t="s">
        <v>33</v>
      </c>
      <c r="T687" t="s">
        <v>2036</v>
      </c>
      <c r="U687" t="s">
        <v>2042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s="10"/>
      <c r="Q688" t="b">
        <v>0</v>
      </c>
      <c r="R688" t="b">
        <v>0</v>
      </c>
      <c r="S688" t="s">
        <v>65</v>
      </c>
      <c r="T688" t="s">
        <v>2035</v>
      </c>
      <c r="U688" t="s">
        <v>2046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s="10"/>
      <c r="Q689" t="b">
        <v>0</v>
      </c>
      <c r="R689" t="b">
        <v>0</v>
      </c>
      <c r="S689" t="s">
        <v>33</v>
      </c>
      <c r="T689" t="s">
        <v>2036</v>
      </c>
      <c r="U689" t="s">
        <v>2042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s="10"/>
      <c r="Q690" t="b">
        <v>0</v>
      </c>
      <c r="R690" t="b">
        <v>1</v>
      </c>
      <c r="S690" t="s">
        <v>269</v>
      </c>
      <c r="T690" t="s">
        <v>2037</v>
      </c>
      <c r="U690" t="s">
        <v>2058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s="10"/>
      <c r="Q691" t="b">
        <v>0</v>
      </c>
      <c r="R691" t="b">
        <v>0</v>
      </c>
      <c r="S691" t="s">
        <v>28</v>
      </c>
      <c r="T691" t="s">
        <v>2035</v>
      </c>
      <c r="U691" t="s">
        <v>2041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s="10"/>
      <c r="Q692" t="b">
        <v>0</v>
      </c>
      <c r="R692" t="b">
        <v>1</v>
      </c>
      <c r="S692" t="s">
        <v>42</v>
      </c>
      <c r="T692" t="s">
        <v>2037</v>
      </c>
      <c r="U692" t="s">
        <v>2043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s="10"/>
      <c r="Q693" t="b">
        <v>1</v>
      </c>
      <c r="R693" t="b">
        <v>1</v>
      </c>
      <c r="S693" t="s">
        <v>42</v>
      </c>
      <c r="T693" t="s">
        <v>2037</v>
      </c>
      <c r="U693" t="s">
        <v>2043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s="10"/>
      <c r="Q694" t="b">
        <v>0</v>
      </c>
      <c r="R694" t="b">
        <v>0</v>
      </c>
      <c r="S694" t="s">
        <v>23</v>
      </c>
      <c r="T694" t="s">
        <v>2034</v>
      </c>
      <c r="U694" t="s">
        <v>2040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s="10"/>
      <c r="Q695" t="b">
        <v>0</v>
      </c>
      <c r="R695" t="b">
        <v>0</v>
      </c>
      <c r="S695" t="s">
        <v>33</v>
      </c>
      <c r="T695" t="s">
        <v>2036</v>
      </c>
      <c r="U695" t="s">
        <v>2042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s="10"/>
      <c r="Q696" t="b">
        <v>0</v>
      </c>
      <c r="R696" t="b">
        <v>0</v>
      </c>
      <c r="S696" t="s">
        <v>33</v>
      </c>
      <c r="T696" t="s">
        <v>2036</v>
      </c>
      <c r="U696" t="s">
        <v>2042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s="10"/>
      <c r="Q697" t="b">
        <v>1</v>
      </c>
      <c r="R697" t="b">
        <v>0</v>
      </c>
      <c r="S697" t="s">
        <v>23</v>
      </c>
      <c r="T697" t="s">
        <v>2034</v>
      </c>
      <c r="U697" t="s">
        <v>2040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s="10"/>
      <c r="Q698" t="b">
        <v>0</v>
      </c>
      <c r="R698" t="b">
        <v>1</v>
      </c>
      <c r="S698" t="s">
        <v>33</v>
      </c>
      <c r="T698" t="s">
        <v>2036</v>
      </c>
      <c r="U698" t="s">
        <v>2042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s="10"/>
      <c r="Q699" t="b">
        <v>0</v>
      </c>
      <c r="R699" t="b">
        <v>0</v>
      </c>
      <c r="S699" t="s">
        <v>50</v>
      </c>
      <c r="T699" t="s">
        <v>2034</v>
      </c>
      <c r="U699" t="s">
        <v>2044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s="10"/>
      <c r="Q700" t="b">
        <v>0</v>
      </c>
      <c r="R700" t="b">
        <v>0</v>
      </c>
      <c r="S700" t="s">
        <v>65</v>
      </c>
      <c r="T700" t="s">
        <v>2035</v>
      </c>
      <c r="U700" t="s">
        <v>2046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s="10"/>
      <c r="Q701" t="b">
        <v>0</v>
      </c>
      <c r="R701" t="b">
        <v>0</v>
      </c>
      <c r="S701" t="s">
        <v>53</v>
      </c>
      <c r="T701" t="s">
        <v>2037</v>
      </c>
      <c r="U701" t="s">
        <v>2045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s="10"/>
      <c r="Q702" t="b">
        <v>0</v>
      </c>
      <c r="R702" t="b">
        <v>0</v>
      </c>
      <c r="S702" t="s">
        <v>65</v>
      </c>
      <c r="T702" t="s">
        <v>2035</v>
      </c>
      <c r="U702" t="s">
        <v>2046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s="10"/>
      <c r="Q703" t="b">
        <v>1</v>
      </c>
      <c r="R703" t="b">
        <v>0</v>
      </c>
      <c r="S703" t="s">
        <v>33</v>
      </c>
      <c r="T703" t="s">
        <v>2036</v>
      </c>
      <c r="U703" t="s">
        <v>2042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s="10"/>
      <c r="Q704" t="b">
        <v>0</v>
      </c>
      <c r="R704" t="b">
        <v>0</v>
      </c>
      <c r="S704" t="s">
        <v>65</v>
      </c>
      <c r="T704" t="s">
        <v>2035</v>
      </c>
      <c r="U704" t="s">
        <v>2046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s="10"/>
      <c r="Q705" t="b">
        <v>1</v>
      </c>
      <c r="R705" t="b">
        <v>1</v>
      </c>
      <c r="S705" t="s">
        <v>206</v>
      </c>
      <c r="T705" t="s">
        <v>2038</v>
      </c>
      <c r="U705" t="s">
        <v>2057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s="10"/>
      <c r="Q706" t="b">
        <v>0</v>
      </c>
      <c r="R706" t="b">
        <v>0</v>
      </c>
      <c r="S706" t="s">
        <v>71</v>
      </c>
      <c r="T706" t="s">
        <v>2037</v>
      </c>
      <c r="U706" t="s">
        <v>2048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s="10"/>
      <c r="Q707" t="b">
        <v>0</v>
      </c>
      <c r="R707" t="b">
        <v>0</v>
      </c>
      <c r="S707" t="s">
        <v>68</v>
      </c>
      <c r="T707" t="s">
        <v>2038</v>
      </c>
      <c r="U707" t="s">
        <v>2047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s="10"/>
      <c r="Q708" t="b">
        <v>0</v>
      </c>
      <c r="R708" t="b">
        <v>1</v>
      </c>
      <c r="S708" t="s">
        <v>28</v>
      </c>
      <c r="T708" t="s">
        <v>2035</v>
      </c>
      <c r="U708" t="s">
        <v>2041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s="10"/>
      <c r="Q709" t="b">
        <v>0</v>
      </c>
      <c r="R709" t="b">
        <v>0</v>
      </c>
      <c r="S709" t="s">
        <v>53</v>
      </c>
      <c r="T709" t="s">
        <v>2037</v>
      </c>
      <c r="U709" t="s">
        <v>2045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s="10"/>
      <c r="Q710" t="b">
        <v>0</v>
      </c>
      <c r="R710" t="b">
        <v>0</v>
      </c>
      <c r="S710" t="s">
        <v>33</v>
      </c>
      <c r="T710" t="s">
        <v>2036</v>
      </c>
      <c r="U710" t="s">
        <v>2042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s="10"/>
      <c r="Q711" t="b">
        <v>0</v>
      </c>
      <c r="R711" t="b">
        <v>0</v>
      </c>
      <c r="S711" t="s">
        <v>33</v>
      </c>
      <c r="T711" t="s">
        <v>2036</v>
      </c>
      <c r="U711" t="s">
        <v>2042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s="10"/>
      <c r="Q712" t="b">
        <v>0</v>
      </c>
      <c r="R712" t="b">
        <v>1</v>
      </c>
      <c r="S712" t="s">
        <v>33</v>
      </c>
      <c r="T712" t="s">
        <v>2036</v>
      </c>
      <c r="U712" t="s">
        <v>2042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s="10"/>
      <c r="Q713" t="b">
        <v>1</v>
      </c>
      <c r="R713" t="b">
        <v>1</v>
      </c>
      <c r="S713" t="s">
        <v>33</v>
      </c>
      <c r="T713" t="s">
        <v>2036</v>
      </c>
      <c r="U713" t="s">
        <v>2042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s="10"/>
      <c r="Q714" t="b">
        <v>0</v>
      </c>
      <c r="R714" t="b">
        <v>0</v>
      </c>
      <c r="S714" t="s">
        <v>33</v>
      </c>
      <c r="T714" t="s">
        <v>2036</v>
      </c>
      <c r="U714" t="s">
        <v>2042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s="10"/>
      <c r="Q715" t="b">
        <v>0</v>
      </c>
      <c r="R715" t="b">
        <v>0</v>
      </c>
      <c r="S715" t="s">
        <v>133</v>
      </c>
      <c r="T715" t="s">
        <v>2038</v>
      </c>
      <c r="U715" t="s">
        <v>2054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s="10"/>
      <c r="Q716" t="b">
        <v>0</v>
      </c>
      <c r="R716" t="b">
        <v>0</v>
      </c>
      <c r="S716" t="s">
        <v>23</v>
      </c>
      <c r="T716" t="s">
        <v>2034</v>
      </c>
      <c r="U716" t="s">
        <v>2040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s="10"/>
      <c r="Q717" t="b">
        <v>0</v>
      </c>
      <c r="R717" t="b">
        <v>0</v>
      </c>
      <c r="S717" t="s">
        <v>292</v>
      </c>
      <c r="T717" t="s">
        <v>2060</v>
      </c>
      <c r="U717" t="s">
        <v>2049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s="10"/>
      <c r="Q718" t="b">
        <v>0</v>
      </c>
      <c r="R718" t="b">
        <v>1</v>
      </c>
      <c r="S718" t="s">
        <v>33</v>
      </c>
      <c r="T718" t="s">
        <v>2036</v>
      </c>
      <c r="U718" t="s">
        <v>2042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s="10"/>
      <c r="Q719" t="b">
        <v>0</v>
      </c>
      <c r="R719" t="b">
        <v>0</v>
      </c>
      <c r="S719" t="s">
        <v>42</v>
      </c>
      <c r="T719" t="s">
        <v>2037</v>
      </c>
      <c r="U719" t="s">
        <v>2043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s="10"/>
      <c r="Q720" t="b">
        <v>0</v>
      </c>
      <c r="R720" t="b">
        <v>0</v>
      </c>
      <c r="S720" t="s">
        <v>65</v>
      </c>
      <c r="T720" t="s">
        <v>2035</v>
      </c>
      <c r="U720" t="s">
        <v>2046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s="10"/>
      <c r="Q721" t="b">
        <v>0</v>
      </c>
      <c r="R721" t="b">
        <v>0</v>
      </c>
      <c r="S721" t="s">
        <v>119</v>
      </c>
      <c r="T721" t="s">
        <v>2038</v>
      </c>
      <c r="U721" t="s">
        <v>2051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s="10"/>
      <c r="Q722" t="b">
        <v>0</v>
      </c>
      <c r="R722" t="b">
        <v>1</v>
      </c>
      <c r="S722" t="s">
        <v>33</v>
      </c>
      <c r="T722" t="s">
        <v>2036</v>
      </c>
      <c r="U722" t="s">
        <v>2042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s="10"/>
      <c r="Q723" t="b">
        <v>0</v>
      </c>
      <c r="R723" t="b">
        <v>0</v>
      </c>
      <c r="S723" t="s">
        <v>23</v>
      </c>
      <c r="T723" t="s">
        <v>2034</v>
      </c>
      <c r="U723" t="s">
        <v>2040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s="10"/>
      <c r="Q724" t="b">
        <v>0</v>
      </c>
      <c r="R724" t="b">
        <v>0</v>
      </c>
      <c r="S724" t="s">
        <v>42</v>
      </c>
      <c r="T724" t="s">
        <v>2037</v>
      </c>
      <c r="U724" t="s">
        <v>2043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s="10"/>
      <c r="Q725" t="b">
        <v>0</v>
      </c>
      <c r="R725" t="b">
        <v>0</v>
      </c>
      <c r="S725" t="s">
        <v>33</v>
      </c>
      <c r="T725" t="s">
        <v>2036</v>
      </c>
      <c r="U725" t="s">
        <v>2042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s="10"/>
      <c r="Q726" t="b">
        <v>0</v>
      </c>
      <c r="R726" t="b">
        <v>1</v>
      </c>
      <c r="S726" t="s">
        <v>33</v>
      </c>
      <c r="T726" t="s">
        <v>2036</v>
      </c>
      <c r="U726" t="s">
        <v>2042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s="10"/>
      <c r="Q727" t="b">
        <v>0</v>
      </c>
      <c r="R727" t="b">
        <v>0</v>
      </c>
      <c r="S727" t="s">
        <v>292</v>
      </c>
      <c r="T727" t="s">
        <v>2060</v>
      </c>
      <c r="U727" t="s">
        <v>2049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s="10"/>
      <c r="Q728" t="b">
        <v>0</v>
      </c>
      <c r="R728" t="b">
        <v>1</v>
      </c>
      <c r="S728" t="s">
        <v>33</v>
      </c>
      <c r="T728" t="s">
        <v>2036</v>
      </c>
      <c r="U728" t="s">
        <v>2042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s="10"/>
      <c r="Q729" t="b">
        <v>0</v>
      </c>
      <c r="R729" t="b">
        <v>0</v>
      </c>
      <c r="S729" t="s">
        <v>28</v>
      </c>
      <c r="T729" t="s">
        <v>2035</v>
      </c>
      <c r="U729" t="s">
        <v>2041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s="10"/>
      <c r="Q730" t="b">
        <v>0</v>
      </c>
      <c r="R730" t="b">
        <v>0</v>
      </c>
      <c r="S730" t="s">
        <v>33</v>
      </c>
      <c r="T730" t="s">
        <v>2036</v>
      </c>
      <c r="U730" t="s">
        <v>2042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s="10"/>
      <c r="Q731" t="b">
        <v>0</v>
      </c>
      <c r="R731" t="b">
        <v>0</v>
      </c>
      <c r="S731" t="s">
        <v>53</v>
      </c>
      <c r="T731" t="s">
        <v>2037</v>
      </c>
      <c r="U731" t="s">
        <v>2045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s="10"/>
      <c r="Q732" t="b">
        <v>0</v>
      </c>
      <c r="R732" t="b">
        <v>0</v>
      </c>
      <c r="S732" t="s">
        <v>65</v>
      </c>
      <c r="T732" t="s">
        <v>2035</v>
      </c>
      <c r="U732" t="s">
        <v>2046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s="10"/>
      <c r="Q733" t="b">
        <v>0</v>
      </c>
      <c r="R733" t="b">
        <v>0</v>
      </c>
      <c r="S733" t="s">
        <v>28</v>
      </c>
      <c r="T733" t="s">
        <v>2035</v>
      </c>
      <c r="U733" t="s">
        <v>2041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s="10"/>
      <c r="Q734" t="b">
        <v>0</v>
      </c>
      <c r="R734" t="b">
        <v>1</v>
      </c>
      <c r="S734" t="s">
        <v>23</v>
      </c>
      <c r="T734" t="s">
        <v>2034</v>
      </c>
      <c r="U734" t="s">
        <v>2040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s="10"/>
      <c r="Q735" t="b">
        <v>0</v>
      </c>
      <c r="R735" t="b">
        <v>0</v>
      </c>
      <c r="S735" t="s">
        <v>148</v>
      </c>
      <c r="T735" t="s">
        <v>2034</v>
      </c>
      <c r="U735" t="s">
        <v>2055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s="10"/>
      <c r="Q736" t="b">
        <v>0</v>
      </c>
      <c r="R736" t="b">
        <v>1</v>
      </c>
      <c r="S736" t="s">
        <v>33</v>
      </c>
      <c r="T736" t="s">
        <v>2036</v>
      </c>
      <c r="U736" t="s">
        <v>2042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s="10"/>
      <c r="Q737" t="b">
        <v>0</v>
      </c>
      <c r="R737" t="b">
        <v>0</v>
      </c>
      <c r="S737" t="s">
        <v>122</v>
      </c>
      <c r="T737" t="s">
        <v>2061</v>
      </c>
      <c r="U737" t="s">
        <v>2052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s="10"/>
      <c r="Q738" t="b">
        <v>0</v>
      </c>
      <c r="R738" t="b">
        <v>0</v>
      </c>
      <c r="S738" t="s">
        <v>68</v>
      </c>
      <c r="T738" t="s">
        <v>2038</v>
      </c>
      <c r="U738" t="s">
        <v>2047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s="10"/>
      <c r="Q739" t="b">
        <v>0</v>
      </c>
      <c r="R739" t="b">
        <v>0</v>
      </c>
      <c r="S739" t="s">
        <v>60</v>
      </c>
      <c r="T739" t="s">
        <v>2034</v>
      </c>
      <c r="U739" t="s">
        <v>2040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s="10"/>
      <c r="Q740" t="b">
        <v>0</v>
      </c>
      <c r="R740" t="b">
        <v>1</v>
      </c>
      <c r="S740" t="s">
        <v>33</v>
      </c>
      <c r="T740" t="s">
        <v>2036</v>
      </c>
      <c r="U740" t="s">
        <v>2042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s="10"/>
      <c r="Q741" t="b">
        <v>0</v>
      </c>
      <c r="R741" t="b">
        <v>0</v>
      </c>
      <c r="S741" t="s">
        <v>60</v>
      </c>
      <c r="T741" t="s">
        <v>2034</v>
      </c>
      <c r="U741" t="s">
        <v>2040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s="10"/>
      <c r="Q742" t="b">
        <v>0</v>
      </c>
      <c r="R742" t="b">
        <v>0</v>
      </c>
      <c r="S742" t="s">
        <v>33</v>
      </c>
      <c r="T742" t="s">
        <v>2036</v>
      </c>
      <c r="U742" t="s">
        <v>2042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s="10"/>
      <c r="Q743" t="b">
        <v>0</v>
      </c>
      <c r="R743" t="b">
        <v>0</v>
      </c>
      <c r="S743" t="s">
        <v>33</v>
      </c>
      <c r="T743" t="s">
        <v>2036</v>
      </c>
      <c r="U743" t="s">
        <v>2042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s="10"/>
      <c r="Q744" t="b">
        <v>0</v>
      </c>
      <c r="R744" t="b">
        <v>0</v>
      </c>
      <c r="S744" t="s">
        <v>50</v>
      </c>
      <c r="T744" t="s">
        <v>2034</v>
      </c>
      <c r="U744" t="s">
        <v>2044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s="10"/>
      <c r="Q745" t="b">
        <v>0</v>
      </c>
      <c r="R745" t="b">
        <v>1</v>
      </c>
      <c r="S745" t="s">
        <v>33</v>
      </c>
      <c r="T745" t="s">
        <v>2036</v>
      </c>
      <c r="U745" t="s">
        <v>2042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s="10"/>
      <c r="Q746" t="b">
        <v>0</v>
      </c>
      <c r="R746" t="b">
        <v>1</v>
      </c>
      <c r="S746" t="s">
        <v>33</v>
      </c>
      <c r="T746" t="s">
        <v>2036</v>
      </c>
      <c r="U746" t="s">
        <v>2042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s="10"/>
      <c r="Q747" t="b">
        <v>0</v>
      </c>
      <c r="R747" t="b">
        <v>0</v>
      </c>
      <c r="S747" t="s">
        <v>65</v>
      </c>
      <c r="T747" t="s">
        <v>2035</v>
      </c>
      <c r="U747" t="s">
        <v>2046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s="10"/>
      <c r="Q748" t="b">
        <v>0</v>
      </c>
      <c r="R748" t="b">
        <v>0</v>
      </c>
      <c r="S748" t="s">
        <v>28</v>
      </c>
      <c r="T748" t="s">
        <v>2035</v>
      </c>
      <c r="U748" t="s">
        <v>2041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s="10"/>
      <c r="Q749" t="b">
        <v>0</v>
      </c>
      <c r="R749" t="b">
        <v>0</v>
      </c>
      <c r="S749" t="s">
        <v>33</v>
      </c>
      <c r="T749" t="s">
        <v>2036</v>
      </c>
      <c r="U749" t="s">
        <v>2042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s="10"/>
      <c r="Q750" t="b">
        <v>0</v>
      </c>
      <c r="R750" t="b">
        <v>1</v>
      </c>
      <c r="S750" t="s">
        <v>71</v>
      </c>
      <c r="T750" t="s">
        <v>2037</v>
      </c>
      <c r="U750" t="s">
        <v>2048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s="10"/>
      <c r="Q751" t="b">
        <v>0</v>
      </c>
      <c r="R751" t="b">
        <v>1</v>
      </c>
      <c r="S751" t="s">
        <v>65</v>
      </c>
      <c r="T751" t="s">
        <v>2035</v>
      </c>
      <c r="U751" t="s">
        <v>2046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s="10"/>
      <c r="Q752" t="b">
        <v>0</v>
      </c>
      <c r="R752" t="b">
        <v>0</v>
      </c>
      <c r="S752" t="s">
        <v>50</v>
      </c>
      <c r="T752" t="s">
        <v>2034</v>
      </c>
      <c r="U752" t="s">
        <v>2044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s="10"/>
      <c r="Q753" t="b">
        <v>1</v>
      </c>
      <c r="R753" t="b">
        <v>1</v>
      </c>
      <c r="S753" t="s">
        <v>68</v>
      </c>
      <c r="T753" t="s">
        <v>2038</v>
      </c>
      <c r="U753" t="s">
        <v>2047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s="10"/>
      <c r="Q754" t="b">
        <v>0</v>
      </c>
      <c r="R754" t="b">
        <v>1</v>
      </c>
      <c r="S754" t="s">
        <v>33</v>
      </c>
      <c r="T754" t="s">
        <v>2036</v>
      </c>
      <c r="U754" t="s">
        <v>2042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s="10"/>
      <c r="Q755" t="b">
        <v>0</v>
      </c>
      <c r="R755" t="b">
        <v>0</v>
      </c>
      <c r="S755" t="s">
        <v>122</v>
      </c>
      <c r="T755" t="s">
        <v>2061</v>
      </c>
      <c r="U755" t="s">
        <v>2052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s="10"/>
      <c r="Q756" t="b">
        <v>0</v>
      </c>
      <c r="R756" t="b">
        <v>0</v>
      </c>
      <c r="S756" t="s">
        <v>33</v>
      </c>
      <c r="T756" t="s">
        <v>2036</v>
      </c>
      <c r="U756" t="s">
        <v>2042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s="10"/>
      <c r="Q757" t="b">
        <v>0</v>
      </c>
      <c r="R757" t="b">
        <v>1</v>
      </c>
      <c r="S757" t="s">
        <v>33</v>
      </c>
      <c r="T757" t="s">
        <v>2036</v>
      </c>
      <c r="U757" t="s">
        <v>2042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s="10"/>
      <c r="Q758" t="b">
        <v>0</v>
      </c>
      <c r="R758" t="b">
        <v>0</v>
      </c>
      <c r="S758" t="s">
        <v>33</v>
      </c>
      <c r="T758" t="s">
        <v>2036</v>
      </c>
      <c r="U758" t="s">
        <v>2042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s="10"/>
      <c r="Q759" t="b">
        <v>0</v>
      </c>
      <c r="R759" t="b">
        <v>0</v>
      </c>
      <c r="S759" t="s">
        <v>53</v>
      </c>
      <c r="T759" t="s">
        <v>2037</v>
      </c>
      <c r="U759" t="s">
        <v>2045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s="10"/>
      <c r="Q760" t="b">
        <v>0</v>
      </c>
      <c r="R760" t="b">
        <v>0</v>
      </c>
      <c r="S760" t="s">
        <v>23</v>
      </c>
      <c r="T760" t="s">
        <v>2034</v>
      </c>
      <c r="U760" t="s">
        <v>2040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s="10"/>
      <c r="Q761" t="b">
        <v>0</v>
      </c>
      <c r="R761" t="b">
        <v>0</v>
      </c>
      <c r="S761" t="s">
        <v>50</v>
      </c>
      <c r="T761" t="s">
        <v>2034</v>
      </c>
      <c r="U761" t="s">
        <v>2044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s="10"/>
      <c r="Q762" t="b">
        <v>0</v>
      </c>
      <c r="R762" t="b">
        <v>1</v>
      </c>
      <c r="S762" t="s">
        <v>89</v>
      </c>
      <c r="T762" t="s">
        <v>2060</v>
      </c>
      <c r="U762" t="s">
        <v>2049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s="10"/>
      <c r="Q763" t="b">
        <v>0</v>
      </c>
      <c r="R763" t="b">
        <v>0</v>
      </c>
      <c r="S763" t="s">
        <v>23</v>
      </c>
      <c r="T763" t="s">
        <v>2034</v>
      </c>
      <c r="U763" t="s">
        <v>2040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s="10"/>
      <c r="Q764" t="b">
        <v>0</v>
      </c>
      <c r="R764" t="b">
        <v>0</v>
      </c>
      <c r="S764" t="s">
        <v>159</v>
      </c>
      <c r="T764" t="s">
        <v>2034</v>
      </c>
      <c r="U764" t="s">
        <v>2056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s="10"/>
      <c r="Q765" t="b">
        <v>0</v>
      </c>
      <c r="R765" t="b">
        <v>1</v>
      </c>
      <c r="S765" t="s">
        <v>33</v>
      </c>
      <c r="T765" t="s">
        <v>2036</v>
      </c>
      <c r="U765" t="s">
        <v>2042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s="10"/>
      <c r="Q766" t="b">
        <v>0</v>
      </c>
      <c r="R766" t="b">
        <v>0</v>
      </c>
      <c r="S766" t="s">
        <v>23</v>
      </c>
      <c r="T766" t="s">
        <v>2034</v>
      </c>
      <c r="U766" t="s">
        <v>2040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s="10"/>
      <c r="Q767" t="b">
        <v>1</v>
      </c>
      <c r="R767" t="b">
        <v>1</v>
      </c>
      <c r="S767" t="s">
        <v>60</v>
      </c>
      <c r="T767" t="s">
        <v>2034</v>
      </c>
      <c r="U767" t="s">
        <v>2040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s="10"/>
      <c r="Q768" t="b">
        <v>0</v>
      </c>
      <c r="R768" t="b">
        <v>0</v>
      </c>
      <c r="S768" t="s">
        <v>474</v>
      </c>
      <c r="T768" t="s">
        <v>2037</v>
      </c>
      <c r="U768" t="s">
        <v>2051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s="10"/>
      <c r="Q769" t="b">
        <v>0</v>
      </c>
      <c r="R769" t="b">
        <v>0</v>
      </c>
      <c r="S769" t="s">
        <v>206</v>
      </c>
      <c r="T769" t="s">
        <v>2038</v>
      </c>
      <c r="U769" t="s">
        <v>2057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s="10"/>
      <c r="Q770" t="b">
        <v>0</v>
      </c>
      <c r="R770" t="b">
        <v>0</v>
      </c>
      <c r="S770" t="s">
        <v>33</v>
      </c>
      <c r="T770" t="s">
        <v>2036</v>
      </c>
      <c r="U770" t="s">
        <v>2042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s="10"/>
      <c r="Q771" t="b">
        <v>0</v>
      </c>
      <c r="R771" t="b">
        <v>0</v>
      </c>
      <c r="S771" t="s">
        <v>89</v>
      </c>
      <c r="T771" t="s">
        <v>2060</v>
      </c>
      <c r="U771" t="s">
        <v>2049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s="10"/>
      <c r="Q772" t="b">
        <v>0</v>
      </c>
      <c r="R772" t="b">
        <v>1</v>
      </c>
      <c r="S772" t="s">
        <v>33</v>
      </c>
      <c r="T772" t="s">
        <v>2036</v>
      </c>
      <c r="U772" t="s">
        <v>2042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s="10"/>
      <c r="Q773" t="b">
        <v>0</v>
      </c>
      <c r="R773" t="b">
        <v>0</v>
      </c>
      <c r="S773" t="s">
        <v>33</v>
      </c>
      <c r="T773" t="s">
        <v>2036</v>
      </c>
      <c r="U773" t="s">
        <v>2042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s="10"/>
      <c r="Q774" t="b">
        <v>0</v>
      </c>
      <c r="R774" t="b">
        <v>0</v>
      </c>
      <c r="S774" t="s">
        <v>60</v>
      </c>
      <c r="T774" t="s">
        <v>2034</v>
      </c>
      <c r="U774" t="s">
        <v>2040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s="10"/>
      <c r="Q775" t="b">
        <v>0</v>
      </c>
      <c r="R775" t="b">
        <v>0</v>
      </c>
      <c r="S775" t="s">
        <v>33</v>
      </c>
      <c r="T775" t="s">
        <v>2036</v>
      </c>
      <c r="U775" t="s">
        <v>2042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s="10"/>
      <c r="Q776" t="b">
        <v>0</v>
      </c>
      <c r="R776" t="b">
        <v>0</v>
      </c>
      <c r="S776" t="s">
        <v>28</v>
      </c>
      <c r="T776" t="s">
        <v>2035</v>
      </c>
      <c r="U776" t="s">
        <v>2041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s="10"/>
      <c r="Q777" t="b">
        <v>0</v>
      </c>
      <c r="R777" t="b">
        <v>0</v>
      </c>
      <c r="S777" t="s">
        <v>23</v>
      </c>
      <c r="T777" t="s">
        <v>2034</v>
      </c>
      <c r="U777" t="s">
        <v>2040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s="10"/>
      <c r="Q778" t="b">
        <v>0</v>
      </c>
      <c r="R778" t="b">
        <v>0</v>
      </c>
      <c r="S778" t="s">
        <v>33</v>
      </c>
      <c r="T778" t="s">
        <v>2036</v>
      </c>
      <c r="U778" t="s">
        <v>2042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s="10"/>
      <c r="Q779" t="b">
        <v>0</v>
      </c>
      <c r="R779" t="b">
        <v>0</v>
      </c>
      <c r="S779" t="s">
        <v>33</v>
      </c>
      <c r="T779" t="s">
        <v>2036</v>
      </c>
      <c r="U779" t="s">
        <v>2042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s="10"/>
      <c r="Q780" t="b">
        <v>0</v>
      </c>
      <c r="R780" t="b">
        <v>0</v>
      </c>
      <c r="S780" t="s">
        <v>71</v>
      </c>
      <c r="T780" t="s">
        <v>2037</v>
      </c>
      <c r="U780" t="s">
        <v>2048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s="10"/>
      <c r="Q781" t="b">
        <v>0</v>
      </c>
      <c r="R781" t="b">
        <v>1</v>
      </c>
      <c r="S781" t="s">
        <v>33</v>
      </c>
      <c r="T781" t="s">
        <v>2036</v>
      </c>
      <c r="U781" t="s">
        <v>2042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s="10"/>
      <c r="Q782" t="b">
        <v>0</v>
      </c>
      <c r="R782" t="b">
        <v>1</v>
      </c>
      <c r="S782" t="s">
        <v>53</v>
      </c>
      <c r="T782" t="s">
        <v>2037</v>
      </c>
      <c r="U782" t="s">
        <v>2045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s="10"/>
      <c r="Q783" t="b">
        <v>0</v>
      </c>
      <c r="R783" t="b">
        <v>0</v>
      </c>
      <c r="S783" t="s">
        <v>33</v>
      </c>
      <c r="T783" t="s">
        <v>2036</v>
      </c>
      <c r="U783" t="s">
        <v>2042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s="10"/>
      <c r="Q784" t="b">
        <v>0</v>
      </c>
      <c r="R784" t="b">
        <v>1</v>
      </c>
      <c r="S784" t="s">
        <v>71</v>
      </c>
      <c r="T784" t="s">
        <v>2037</v>
      </c>
      <c r="U784" t="s">
        <v>2048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s="10"/>
      <c r="Q785" t="b">
        <v>0</v>
      </c>
      <c r="R785" t="b">
        <v>0</v>
      </c>
      <c r="S785" t="s">
        <v>23</v>
      </c>
      <c r="T785" t="s">
        <v>2034</v>
      </c>
      <c r="U785" t="s">
        <v>2040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s="10"/>
      <c r="Q786" t="b">
        <v>0</v>
      </c>
      <c r="R786" t="b">
        <v>0</v>
      </c>
      <c r="S786" t="s">
        <v>28</v>
      </c>
      <c r="T786" t="s">
        <v>2035</v>
      </c>
      <c r="U786" t="s">
        <v>2041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s="10"/>
      <c r="Q787" t="b">
        <v>0</v>
      </c>
      <c r="R787" t="b">
        <v>1</v>
      </c>
      <c r="S787" t="s">
        <v>71</v>
      </c>
      <c r="T787" t="s">
        <v>2037</v>
      </c>
      <c r="U787" t="s">
        <v>2048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s="10"/>
      <c r="Q788" t="b">
        <v>0</v>
      </c>
      <c r="R788" t="b">
        <v>1</v>
      </c>
      <c r="S788" t="s">
        <v>159</v>
      </c>
      <c r="T788" t="s">
        <v>2034</v>
      </c>
      <c r="U788" t="s">
        <v>2056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s="10"/>
      <c r="Q789" t="b">
        <v>0</v>
      </c>
      <c r="R789" t="b">
        <v>0</v>
      </c>
      <c r="S789" t="s">
        <v>23</v>
      </c>
      <c r="T789" t="s">
        <v>2034</v>
      </c>
      <c r="U789" t="s">
        <v>2040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s="10"/>
      <c r="Q790" t="b">
        <v>0</v>
      </c>
      <c r="R790" t="b">
        <v>0</v>
      </c>
      <c r="S790" t="s">
        <v>71</v>
      </c>
      <c r="T790" t="s">
        <v>2037</v>
      </c>
      <c r="U790" t="s">
        <v>2048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s="10"/>
      <c r="Q791" t="b">
        <v>0</v>
      </c>
      <c r="R791" t="b">
        <v>0</v>
      </c>
      <c r="S791" t="s">
        <v>33</v>
      </c>
      <c r="T791" t="s">
        <v>2036</v>
      </c>
      <c r="U791" t="s">
        <v>2042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s="10"/>
      <c r="Q792" t="b">
        <v>0</v>
      </c>
      <c r="R792" t="b">
        <v>0</v>
      </c>
      <c r="S792" t="s">
        <v>33</v>
      </c>
      <c r="T792" t="s">
        <v>2036</v>
      </c>
      <c r="U792" t="s">
        <v>2042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s="10"/>
      <c r="Q793" t="b">
        <v>0</v>
      </c>
      <c r="R793" t="b">
        <v>0</v>
      </c>
      <c r="S793" t="s">
        <v>17</v>
      </c>
      <c r="T793" t="s">
        <v>2033</v>
      </c>
      <c r="U793" t="s">
        <v>2053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s="10"/>
      <c r="Q794" t="b">
        <v>0</v>
      </c>
      <c r="R794" t="b">
        <v>1</v>
      </c>
      <c r="S794" t="s">
        <v>33</v>
      </c>
      <c r="T794" t="s">
        <v>2036</v>
      </c>
      <c r="U794" t="s">
        <v>2042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s="10"/>
      <c r="Q795" t="b">
        <v>0</v>
      </c>
      <c r="R795" t="b">
        <v>0</v>
      </c>
      <c r="S795" t="s">
        <v>68</v>
      </c>
      <c r="T795" t="s">
        <v>2038</v>
      </c>
      <c r="U795" t="s">
        <v>2047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s="10"/>
      <c r="Q796" t="b">
        <v>0</v>
      </c>
      <c r="R796" t="b">
        <v>0</v>
      </c>
      <c r="S796" t="s">
        <v>23</v>
      </c>
      <c r="T796" t="s">
        <v>2034</v>
      </c>
      <c r="U796" t="s">
        <v>2040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s="10"/>
      <c r="Q797" t="b">
        <v>0</v>
      </c>
      <c r="R797" t="b">
        <v>0</v>
      </c>
      <c r="S797" t="s">
        <v>53</v>
      </c>
      <c r="T797" t="s">
        <v>2037</v>
      </c>
      <c r="U797" t="s">
        <v>2045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s="10"/>
      <c r="Q798" t="b">
        <v>0</v>
      </c>
      <c r="R798" t="b">
        <v>1</v>
      </c>
      <c r="S798" t="s">
        <v>292</v>
      </c>
      <c r="T798" t="s">
        <v>2060</v>
      </c>
      <c r="U798" t="s">
        <v>2049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s="10"/>
      <c r="Q799" t="b">
        <v>0</v>
      </c>
      <c r="R799" t="b">
        <v>0</v>
      </c>
      <c r="S799" t="s">
        <v>28</v>
      </c>
      <c r="T799" t="s">
        <v>2035</v>
      </c>
      <c r="U799" t="s">
        <v>2041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s="10"/>
      <c r="Q800" t="b">
        <v>0</v>
      </c>
      <c r="R800" t="b">
        <v>1</v>
      </c>
      <c r="S800" t="s">
        <v>33</v>
      </c>
      <c r="T800" t="s">
        <v>2036</v>
      </c>
      <c r="U800" t="s">
        <v>2042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s="10"/>
      <c r="Q801" t="b">
        <v>0</v>
      </c>
      <c r="R801" t="b">
        <v>0</v>
      </c>
      <c r="S801" t="s">
        <v>33</v>
      </c>
      <c r="T801" t="s">
        <v>2036</v>
      </c>
      <c r="U801" t="s">
        <v>2042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s="10"/>
      <c r="Q802" t="b">
        <v>0</v>
      </c>
      <c r="R802" t="b">
        <v>0</v>
      </c>
      <c r="S802" t="s">
        <v>23</v>
      </c>
      <c r="T802" t="s">
        <v>2034</v>
      </c>
      <c r="U802" t="s">
        <v>2040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s="10"/>
      <c r="Q803" t="b">
        <v>0</v>
      </c>
      <c r="R803" t="b">
        <v>1</v>
      </c>
      <c r="S803" t="s">
        <v>122</v>
      </c>
      <c r="T803" t="s">
        <v>2061</v>
      </c>
      <c r="U803" t="s">
        <v>2052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s="10"/>
      <c r="Q804" t="b">
        <v>0</v>
      </c>
      <c r="R804" t="b">
        <v>0</v>
      </c>
      <c r="S804" t="s">
        <v>122</v>
      </c>
      <c r="T804" t="s">
        <v>2061</v>
      </c>
      <c r="U804" t="s">
        <v>2052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s="10"/>
      <c r="Q805" t="b">
        <v>0</v>
      </c>
      <c r="R805" t="b">
        <v>0</v>
      </c>
      <c r="S805" t="s">
        <v>33</v>
      </c>
      <c r="T805" t="s">
        <v>2036</v>
      </c>
      <c r="U805" t="s">
        <v>2042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s="10"/>
      <c r="Q806" t="b">
        <v>0</v>
      </c>
      <c r="R806" t="b">
        <v>0</v>
      </c>
      <c r="S806" t="s">
        <v>23</v>
      </c>
      <c r="T806" t="s">
        <v>2034</v>
      </c>
      <c r="U806" t="s">
        <v>2040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s="10"/>
      <c r="Q807" t="b">
        <v>0</v>
      </c>
      <c r="R807" t="b">
        <v>0</v>
      </c>
      <c r="S807" t="s">
        <v>42</v>
      </c>
      <c r="T807" t="s">
        <v>2037</v>
      </c>
      <c r="U807" t="s">
        <v>2043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s="10"/>
      <c r="Q808" t="b">
        <v>0</v>
      </c>
      <c r="R808" t="b">
        <v>1</v>
      </c>
      <c r="S808" t="s">
        <v>53</v>
      </c>
      <c r="T808" t="s">
        <v>2037</v>
      </c>
      <c r="U808" t="s">
        <v>2045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s="10"/>
      <c r="Q809" t="b">
        <v>0</v>
      </c>
      <c r="R809" t="b">
        <v>1</v>
      </c>
      <c r="S809" t="s">
        <v>33</v>
      </c>
      <c r="T809" t="s">
        <v>2036</v>
      </c>
      <c r="U809" t="s">
        <v>2042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s="10"/>
      <c r="Q810" t="b">
        <v>0</v>
      </c>
      <c r="R810" t="b">
        <v>0</v>
      </c>
      <c r="S810" t="s">
        <v>17</v>
      </c>
      <c r="T810" t="s">
        <v>2033</v>
      </c>
      <c r="U810" t="s">
        <v>2053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s="10"/>
      <c r="Q811" t="b">
        <v>0</v>
      </c>
      <c r="R811" t="b">
        <v>0</v>
      </c>
      <c r="S811" t="s">
        <v>42</v>
      </c>
      <c r="T811" t="s">
        <v>2037</v>
      </c>
      <c r="U811" t="s">
        <v>2043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s="10"/>
      <c r="Q812" t="b">
        <v>0</v>
      </c>
      <c r="R812" t="b">
        <v>1</v>
      </c>
      <c r="S812" t="s">
        <v>33</v>
      </c>
      <c r="T812" t="s">
        <v>2036</v>
      </c>
      <c r="U812" t="s">
        <v>2042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s="10"/>
      <c r="Q813" t="b">
        <v>0</v>
      </c>
      <c r="R813" t="b">
        <v>1</v>
      </c>
      <c r="S813" t="s">
        <v>89</v>
      </c>
      <c r="T813" t="s">
        <v>2060</v>
      </c>
      <c r="U813" t="s">
        <v>2049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s="10"/>
      <c r="Q814" t="b">
        <v>0</v>
      </c>
      <c r="R814" t="b">
        <v>0</v>
      </c>
      <c r="S814" t="s">
        <v>68</v>
      </c>
      <c r="T814" t="s">
        <v>2038</v>
      </c>
      <c r="U814" t="s">
        <v>2047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s="10"/>
      <c r="Q815" t="b">
        <v>0</v>
      </c>
      <c r="R815" t="b">
        <v>0</v>
      </c>
      <c r="S815" t="s">
        <v>89</v>
      </c>
      <c r="T815" t="s">
        <v>2060</v>
      </c>
      <c r="U815" t="s">
        <v>2049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s="10"/>
      <c r="Q816" t="b">
        <v>0</v>
      </c>
      <c r="R816" t="b">
        <v>1</v>
      </c>
      <c r="S816" t="s">
        <v>23</v>
      </c>
      <c r="T816" t="s">
        <v>2034</v>
      </c>
      <c r="U816" t="s">
        <v>2040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s="10"/>
      <c r="Q817" t="b">
        <v>0</v>
      </c>
      <c r="R817" t="b">
        <v>0</v>
      </c>
      <c r="S817" t="s">
        <v>23</v>
      </c>
      <c r="T817" t="s">
        <v>2034</v>
      </c>
      <c r="U817" t="s">
        <v>2040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s="10"/>
      <c r="Q818" t="b">
        <v>1</v>
      </c>
      <c r="R818" t="b">
        <v>1</v>
      </c>
      <c r="S818" t="s">
        <v>33</v>
      </c>
      <c r="T818" t="s">
        <v>2036</v>
      </c>
      <c r="U818" t="s">
        <v>2042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s="10"/>
      <c r="Q819" t="b">
        <v>0</v>
      </c>
      <c r="R819" t="b">
        <v>1</v>
      </c>
      <c r="S819" t="s">
        <v>68</v>
      </c>
      <c r="T819" t="s">
        <v>2038</v>
      </c>
      <c r="U819" t="s">
        <v>2047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s="10"/>
      <c r="Q820" t="b">
        <v>0</v>
      </c>
      <c r="R820" t="b">
        <v>1</v>
      </c>
      <c r="S820" t="s">
        <v>33</v>
      </c>
      <c r="T820" t="s">
        <v>2036</v>
      </c>
      <c r="U820" t="s">
        <v>2042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s="10"/>
      <c r="Q821" t="b">
        <v>1</v>
      </c>
      <c r="R821" t="b">
        <v>0</v>
      </c>
      <c r="S821" t="s">
        <v>89</v>
      </c>
      <c r="T821" t="s">
        <v>2060</v>
      </c>
      <c r="U821" t="s">
        <v>2049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s="10"/>
      <c r="Q822" t="b">
        <v>0</v>
      </c>
      <c r="R822" t="b">
        <v>1</v>
      </c>
      <c r="S822" t="s">
        <v>23</v>
      </c>
      <c r="T822" t="s">
        <v>2034</v>
      </c>
      <c r="U822" t="s">
        <v>2040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s="10"/>
      <c r="Q823" t="b">
        <v>0</v>
      </c>
      <c r="R823" t="b">
        <v>0</v>
      </c>
      <c r="S823" t="s">
        <v>42</v>
      </c>
      <c r="T823" t="s">
        <v>2037</v>
      </c>
      <c r="U823" t="s">
        <v>2043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s="10"/>
      <c r="Q824" t="b">
        <v>0</v>
      </c>
      <c r="R824" t="b">
        <v>0</v>
      </c>
      <c r="S824" t="s">
        <v>23</v>
      </c>
      <c r="T824" t="s">
        <v>2034</v>
      </c>
      <c r="U824" t="s">
        <v>2040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s="10"/>
      <c r="Q825" t="b">
        <v>1</v>
      </c>
      <c r="R825" t="b">
        <v>1</v>
      </c>
      <c r="S825" t="s">
        <v>23</v>
      </c>
      <c r="T825" t="s">
        <v>2034</v>
      </c>
      <c r="U825" t="s">
        <v>2040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s="10"/>
      <c r="Q826" t="b">
        <v>0</v>
      </c>
      <c r="R826" t="b">
        <v>1</v>
      </c>
      <c r="S826" t="s">
        <v>68</v>
      </c>
      <c r="T826" t="s">
        <v>2038</v>
      </c>
      <c r="U826" t="s">
        <v>2047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s="10"/>
      <c r="Q827" t="b">
        <v>0</v>
      </c>
      <c r="R827" t="b">
        <v>0</v>
      </c>
      <c r="S827" t="s">
        <v>100</v>
      </c>
      <c r="T827" t="s">
        <v>2037</v>
      </c>
      <c r="U827" t="s">
        <v>2050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s="10"/>
      <c r="Q828" t="b">
        <v>0</v>
      </c>
      <c r="R828" t="b">
        <v>1</v>
      </c>
      <c r="S828" t="s">
        <v>33</v>
      </c>
      <c r="T828" t="s">
        <v>2036</v>
      </c>
      <c r="U828" t="s">
        <v>2042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s="10"/>
      <c r="Q829" t="b">
        <v>0</v>
      </c>
      <c r="R829" t="b">
        <v>1</v>
      </c>
      <c r="S829" t="s">
        <v>53</v>
      </c>
      <c r="T829" t="s">
        <v>2037</v>
      </c>
      <c r="U829" t="s">
        <v>2045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s="10"/>
      <c r="Q830" t="b">
        <v>0</v>
      </c>
      <c r="R830" t="b">
        <v>0</v>
      </c>
      <c r="S830" t="s">
        <v>33</v>
      </c>
      <c r="T830" t="s">
        <v>2036</v>
      </c>
      <c r="U830" t="s">
        <v>2042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s="10"/>
      <c r="Q831" t="b">
        <v>0</v>
      </c>
      <c r="R831" t="b">
        <v>0</v>
      </c>
      <c r="S831" t="s">
        <v>33</v>
      </c>
      <c r="T831" t="s">
        <v>2036</v>
      </c>
      <c r="U831" t="s">
        <v>2042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s="10"/>
      <c r="Q832" t="b">
        <v>0</v>
      </c>
      <c r="R832" t="b">
        <v>0</v>
      </c>
      <c r="S832" t="s">
        <v>33</v>
      </c>
      <c r="T832" t="s">
        <v>2036</v>
      </c>
      <c r="U832" t="s">
        <v>2042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s="10"/>
      <c r="Q833" t="b">
        <v>0</v>
      </c>
      <c r="R833" t="b">
        <v>0</v>
      </c>
      <c r="S833" t="s">
        <v>122</v>
      </c>
      <c r="T833" t="s">
        <v>2061</v>
      </c>
      <c r="U833" t="s">
        <v>2052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s="10"/>
      <c r="Q834" t="b">
        <v>1</v>
      </c>
      <c r="R834" t="b">
        <v>0</v>
      </c>
      <c r="S834" t="s">
        <v>206</v>
      </c>
      <c r="T834" t="s">
        <v>2038</v>
      </c>
      <c r="U834" t="s">
        <v>2057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s="10"/>
      <c r="Q835" t="b">
        <v>0</v>
      </c>
      <c r="R835" t="b">
        <v>0</v>
      </c>
      <c r="S835" t="s">
        <v>206</v>
      </c>
      <c r="T835" t="s">
        <v>2038</v>
      </c>
      <c r="U835" t="s">
        <v>2057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s="10"/>
      <c r="Q836" t="b">
        <v>0</v>
      </c>
      <c r="R836" t="b">
        <v>0</v>
      </c>
      <c r="S836" t="s">
        <v>33</v>
      </c>
      <c r="T836" t="s">
        <v>2036</v>
      </c>
      <c r="U836" t="s">
        <v>2042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s="10"/>
      <c r="Q837" t="b">
        <v>0</v>
      </c>
      <c r="R837" t="b">
        <v>0</v>
      </c>
      <c r="S837" t="s">
        <v>28</v>
      </c>
      <c r="T837" t="s">
        <v>2035</v>
      </c>
      <c r="U837" t="s">
        <v>2041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s="10"/>
      <c r="Q838" t="b">
        <v>0</v>
      </c>
      <c r="R838" t="b">
        <v>0</v>
      </c>
      <c r="S838" t="s">
        <v>60</v>
      </c>
      <c r="T838" t="s">
        <v>2034</v>
      </c>
      <c r="U838" t="s">
        <v>2040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s="10"/>
      <c r="Q839" t="b">
        <v>0</v>
      </c>
      <c r="R839" t="b">
        <v>0</v>
      </c>
      <c r="S839" t="s">
        <v>159</v>
      </c>
      <c r="T839" t="s">
        <v>2034</v>
      </c>
      <c r="U839" t="s">
        <v>2056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s="10"/>
      <c r="Q840" t="b">
        <v>0</v>
      </c>
      <c r="R840" t="b">
        <v>0</v>
      </c>
      <c r="S840" t="s">
        <v>33</v>
      </c>
      <c r="T840" t="s">
        <v>2036</v>
      </c>
      <c r="U840" t="s">
        <v>2042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s="10"/>
      <c r="Q841" t="b">
        <v>0</v>
      </c>
      <c r="R841" t="b">
        <v>1</v>
      </c>
      <c r="S841" t="s">
        <v>42</v>
      </c>
      <c r="T841" t="s">
        <v>2037</v>
      </c>
      <c r="U841" t="s">
        <v>2043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s="10"/>
      <c r="Q842" t="b">
        <v>0</v>
      </c>
      <c r="R842" t="b">
        <v>1</v>
      </c>
      <c r="S842" t="s">
        <v>33</v>
      </c>
      <c r="T842" t="s">
        <v>2036</v>
      </c>
      <c r="U842" t="s">
        <v>2042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s="10"/>
      <c r="Q843" t="b">
        <v>0</v>
      </c>
      <c r="R843" t="b">
        <v>0</v>
      </c>
      <c r="S843" t="s">
        <v>28</v>
      </c>
      <c r="T843" t="s">
        <v>2035</v>
      </c>
      <c r="U843" t="s">
        <v>2041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s="10"/>
      <c r="Q844" t="b">
        <v>0</v>
      </c>
      <c r="R844" t="b">
        <v>0</v>
      </c>
      <c r="S844" t="s">
        <v>65</v>
      </c>
      <c r="T844" t="s">
        <v>2035</v>
      </c>
      <c r="U844" t="s">
        <v>2046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s="10"/>
      <c r="Q845" t="b">
        <v>0</v>
      </c>
      <c r="R845" t="b">
        <v>0</v>
      </c>
      <c r="S845" t="s">
        <v>122</v>
      </c>
      <c r="T845" t="s">
        <v>2061</v>
      </c>
      <c r="U845" t="s">
        <v>2052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s="10"/>
      <c r="Q846" t="b">
        <v>0</v>
      </c>
      <c r="R846" t="b">
        <v>0</v>
      </c>
      <c r="S846" t="s">
        <v>42</v>
      </c>
      <c r="T846" t="s">
        <v>2037</v>
      </c>
      <c r="U846" t="s">
        <v>2043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s="10"/>
      <c r="Q847" t="b">
        <v>0</v>
      </c>
      <c r="R847" t="b">
        <v>0</v>
      </c>
      <c r="S847" t="s">
        <v>28</v>
      </c>
      <c r="T847" t="s">
        <v>2035</v>
      </c>
      <c r="U847" t="s">
        <v>2041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s="10"/>
      <c r="Q848" t="b">
        <v>1</v>
      </c>
      <c r="R848" t="b">
        <v>1</v>
      </c>
      <c r="S848" t="s">
        <v>28</v>
      </c>
      <c r="T848" t="s">
        <v>2035</v>
      </c>
      <c r="U848" t="s">
        <v>2041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s="10"/>
      <c r="Q849" t="b">
        <v>0</v>
      </c>
      <c r="R849" t="b">
        <v>0</v>
      </c>
      <c r="S849" t="s">
        <v>17</v>
      </c>
      <c r="T849" t="s">
        <v>2033</v>
      </c>
      <c r="U849" t="s">
        <v>2053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s="10"/>
      <c r="Q850" t="b">
        <v>0</v>
      </c>
      <c r="R850" t="b">
        <v>0</v>
      </c>
      <c r="S850" t="s">
        <v>53</v>
      </c>
      <c r="T850" t="s">
        <v>2037</v>
      </c>
      <c r="U850" t="s">
        <v>2045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s="10"/>
      <c r="Q851" t="b">
        <v>0</v>
      </c>
      <c r="R851" t="b">
        <v>1</v>
      </c>
      <c r="S851" t="s">
        <v>60</v>
      </c>
      <c r="T851" t="s">
        <v>2034</v>
      </c>
      <c r="U851" t="s">
        <v>2040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s="10"/>
      <c r="Q852" t="b">
        <v>1</v>
      </c>
      <c r="R852" t="b">
        <v>0</v>
      </c>
      <c r="S852" t="s">
        <v>23</v>
      </c>
      <c r="T852" t="s">
        <v>2034</v>
      </c>
      <c r="U852" t="s">
        <v>2040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s="10"/>
      <c r="Q853" t="b">
        <v>0</v>
      </c>
      <c r="R853" t="b">
        <v>0</v>
      </c>
      <c r="S853" t="s">
        <v>50</v>
      </c>
      <c r="T853" t="s">
        <v>2034</v>
      </c>
      <c r="U853" t="s">
        <v>2044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s="10"/>
      <c r="Q854" t="b">
        <v>0</v>
      </c>
      <c r="R854" t="b">
        <v>1</v>
      </c>
      <c r="S854" t="s">
        <v>89</v>
      </c>
      <c r="T854" t="s">
        <v>2060</v>
      </c>
      <c r="U854" t="s">
        <v>2049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s="10"/>
      <c r="Q855" t="b">
        <v>0</v>
      </c>
      <c r="R855" t="b">
        <v>1</v>
      </c>
      <c r="S855" t="s">
        <v>60</v>
      </c>
      <c r="T855" t="s">
        <v>2034</v>
      </c>
      <c r="U855" t="s">
        <v>2040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s="10"/>
      <c r="Q856" t="b">
        <v>0</v>
      </c>
      <c r="R856" t="b">
        <v>0</v>
      </c>
      <c r="S856" t="s">
        <v>119</v>
      </c>
      <c r="T856" t="s">
        <v>2038</v>
      </c>
      <c r="U856" t="s">
        <v>2051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s="10"/>
      <c r="Q857" t="b">
        <v>0</v>
      </c>
      <c r="R857" t="b">
        <v>0</v>
      </c>
      <c r="S857" t="s">
        <v>33</v>
      </c>
      <c r="T857" t="s">
        <v>2036</v>
      </c>
      <c r="U857" t="s">
        <v>2042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s="10"/>
      <c r="Q858" t="b">
        <v>0</v>
      </c>
      <c r="R858" t="b">
        <v>0</v>
      </c>
      <c r="S858" t="s">
        <v>17</v>
      </c>
      <c r="T858" t="s">
        <v>2033</v>
      </c>
      <c r="U858" t="s">
        <v>2053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s="10"/>
      <c r="Q859" t="b">
        <v>1</v>
      </c>
      <c r="R859" t="b">
        <v>0</v>
      </c>
      <c r="S859" t="s">
        <v>100</v>
      </c>
      <c r="T859" t="s">
        <v>2037</v>
      </c>
      <c r="U859" t="s">
        <v>2050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s="10"/>
      <c r="Q860" t="b">
        <v>1</v>
      </c>
      <c r="R860" t="b">
        <v>0</v>
      </c>
      <c r="S860" t="s">
        <v>17</v>
      </c>
      <c r="T860" t="s">
        <v>2033</v>
      </c>
      <c r="U860" t="s">
        <v>2053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s="10"/>
      <c r="Q861" t="b">
        <v>0</v>
      </c>
      <c r="R861" t="b">
        <v>1</v>
      </c>
      <c r="S861" t="s">
        <v>33</v>
      </c>
      <c r="T861" t="s">
        <v>2036</v>
      </c>
      <c r="U861" t="s">
        <v>2042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s="10"/>
      <c r="Q862" t="b">
        <v>0</v>
      </c>
      <c r="R862" t="b">
        <v>1</v>
      </c>
      <c r="S862" t="s">
        <v>65</v>
      </c>
      <c r="T862" t="s">
        <v>2035</v>
      </c>
      <c r="U862" t="s">
        <v>2046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s="10"/>
      <c r="Q863" t="b">
        <v>0</v>
      </c>
      <c r="R863" t="b">
        <v>0</v>
      </c>
      <c r="S863" t="s">
        <v>33</v>
      </c>
      <c r="T863" t="s">
        <v>2036</v>
      </c>
      <c r="U863" t="s">
        <v>2042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s="10"/>
      <c r="Q864" t="b">
        <v>0</v>
      </c>
      <c r="R864" t="b">
        <v>0</v>
      </c>
      <c r="S864" t="s">
        <v>33</v>
      </c>
      <c r="T864" t="s">
        <v>2036</v>
      </c>
      <c r="U864" t="s">
        <v>2042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s="10"/>
      <c r="Q865" t="b">
        <v>0</v>
      </c>
      <c r="R865" t="b">
        <v>1</v>
      </c>
      <c r="S865" t="s">
        <v>269</v>
      </c>
      <c r="T865" t="s">
        <v>2037</v>
      </c>
      <c r="U865" t="s">
        <v>2058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s="10"/>
      <c r="Q866" t="b">
        <v>0</v>
      </c>
      <c r="R866" t="b">
        <v>0</v>
      </c>
      <c r="S866" t="s">
        <v>100</v>
      </c>
      <c r="T866" t="s">
        <v>2037</v>
      </c>
      <c r="U866" t="s">
        <v>2050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s="10"/>
      <c r="Q867" t="b">
        <v>0</v>
      </c>
      <c r="R867" t="b">
        <v>0</v>
      </c>
      <c r="S867" t="s">
        <v>33</v>
      </c>
      <c r="T867" t="s">
        <v>2036</v>
      </c>
      <c r="U867" t="s">
        <v>2042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s="10"/>
      <c r="Q868" t="b">
        <v>0</v>
      </c>
      <c r="R868" t="b">
        <v>0</v>
      </c>
      <c r="S868" t="s">
        <v>122</v>
      </c>
      <c r="T868" t="s">
        <v>2061</v>
      </c>
      <c r="U868" t="s">
        <v>2052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s="10"/>
      <c r="Q869" t="b">
        <v>0</v>
      </c>
      <c r="R869" t="b">
        <v>0</v>
      </c>
      <c r="S869" t="s">
        <v>17</v>
      </c>
      <c r="T869" t="s">
        <v>2033</v>
      </c>
      <c r="U869" t="s">
        <v>2053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s="10"/>
      <c r="Q870" t="b">
        <v>0</v>
      </c>
      <c r="R870" t="b">
        <v>0</v>
      </c>
      <c r="S870" t="s">
        <v>33</v>
      </c>
      <c r="T870" t="s">
        <v>2036</v>
      </c>
      <c r="U870" t="s">
        <v>2042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s="10"/>
      <c r="Q871" t="b">
        <v>0</v>
      </c>
      <c r="R871" t="b">
        <v>0</v>
      </c>
      <c r="S871" t="s">
        <v>53</v>
      </c>
      <c r="T871" t="s">
        <v>2037</v>
      </c>
      <c r="U871" t="s">
        <v>2045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s="10"/>
      <c r="Q872" t="b">
        <v>0</v>
      </c>
      <c r="R872" t="b">
        <v>0</v>
      </c>
      <c r="S872" t="s">
        <v>33</v>
      </c>
      <c r="T872" t="s">
        <v>2036</v>
      </c>
      <c r="U872" t="s">
        <v>2042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s="10"/>
      <c r="Q873" t="b">
        <v>0</v>
      </c>
      <c r="R873" t="b">
        <v>1</v>
      </c>
      <c r="S873" t="s">
        <v>33</v>
      </c>
      <c r="T873" t="s">
        <v>2036</v>
      </c>
      <c r="U873" t="s">
        <v>2042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s="10"/>
      <c r="Q874" t="b">
        <v>0</v>
      </c>
      <c r="R874" t="b">
        <v>0</v>
      </c>
      <c r="S874" t="s">
        <v>474</v>
      </c>
      <c r="T874" t="s">
        <v>2037</v>
      </c>
      <c r="U874" t="s">
        <v>2051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s="10"/>
      <c r="Q875" t="b">
        <v>0</v>
      </c>
      <c r="R875" t="b">
        <v>0</v>
      </c>
      <c r="S875" t="s">
        <v>122</v>
      </c>
      <c r="T875" t="s">
        <v>2061</v>
      </c>
      <c r="U875" t="s">
        <v>2052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s="10"/>
      <c r="Q876" t="b">
        <v>0</v>
      </c>
      <c r="R876" t="b">
        <v>1</v>
      </c>
      <c r="S876" t="s">
        <v>122</v>
      </c>
      <c r="T876" t="s">
        <v>2061</v>
      </c>
      <c r="U876" t="s">
        <v>2052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s="10"/>
      <c r="Q877" t="b">
        <v>0</v>
      </c>
      <c r="R877" t="b">
        <v>0</v>
      </c>
      <c r="S877" t="s">
        <v>23</v>
      </c>
      <c r="T877" t="s">
        <v>2034</v>
      </c>
      <c r="U877" t="s">
        <v>2040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s="10"/>
      <c r="Q878" t="b">
        <v>0</v>
      </c>
      <c r="R878" t="b">
        <v>0</v>
      </c>
      <c r="S878" t="s">
        <v>122</v>
      </c>
      <c r="T878" t="s">
        <v>2061</v>
      </c>
      <c r="U878" t="s">
        <v>2052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s="10"/>
      <c r="Q879" t="b">
        <v>0</v>
      </c>
      <c r="R879" t="b">
        <v>0</v>
      </c>
      <c r="S879" t="s">
        <v>17</v>
      </c>
      <c r="T879" t="s">
        <v>2033</v>
      </c>
      <c r="U879" t="s">
        <v>2053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s="10"/>
      <c r="Q880" t="b">
        <v>0</v>
      </c>
      <c r="R880" t="b">
        <v>0</v>
      </c>
      <c r="S880" t="s">
        <v>148</v>
      </c>
      <c r="T880" t="s">
        <v>2034</v>
      </c>
      <c r="U880" t="s">
        <v>2055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s="10"/>
      <c r="Q881" t="b">
        <v>0</v>
      </c>
      <c r="R881" t="b">
        <v>0</v>
      </c>
      <c r="S881" t="s">
        <v>68</v>
      </c>
      <c r="T881" t="s">
        <v>2038</v>
      </c>
      <c r="U881" t="s">
        <v>2047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s="10"/>
      <c r="Q882" t="b">
        <v>0</v>
      </c>
      <c r="R882" t="b">
        <v>0</v>
      </c>
      <c r="S882" t="s">
        <v>50</v>
      </c>
      <c r="T882" t="s">
        <v>2034</v>
      </c>
      <c r="U882" t="s">
        <v>2044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s="10"/>
      <c r="Q883" t="b">
        <v>0</v>
      </c>
      <c r="R883" t="b">
        <v>1</v>
      </c>
      <c r="S883" t="s">
        <v>33</v>
      </c>
      <c r="T883" t="s">
        <v>2036</v>
      </c>
      <c r="U883" t="s">
        <v>2042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s="10"/>
      <c r="Q884" t="b">
        <v>0</v>
      </c>
      <c r="R884" t="b">
        <v>0</v>
      </c>
      <c r="S884" t="s">
        <v>33</v>
      </c>
      <c r="T884" t="s">
        <v>2036</v>
      </c>
      <c r="U884" t="s">
        <v>2042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s="10"/>
      <c r="Q885" t="b">
        <v>0</v>
      </c>
      <c r="R885" t="b">
        <v>0</v>
      </c>
      <c r="S885" t="s">
        <v>100</v>
      </c>
      <c r="T885" t="s">
        <v>2037</v>
      </c>
      <c r="U885" t="s">
        <v>2050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s="10"/>
      <c r="Q886" t="b">
        <v>0</v>
      </c>
      <c r="R886" t="b">
        <v>1</v>
      </c>
      <c r="S886" t="s">
        <v>33</v>
      </c>
      <c r="T886" t="s">
        <v>2036</v>
      </c>
      <c r="U886" t="s">
        <v>2042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s="10"/>
      <c r="Q887" t="b">
        <v>0</v>
      </c>
      <c r="R887" t="b">
        <v>0</v>
      </c>
      <c r="S887" t="s">
        <v>33</v>
      </c>
      <c r="T887" t="s">
        <v>2036</v>
      </c>
      <c r="U887" t="s">
        <v>2042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s="10"/>
      <c r="Q888" t="b">
        <v>0</v>
      </c>
      <c r="R888" t="b">
        <v>0</v>
      </c>
      <c r="S888" t="s">
        <v>60</v>
      </c>
      <c r="T888" t="s">
        <v>2034</v>
      </c>
      <c r="U888" t="s">
        <v>2040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s="10"/>
      <c r="Q889" t="b">
        <v>0</v>
      </c>
      <c r="R889" t="b">
        <v>1</v>
      </c>
      <c r="S889" t="s">
        <v>33</v>
      </c>
      <c r="T889" t="s">
        <v>2036</v>
      </c>
      <c r="U889" t="s">
        <v>2042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s="10"/>
      <c r="Q890" t="b">
        <v>0</v>
      </c>
      <c r="R890" t="b">
        <v>0</v>
      </c>
      <c r="S890" t="s">
        <v>33</v>
      </c>
      <c r="T890" t="s">
        <v>2036</v>
      </c>
      <c r="U890" t="s">
        <v>2042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s="10"/>
      <c r="Q891" t="b">
        <v>0</v>
      </c>
      <c r="R891" t="b">
        <v>1</v>
      </c>
      <c r="S891" t="s">
        <v>50</v>
      </c>
      <c r="T891" t="s">
        <v>2034</v>
      </c>
      <c r="U891" t="s">
        <v>2044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s="10"/>
      <c r="Q892" t="b">
        <v>0</v>
      </c>
      <c r="R892" t="b">
        <v>0</v>
      </c>
      <c r="S892" t="s">
        <v>60</v>
      </c>
      <c r="T892" t="s">
        <v>2034</v>
      </c>
      <c r="U892" t="s">
        <v>2040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s="10"/>
      <c r="Q893" t="b">
        <v>0</v>
      </c>
      <c r="R893" t="b">
        <v>0</v>
      </c>
      <c r="S893" t="s">
        <v>42</v>
      </c>
      <c r="T893" t="s">
        <v>2037</v>
      </c>
      <c r="U893" t="s">
        <v>2043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s="10"/>
      <c r="Q894" t="b">
        <v>0</v>
      </c>
      <c r="R894" t="b">
        <v>0</v>
      </c>
      <c r="S894" t="s">
        <v>206</v>
      </c>
      <c r="T894" t="s">
        <v>2038</v>
      </c>
      <c r="U894" t="s">
        <v>2057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s="10"/>
      <c r="Q895" t="b">
        <v>0</v>
      </c>
      <c r="R895" t="b">
        <v>1</v>
      </c>
      <c r="S895" t="s">
        <v>42</v>
      </c>
      <c r="T895" t="s">
        <v>2037</v>
      </c>
      <c r="U895" t="s">
        <v>2043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s="10"/>
      <c r="Q896" t="b">
        <v>0</v>
      </c>
      <c r="R896" t="b">
        <v>1</v>
      </c>
      <c r="S896" t="s">
        <v>269</v>
      </c>
      <c r="T896" t="s">
        <v>2037</v>
      </c>
      <c r="U896" t="s">
        <v>2058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s="10"/>
      <c r="Q897" t="b">
        <v>0</v>
      </c>
      <c r="R897" t="b">
        <v>0</v>
      </c>
      <c r="S897" t="s">
        <v>33</v>
      </c>
      <c r="T897" t="s">
        <v>2036</v>
      </c>
      <c r="U897" t="s">
        <v>2042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s="10"/>
      <c r="Q898" t="b">
        <v>0</v>
      </c>
      <c r="R898" t="b">
        <v>1</v>
      </c>
      <c r="S898" t="s">
        <v>17</v>
      </c>
      <c r="T898" t="s">
        <v>2033</v>
      </c>
      <c r="U898" t="s">
        <v>2053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s="10"/>
      <c r="Q899" t="b">
        <v>0</v>
      </c>
      <c r="R899" t="b">
        <v>0</v>
      </c>
      <c r="S899" t="s">
        <v>33</v>
      </c>
      <c r="T899" t="s">
        <v>2036</v>
      </c>
      <c r="U899" t="s">
        <v>2042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s="10"/>
      <c r="Q900" t="b">
        <v>0</v>
      </c>
      <c r="R900" t="b">
        <v>0</v>
      </c>
      <c r="S900" t="s">
        <v>42</v>
      </c>
      <c r="T900" t="s">
        <v>2037</v>
      </c>
      <c r="U900" t="s">
        <v>2043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s="10"/>
      <c r="Q901" t="b">
        <v>0</v>
      </c>
      <c r="R901" t="b">
        <v>0</v>
      </c>
      <c r="S901" t="s">
        <v>159</v>
      </c>
      <c r="T901" t="s">
        <v>2034</v>
      </c>
      <c r="U901" t="s">
        <v>2056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s="10"/>
      <c r="Q902" t="b">
        <v>0</v>
      </c>
      <c r="R902" t="b">
        <v>1</v>
      </c>
      <c r="S902" t="s">
        <v>28</v>
      </c>
      <c r="T902" t="s">
        <v>2035</v>
      </c>
      <c r="U902" t="s">
        <v>2041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s="10"/>
      <c r="Q903" t="b">
        <v>0</v>
      </c>
      <c r="R903" t="b">
        <v>1</v>
      </c>
      <c r="S903" t="s">
        <v>23</v>
      </c>
      <c r="T903" t="s">
        <v>2034</v>
      </c>
      <c r="U903" t="s">
        <v>2040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s="10"/>
      <c r="Q904" t="b">
        <v>0</v>
      </c>
      <c r="R904" t="b">
        <v>0</v>
      </c>
      <c r="S904" t="s">
        <v>28</v>
      </c>
      <c r="T904" t="s">
        <v>2035</v>
      </c>
      <c r="U904" t="s">
        <v>2041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s="10"/>
      <c r="Q905" t="b">
        <v>0</v>
      </c>
      <c r="R905" t="b">
        <v>1</v>
      </c>
      <c r="S905" t="s">
        <v>68</v>
      </c>
      <c r="T905" t="s">
        <v>2038</v>
      </c>
      <c r="U905" t="s">
        <v>2047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s="10"/>
      <c r="Q906" t="b">
        <v>0</v>
      </c>
      <c r="R906" t="b">
        <v>0</v>
      </c>
      <c r="S906" t="s">
        <v>133</v>
      </c>
      <c r="T906" t="s">
        <v>2038</v>
      </c>
      <c r="U906" t="s">
        <v>2054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s="10"/>
      <c r="Q907" t="b">
        <v>0</v>
      </c>
      <c r="R907" t="b">
        <v>0</v>
      </c>
      <c r="S907" t="s">
        <v>33</v>
      </c>
      <c r="T907" t="s">
        <v>2036</v>
      </c>
      <c r="U907" t="s">
        <v>2042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s="10"/>
      <c r="Q908" t="b">
        <v>1</v>
      </c>
      <c r="R908" t="b">
        <v>1</v>
      </c>
      <c r="S908" t="s">
        <v>42</v>
      </c>
      <c r="T908" t="s">
        <v>2037</v>
      </c>
      <c r="U908" t="s">
        <v>2043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s="10"/>
      <c r="Q909" t="b">
        <v>0</v>
      </c>
      <c r="R909" t="b">
        <v>0</v>
      </c>
      <c r="S909" t="s">
        <v>33</v>
      </c>
      <c r="T909" t="s">
        <v>2036</v>
      </c>
      <c r="U909" t="s">
        <v>2042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s="10"/>
      <c r="Q910" t="b">
        <v>0</v>
      </c>
      <c r="R910" t="b">
        <v>0</v>
      </c>
      <c r="S910" t="s">
        <v>89</v>
      </c>
      <c r="T910" t="s">
        <v>2060</v>
      </c>
      <c r="U910" t="s">
        <v>2049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s="10"/>
      <c r="Q911" t="b">
        <v>0</v>
      </c>
      <c r="R911" t="b">
        <v>1</v>
      </c>
      <c r="S911" t="s">
        <v>33</v>
      </c>
      <c r="T911" t="s">
        <v>2036</v>
      </c>
      <c r="U911" t="s">
        <v>2042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s="10"/>
      <c r="Q912" t="b">
        <v>0</v>
      </c>
      <c r="R912" t="b">
        <v>0</v>
      </c>
      <c r="S912" t="s">
        <v>33</v>
      </c>
      <c r="T912" t="s">
        <v>2036</v>
      </c>
      <c r="U912" t="s">
        <v>2042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s="10"/>
      <c r="Q913" t="b">
        <v>1</v>
      </c>
      <c r="R913" t="b">
        <v>0</v>
      </c>
      <c r="S913" t="s">
        <v>28</v>
      </c>
      <c r="T913" t="s">
        <v>2035</v>
      </c>
      <c r="U913" t="s">
        <v>2041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s="10"/>
      <c r="Q914" t="b">
        <v>1</v>
      </c>
      <c r="R914" t="b">
        <v>0</v>
      </c>
      <c r="S914" t="s">
        <v>53</v>
      </c>
      <c r="T914" t="s">
        <v>2037</v>
      </c>
      <c r="U914" t="s">
        <v>2045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s="10"/>
      <c r="Q915" t="b">
        <v>0</v>
      </c>
      <c r="R915" t="b">
        <v>0</v>
      </c>
      <c r="S915" t="s">
        <v>53</v>
      </c>
      <c r="T915" t="s">
        <v>2037</v>
      </c>
      <c r="U915" t="s">
        <v>2045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s="10"/>
      <c r="Q916" t="b">
        <v>0</v>
      </c>
      <c r="R916" t="b">
        <v>0</v>
      </c>
      <c r="S916" t="s">
        <v>33</v>
      </c>
      <c r="T916" t="s">
        <v>2036</v>
      </c>
      <c r="U916" t="s">
        <v>2042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s="10"/>
      <c r="Q917" t="b">
        <v>0</v>
      </c>
      <c r="R917" t="b">
        <v>0</v>
      </c>
      <c r="S917" t="s">
        <v>269</v>
      </c>
      <c r="T917" t="s">
        <v>2037</v>
      </c>
      <c r="U917" t="s">
        <v>2058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s="10"/>
      <c r="Q918" t="b">
        <v>0</v>
      </c>
      <c r="R918" t="b">
        <v>0</v>
      </c>
      <c r="S918" t="s">
        <v>122</v>
      </c>
      <c r="T918" t="s">
        <v>2061</v>
      </c>
      <c r="U918" t="s">
        <v>2052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s="10"/>
      <c r="Q919" t="b">
        <v>0</v>
      </c>
      <c r="R919" t="b">
        <v>1</v>
      </c>
      <c r="S919" t="s">
        <v>100</v>
      </c>
      <c r="T919" t="s">
        <v>2037</v>
      </c>
      <c r="U919" t="s">
        <v>2050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s="10"/>
      <c r="Q920" t="b">
        <v>0</v>
      </c>
      <c r="R920" t="b">
        <v>0</v>
      </c>
      <c r="S920" t="s">
        <v>133</v>
      </c>
      <c r="T920" t="s">
        <v>2038</v>
      </c>
      <c r="U920" t="s">
        <v>2054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s="10"/>
      <c r="Q921" t="b">
        <v>0</v>
      </c>
      <c r="R921" t="b">
        <v>1</v>
      </c>
      <c r="S921" t="s">
        <v>33</v>
      </c>
      <c r="T921" t="s">
        <v>2036</v>
      </c>
      <c r="U921" t="s">
        <v>2042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s="10"/>
      <c r="Q922" t="b">
        <v>1</v>
      </c>
      <c r="R922" t="b">
        <v>0</v>
      </c>
      <c r="S922" t="s">
        <v>71</v>
      </c>
      <c r="T922" t="s">
        <v>2037</v>
      </c>
      <c r="U922" t="s">
        <v>2048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s="10"/>
      <c r="Q923" t="b">
        <v>0</v>
      </c>
      <c r="R923" t="b">
        <v>0</v>
      </c>
      <c r="S923" t="s">
        <v>28</v>
      </c>
      <c r="T923" t="s">
        <v>2035</v>
      </c>
      <c r="U923" t="s">
        <v>2041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s="10"/>
      <c r="Q924" t="b">
        <v>0</v>
      </c>
      <c r="R924" t="b">
        <v>1</v>
      </c>
      <c r="S924" t="s">
        <v>319</v>
      </c>
      <c r="T924" t="s">
        <v>2034</v>
      </c>
      <c r="U924" t="s">
        <v>2044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s="10"/>
      <c r="Q925" t="b">
        <v>0</v>
      </c>
      <c r="R925" t="b">
        <v>0</v>
      </c>
      <c r="S925" t="s">
        <v>33</v>
      </c>
      <c r="T925" t="s">
        <v>2036</v>
      </c>
      <c r="U925" t="s">
        <v>2042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s="10"/>
      <c r="Q926" t="b">
        <v>0</v>
      </c>
      <c r="R926" t="b">
        <v>0</v>
      </c>
      <c r="S926" t="s">
        <v>33</v>
      </c>
      <c r="T926" t="s">
        <v>2036</v>
      </c>
      <c r="U926" t="s">
        <v>2042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s="10"/>
      <c r="Q927" t="b">
        <v>0</v>
      </c>
      <c r="R927" t="b">
        <v>0</v>
      </c>
      <c r="S927" t="s">
        <v>33</v>
      </c>
      <c r="T927" t="s">
        <v>2036</v>
      </c>
      <c r="U927" t="s">
        <v>2042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s="10"/>
      <c r="Q928" t="b">
        <v>0</v>
      </c>
      <c r="R928" t="b">
        <v>0</v>
      </c>
      <c r="S928" t="s">
        <v>17</v>
      </c>
      <c r="T928" t="s">
        <v>2033</v>
      </c>
      <c r="U928" t="s">
        <v>2053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s="10"/>
      <c r="Q929" t="b">
        <v>0</v>
      </c>
      <c r="R929" t="b">
        <v>0</v>
      </c>
      <c r="S929" t="s">
        <v>33</v>
      </c>
      <c r="T929" t="s">
        <v>2036</v>
      </c>
      <c r="U929" t="s">
        <v>2042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s="10"/>
      <c r="Q930" t="b">
        <v>0</v>
      </c>
      <c r="R930" t="b">
        <v>0</v>
      </c>
      <c r="S930" t="s">
        <v>28</v>
      </c>
      <c r="T930" t="s">
        <v>2035</v>
      </c>
      <c r="U930" t="s">
        <v>2041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s="10"/>
      <c r="Q931" t="b">
        <v>0</v>
      </c>
      <c r="R931" t="b">
        <v>0</v>
      </c>
      <c r="S931" t="s">
        <v>33</v>
      </c>
      <c r="T931" t="s">
        <v>2036</v>
      </c>
      <c r="U931" t="s">
        <v>2042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s="10"/>
      <c r="Q932" t="b">
        <v>0</v>
      </c>
      <c r="R932" t="b">
        <v>1</v>
      </c>
      <c r="S932" t="s">
        <v>33</v>
      </c>
      <c r="T932" t="s">
        <v>2036</v>
      </c>
      <c r="U932" t="s">
        <v>2042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s="10"/>
      <c r="Q933" t="b">
        <v>0</v>
      </c>
      <c r="R933" t="b">
        <v>1</v>
      </c>
      <c r="S933" t="s">
        <v>33</v>
      </c>
      <c r="T933" t="s">
        <v>2036</v>
      </c>
      <c r="U933" t="s">
        <v>2042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s="10"/>
      <c r="Q934" t="b">
        <v>0</v>
      </c>
      <c r="R934" t="b">
        <v>0</v>
      </c>
      <c r="S934" t="s">
        <v>23</v>
      </c>
      <c r="T934" t="s">
        <v>2034</v>
      </c>
      <c r="U934" t="s">
        <v>2040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s="10"/>
      <c r="Q935" t="b">
        <v>0</v>
      </c>
      <c r="R935" t="b">
        <v>0</v>
      </c>
      <c r="S935" t="s">
        <v>33</v>
      </c>
      <c r="T935" t="s">
        <v>2036</v>
      </c>
      <c r="U935" t="s">
        <v>2042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s="10"/>
      <c r="Q936" t="b">
        <v>0</v>
      </c>
      <c r="R936" t="b">
        <v>0</v>
      </c>
      <c r="S936" t="s">
        <v>33</v>
      </c>
      <c r="T936" t="s">
        <v>2036</v>
      </c>
      <c r="U936" t="s">
        <v>2042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s="10"/>
      <c r="Q937" t="b">
        <v>0</v>
      </c>
      <c r="R937" t="b">
        <v>0</v>
      </c>
      <c r="S937" t="s">
        <v>33</v>
      </c>
      <c r="T937" t="s">
        <v>2036</v>
      </c>
      <c r="U937" t="s">
        <v>2042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s="10"/>
      <c r="Q938" t="b">
        <v>1</v>
      </c>
      <c r="R938" t="b">
        <v>0</v>
      </c>
      <c r="S938" t="s">
        <v>33</v>
      </c>
      <c r="T938" t="s">
        <v>2036</v>
      </c>
      <c r="U938" t="s">
        <v>2042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s="10"/>
      <c r="Q939" t="b">
        <v>0</v>
      </c>
      <c r="R939" t="b">
        <v>0</v>
      </c>
      <c r="S939" t="s">
        <v>42</v>
      </c>
      <c r="T939" t="s">
        <v>2037</v>
      </c>
      <c r="U939" t="s">
        <v>2043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s="10"/>
      <c r="Q940" t="b">
        <v>0</v>
      </c>
      <c r="R940" t="b">
        <v>1</v>
      </c>
      <c r="S940" t="s">
        <v>119</v>
      </c>
      <c r="T940" t="s">
        <v>2038</v>
      </c>
      <c r="U940" t="s">
        <v>2051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s="10"/>
      <c r="Q941" t="b">
        <v>0</v>
      </c>
      <c r="R941" t="b">
        <v>1</v>
      </c>
      <c r="S941" t="s">
        <v>89</v>
      </c>
      <c r="T941" t="s">
        <v>2060</v>
      </c>
      <c r="U941" t="s">
        <v>2049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s="10"/>
      <c r="Q942" t="b">
        <v>0</v>
      </c>
      <c r="R942" t="b">
        <v>0</v>
      </c>
      <c r="S942" t="s">
        <v>28</v>
      </c>
      <c r="T942" t="s">
        <v>2035</v>
      </c>
      <c r="U942" t="s">
        <v>2041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s="10"/>
      <c r="Q943" t="b">
        <v>1</v>
      </c>
      <c r="R943" t="b">
        <v>0</v>
      </c>
      <c r="S943" t="s">
        <v>33</v>
      </c>
      <c r="T943" t="s">
        <v>2036</v>
      </c>
      <c r="U943" t="s">
        <v>2042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s="10"/>
      <c r="Q944" t="b">
        <v>0</v>
      </c>
      <c r="R944" t="b">
        <v>0</v>
      </c>
      <c r="S944" t="s">
        <v>33</v>
      </c>
      <c r="T944" t="s">
        <v>2036</v>
      </c>
      <c r="U944" t="s">
        <v>2042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s="10"/>
      <c r="Q945" t="b">
        <v>0</v>
      </c>
      <c r="R945" t="b">
        <v>0</v>
      </c>
      <c r="S945" t="s">
        <v>17</v>
      </c>
      <c r="T945" t="s">
        <v>2033</v>
      </c>
      <c r="U945" t="s">
        <v>2053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s="10"/>
      <c r="Q946" t="b">
        <v>0</v>
      </c>
      <c r="R946" t="b">
        <v>0</v>
      </c>
      <c r="S946" t="s">
        <v>122</v>
      </c>
      <c r="T946" t="s">
        <v>2061</v>
      </c>
      <c r="U946" t="s">
        <v>2052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s="10"/>
      <c r="Q947" t="b">
        <v>1</v>
      </c>
      <c r="R947" t="b">
        <v>0</v>
      </c>
      <c r="S947" t="s">
        <v>122</v>
      </c>
      <c r="T947" t="s">
        <v>2061</v>
      </c>
      <c r="U947" t="s">
        <v>2052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s="10"/>
      <c r="Q948" t="b">
        <v>0</v>
      </c>
      <c r="R948" t="b">
        <v>0</v>
      </c>
      <c r="S948" t="s">
        <v>33</v>
      </c>
      <c r="T948" t="s">
        <v>2036</v>
      </c>
      <c r="U948" t="s">
        <v>2042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s="10"/>
      <c r="Q949" t="b">
        <v>0</v>
      </c>
      <c r="R949" t="b">
        <v>0</v>
      </c>
      <c r="S949" t="s">
        <v>33</v>
      </c>
      <c r="T949" t="s">
        <v>2036</v>
      </c>
      <c r="U949" t="s">
        <v>2042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s="10"/>
      <c r="Q950" t="b">
        <v>1</v>
      </c>
      <c r="R950" t="b">
        <v>1</v>
      </c>
      <c r="S950" t="s">
        <v>42</v>
      </c>
      <c r="T950" t="s">
        <v>2037</v>
      </c>
      <c r="U950" t="s">
        <v>2043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s="10"/>
      <c r="Q951" t="b">
        <v>0</v>
      </c>
      <c r="R951" t="b">
        <v>0</v>
      </c>
      <c r="S951" t="s">
        <v>28</v>
      </c>
      <c r="T951" t="s">
        <v>2035</v>
      </c>
      <c r="U951" t="s">
        <v>2041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s="10"/>
      <c r="Q952" t="b">
        <v>0</v>
      </c>
      <c r="R952" t="b">
        <v>1</v>
      </c>
      <c r="S952" t="s">
        <v>33</v>
      </c>
      <c r="T952" t="s">
        <v>2036</v>
      </c>
      <c r="U952" t="s">
        <v>2042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s="10"/>
      <c r="Q953" t="b">
        <v>0</v>
      </c>
      <c r="R953" t="b">
        <v>1</v>
      </c>
      <c r="S953" t="s">
        <v>23</v>
      </c>
      <c r="T953" t="s">
        <v>2034</v>
      </c>
      <c r="U953" t="s">
        <v>2040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s="10"/>
      <c r="Q954" t="b">
        <v>0</v>
      </c>
      <c r="R954" t="b">
        <v>0</v>
      </c>
      <c r="S954" t="s">
        <v>42</v>
      </c>
      <c r="T954" t="s">
        <v>2037</v>
      </c>
      <c r="U954" t="s">
        <v>2043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s="10"/>
      <c r="Q955" t="b">
        <v>0</v>
      </c>
      <c r="R955" t="b">
        <v>1</v>
      </c>
      <c r="S955" t="s">
        <v>474</v>
      </c>
      <c r="T955" t="s">
        <v>2037</v>
      </c>
      <c r="U955" t="s">
        <v>2051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s="10"/>
      <c r="Q956" t="b">
        <v>0</v>
      </c>
      <c r="R956" t="b">
        <v>0</v>
      </c>
      <c r="S956" t="s">
        <v>28</v>
      </c>
      <c r="T956" t="s">
        <v>2035</v>
      </c>
      <c r="U956" t="s">
        <v>2041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s="10"/>
      <c r="Q957" t="b">
        <v>0</v>
      </c>
      <c r="R957" t="b">
        <v>0</v>
      </c>
      <c r="S957" t="s">
        <v>33</v>
      </c>
      <c r="T957" t="s">
        <v>2036</v>
      </c>
      <c r="U957" t="s">
        <v>2042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s="10"/>
      <c r="Q958" t="b">
        <v>0</v>
      </c>
      <c r="R958" t="b">
        <v>0</v>
      </c>
      <c r="S958" t="s">
        <v>474</v>
      </c>
      <c r="T958" t="s">
        <v>2037</v>
      </c>
      <c r="U958" t="s">
        <v>2051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s="10"/>
      <c r="Q959" t="b">
        <v>0</v>
      </c>
      <c r="R959" t="b">
        <v>0</v>
      </c>
      <c r="S959" t="s">
        <v>33</v>
      </c>
      <c r="T959" t="s">
        <v>2036</v>
      </c>
      <c r="U959" t="s">
        <v>2042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s="10"/>
      <c r="Q960" t="b">
        <v>0</v>
      </c>
      <c r="R960" t="b">
        <v>0</v>
      </c>
      <c r="S960" t="s">
        <v>71</v>
      </c>
      <c r="T960" t="s">
        <v>2037</v>
      </c>
      <c r="U960" t="s">
        <v>2048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s="10"/>
      <c r="Q961" t="b">
        <v>0</v>
      </c>
      <c r="R961" t="b">
        <v>0</v>
      </c>
      <c r="S961" t="s">
        <v>206</v>
      </c>
      <c r="T961" t="s">
        <v>2038</v>
      </c>
      <c r="U961" t="s">
        <v>2057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s="10"/>
      <c r="Q962" t="b">
        <v>0</v>
      </c>
      <c r="R962" t="b">
        <v>0</v>
      </c>
      <c r="S962" t="s">
        <v>28</v>
      </c>
      <c r="T962" t="s">
        <v>2035</v>
      </c>
      <c r="U962" t="s">
        <v>2041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s="10"/>
      <c r="Q963" t="b">
        <v>0</v>
      </c>
      <c r="R963" t="b">
        <v>0</v>
      </c>
      <c r="S963" t="s">
        <v>206</v>
      </c>
      <c r="T963" t="s">
        <v>2038</v>
      </c>
      <c r="U963" t="s">
        <v>2057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s="10"/>
      <c r="Q964" t="b">
        <v>0</v>
      </c>
      <c r="R964" t="b">
        <v>0</v>
      </c>
      <c r="S964" t="s">
        <v>17</v>
      </c>
      <c r="T964" t="s">
        <v>2033</v>
      </c>
      <c r="U964" t="s">
        <v>2053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s="10"/>
      <c r="Q965" t="b">
        <v>0</v>
      </c>
      <c r="R965" t="b">
        <v>1</v>
      </c>
      <c r="S965" t="s">
        <v>122</v>
      </c>
      <c r="T965" t="s">
        <v>2061</v>
      </c>
      <c r="U965" t="s">
        <v>2052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s="10"/>
      <c r="Q966" t="b">
        <v>0</v>
      </c>
      <c r="R966" t="b">
        <v>0</v>
      </c>
      <c r="S966" t="s">
        <v>33</v>
      </c>
      <c r="T966" t="s">
        <v>2036</v>
      </c>
      <c r="U966" t="s">
        <v>2042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s="10"/>
      <c r="Q967" t="b">
        <v>0</v>
      </c>
      <c r="R967" t="b">
        <v>0</v>
      </c>
      <c r="S967" t="s">
        <v>23</v>
      </c>
      <c r="T967" t="s">
        <v>2034</v>
      </c>
      <c r="U967" t="s">
        <v>2040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s="10"/>
      <c r="Q968" t="b">
        <v>0</v>
      </c>
      <c r="R968" t="b">
        <v>0</v>
      </c>
      <c r="S968" t="s">
        <v>33</v>
      </c>
      <c r="T968" t="s">
        <v>2036</v>
      </c>
      <c r="U968" t="s">
        <v>2042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s="10"/>
      <c r="Q969" t="b">
        <v>0</v>
      </c>
      <c r="R969" t="b">
        <v>0</v>
      </c>
      <c r="S969" t="s">
        <v>319</v>
      </c>
      <c r="T969" t="s">
        <v>2034</v>
      </c>
      <c r="U969" t="s">
        <v>2044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s="10"/>
      <c r="Q970" t="b">
        <v>0</v>
      </c>
      <c r="R970" t="b">
        <v>0</v>
      </c>
      <c r="S970" t="s">
        <v>17</v>
      </c>
      <c r="T970" t="s">
        <v>2033</v>
      </c>
      <c r="U970" t="s">
        <v>2053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s="10"/>
      <c r="Q971" t="b">
        <v>0</v>
      </c>
      <c r="R971" t="b">
        <v>0</v>
      </c>
      <c r="S971" t="s">
        <v>33</v>
      </c>
      <c r="T971" t="s">
        <v>2036</v>
      </c>
      <c r="U971" t="s">
        <v>2042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s="10"/>
      <c r="Q972" t="b">
        <v>0</v>
      </c>
      <c r="R972" t="b">
        <v>0</v>
      </c>
      <c r="S972" t="s">
        <v>33</v>
      </c>
      <c r="T972" t="s">
        <v>2036</v>
      </c>
      <c r="U972" t="s">
        <v>2042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s="10"/>
      <c r="Q973" t="b">
        <v>0</v>
      </c>
      <c r="R973" t="b">
        <v>0</v>
      </c>
      <c r="S973" t="s">
        <v>269</v>
      </c>
      <c r="T973" t="s">
        <v>2037</v>
      </c>
      <c r="U973" t="s">
        <v>2058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s="10"/>
      <c r="Q974" t="b">
        <v>0</v>
      </c>
      <c r="R974" t="b">
        <v>1</v>
      </c>
      <c r="S974" t="s">
        <v>28</v>
      </c>
      <c r="T974" t="s">
        <v>2035</v>
      </c>
      <c r="U974" t="s">
        <v>2041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s="10"/>
      <c r="Q975" t="b">
        <v>0</v>
      </c>
      <c r="R975" t="b">
        <v>1</v>
      </c>
      <c r="S975" t="s">
        <v>33</v>
      </c>
      <c r="T975" t="s">
        <v>2036</v>
      </c>
      <c r="U975" t="s">
        <v>2042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s="10"/>
      <c r="Q976" t="b">
        <v>0</v>
      </c>
      <c r="R976" t="b">
        <v>0</v>
      </c>
      <c r="S976" t="s">
        <v>60</v>
      </c>
      <c r="T976" t="s">
        <v>2034</v>
      </c>
      <c r="U976" t="s">
        <v>2040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s="10"/>
      <c r="Q977" t="b">
        <v>0</v>
      </c>
      <c r="R977" t="b">
        <v>1</v>
      </c>
      <c r="S977" t="s">
        <v>33</v>
      </c>
      <c r="T977" t="s">
        <v>2036</v>
      </c>
      <c r="U977" t="s">
        <v>2042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s="10"/>
      <c r="Q978" t="b">
        <v>0</v>
      </c>
      <c r="R978" t="b">
        <v>1</v>
      </c>
      <c r="S978" t="s">
        <v>33</v>
      </c>
      <c r="T978" t="s">
        <v>2036</v>
      </c>
      <c r="U978" t="s">
        <v>2042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s="10"/>
      <c r="Q979" t="b">
        <v>0</v>
      </c>
      <c r="R979" t="b">
        <v>0</v>
      </c>
      <c r="S979" t="s">
        <v>17</v>
      </c>
      <c r="T979" t="s">
        <v>2033</v>
      </c>
      <c r="U979" t="s">
        <v>2053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s="10"/>
      <c r="Q980" t="b">
        <v>0</v>
      </c>
      <c r="R980" t="b">
        <v>0</v>
      </c>
      <c r="S980" t="s">
        <v>89</v>
      </c>
      <c r="T980" t="s">
        <v>2060</v>
      </c>
      <c r="U980" t="s">
        <v>2049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s="10"/>
      <c r="Q981" t="b">
        <v>0</v>
      </c>
      <c r="R981" t="b">
        <v>0</v>
      </c>
      <c r="S981" t="s">
        <v>33</v>
      </c>
      <c r="T981" t="s">
        <v>2036</v>
      </c>
      <c r="U981" t="s">
        <v>2042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s="10"/>
      <c r="Q982" t="b">
        <v>1</v>
      </c>
      <c r="R982" t="b">
        <v>0</v>
      </c>
      <c r="S982" t="s">
        <v>68</v>
      </c>
      <c r="T982" t="s">
        <v>2038</v>
      </c>
      <c r="U982" t="s">
        <v>2047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s="10"/>
      <c r="Q983" t="b">
        <v>0</v>
      </c>
      <c r="R983" t="b">
        <v>0</v>
      </c>
      <c r="S983" t="s">
        <v>28</v>
      </c>
      <c r="T983" t="s">
        <v>2035</v>
      </c>
      <c r="U983" t="s">
        <v>2041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s="10"/>
      <c r="Q984" t="b">
        <v>0</v>
      </c>
      <c r="R984" t="b">
        <v>1</v>
      </c>
      <c r="S984" t="s">
        <v>42</v>
      </c>
      <c r="T984" t="s">
        <v>2037</v>
      </c>
      <c r="U984" t="s">
        <v>2043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s="10"/>
      <c r="Q985" t="b">
        <v>0</v>
      </c>
      <c r="R985" t="b">
        <v>0</v>
      </c>
      <c r="S985" t="s">
        <v>42</v>
      </c>
      <c r="T985" t="s">
        <v>2037</v>
      </c>
      <c r="U985" t="s">
        <v>2043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s="10"/>
      <c r="Q986" t="b">
        <v>0</v>
      </c>
      <c r="R986" t="b">
        <v>0</v>
      </c>
      <c r="S986" t="s">
        <v>33</v>
      </c>
      <c r="T986" t="s">
        <v>2036</v>
      </c>
      <c r="U986" t="s">
        <v>2042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s="10"/>
      <c r="Q987" t="b">
        <v>0</v>
      </c>
      <c r="R987" t="b">
        <v>1</v>
      </c>
      <c r="S987" t="s">
        <v>23</v>
      </c>
      <c r="T987" t="s">
        <v>2034</v>
      </c>
      <c r="U987" t="s">
        <v>2040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s="10"/>
      <c r="Q988" t="b">
        <v>0</v>
      </c>
      <c r="R988" t="b">
        <v>0</v>
      </c>
      <c r="S988" t="s">
        <v>23</v>
      </c>
      <c r="T988" t="s">
        <v>2034</v>
      </c>
      <c r="U988" t="s">
        <v>2040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s="10"/>
      <c r="Q989" t="b">
        <v>0</v>
      </c>
      <c r="R989" t="b">
        <v>0</v>
      </c>
      <c r="S989" t="s">
        <v>42</v>
      </c>
      <c r="T989" t="s">
        <v>2037</v>
      </c>
      <c r="U989" t="s">
        <v>2043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s="10"/>
      <c r="Q990" t="b">
        <v>0</v>
      </c>
      <c r="R990" t="b">
        <v>0</v>
      </c>
      <c r="S990" t="s">
        <v>133</v>
      </c>
      <c r="T990" t="s">
        <v>2038</v>
      </c>
      <c r="U990" t="s">
        <v>2054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s="10"/>
      <c r="Q991" t="b">
        <v>0</v>
      </c>
      <c r="R991" t="b">
        <v>0</v>
      </c>
      <c r="S991" t="s">
        <v>206</v>
      </c>
      <c r="T991" t="s">
        <v>2038</v>
      </c>
      <c r="U991" t="s">
        <v>2057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s="10"/>
      <c r="Q992" t="b">
        <v>0</v>
      </c>
      <c r="R992" t="b">
        <v>1</v>
      </c>
      <c r="S992" t="s">
        <v>53</v>
      </c>
      <c r="T992" t="s">
        <v>2037</v>
      </c>
      <c r="U992" t="s">
        <v>2045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s="10"/>
      <c r="Q993" t="b">
        <v>0</v>
      </c>
      <c r="R993" t="b">
        <v>1</v>
      </c>
      <c r="S993" t="s">
        <v>23</v>
      </c>
      <c r="T993" t="s">
        <v>2034</v>
      </c>
      <c r="U993" t="s">
        <v>2040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s="10"/>
      <c r="Q994" t="b">
        <v>0</v>
      </c>
      <c r="R994" t="b">
        <v>1</v>
      </c>
      <c r="S994" t="s">
        <v>53</v>
      </c>
      <c r="T994" t="s">
        <v>2037</v>
      </c>
      <c r="U994" t="s">
        <v>2045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s="10"/>
      <c r="Q995" t="b">
        <v>0</v>
      </c>
      <c r="R995" t="b">
        <v>1</v>
      </c>
      <c r="S995" t="s">
        <v>122</v>
      </c>
      <c r="T995" t="s">
        <v>2061</v>
      </c>
      <c r="U995" t="s">
        <v>2052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s="10"/>
      <c r="Q996" t="b">
        <v>0</v>
      </c>
      <c r="R996" t="b">
        <v>1</v>
      </c>
      <c r="S996" t="s">
        <v>206</v>
      </c>
      <c r="T996" t="s">
        <v>2038</v>
      </c>
      <c r="U996" t="s">
        <v>2057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s="10"/>
      <c r="Q997" t="b">
        <v>0</v>
      </c>
      <c r="R997" t="b">
        <v>1</v>
      </c>
      <c r="S997" t="s">
        <v>17</v>
      </c>
      <c r="T997" t="s">
        <v>2033</v>
      </c>
      <c r="U997" t="s">
        <v>2053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s="10"/>
      <c r="Q998" t="b">
        <v>0</v>
      </c>
      <c r="R998" t="b">
        <v>0</v>
      </c>
      <c r="S998" t="s">
        <v>33</v>
      </c>
      <c r="T998" t="s">
        <v>2036</v>
      </c>
      <c r="U998" t="s">
        <v>2042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s="10"/>
      <c r="Q999" t="b">
        <v>0</v>
      </c>
      <c r="R999" t="b">
        <v>0</v>
      </c>
      <c r="S999" t="s">
        <v>33</v>
      </c>
      <c r="T999" t="s">
        <v>2036</v>
      </c>
      <c r="U999" t="s">
        <v>2042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s="10"/>
      <c r="Q1000" t="b">
        <v>0</v>
      </c>
      <c r="R1000" t="b">
        <v>1</v>
      </c>
      <c r="S1000" t="s">
        <v>60</v>
      </c>
      <c r="T1000" t="s">
        <v>2034</v>
      </c>
      <c r="U1000" t="s">
        <v>2040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s="10"/>
      <c r="Q1001" t="b">
        <v>0</v>
      </c>
      <c r="R1001" t="b">
        <v>0</v>
      </c>
      <c r="S1001" t="s">
        <v>17</v>
      </c>
      <c r="T1001" t="s">
        <v>2033</v>
      </c>
      <c r="U1001" t="s">
        <v>2053</v>
      </c>
    </row>
  </sheetData>
  <conditionalFormatting sqref="G1:G1048576">
    <cfRule type="cellIs" dxfId="24" priority="6" operator="equal">
      <formula>"canceled"</formula>
    </cfRule>
    <cfRule type="cellIs" dxfId="23" priority="7" operator="equal">
      <formula>"live"</formula>
    </cfRule>
    <cfRule type="cellIs" dxfId="22" priority="8" operator="equal">
      <formula>"successful"</formula>
    </cfRule>
    <cfRule type="cellIs" dxfId="21" priority="9" operator="equal">
      <formula>"successul"</formula>
    </cfRule>
    <cfRule type="cellIs" dxfId="20" priority="10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3">
      <colorScale>
        <cfvo type="percentile" val="0"/>
        <cfvo type="percentile" val="50"/>
        <cfvo type="percentile" val="9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ignoredErrors>
    <ignoredError sqref="I3:I100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2F34-7AAB-4A98-A81C-F9970941A14F}">
  <dimension ref="A1:F14"/>
  <sheetViews>
    <sheetView workbookViewId="0">
      <selection activeCell="Q5" sqref="Q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2067</v>
      </c>
    </row>
    <row r="3" spans="1:6" x14ac:dyDescent="0.3">
      <c r="A3" s="7" t="s">
        <v>2065</v>
      </c>
      <c r="B3" s="7" t="s">
        <v>2066</v>
      </c>
    </row>
    <row r="4" spans="1:6" x14ac:dyDescent="0.3">
      <c r="A4" s="7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 x14ac:dyDescent="0.3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2060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2062</v>
      </c>
      <c r="E8">
        <v>4</v>
      </c>
      <c r="F8">
        <v>4</v>
      </c>
    </row>
    <row r="9" spans="1:6" x14ac:dyDescent="0.3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2061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93D6-7D68-40E2-94AD-08D2F9E2E89E}">
  <dimension ref="A1:F27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2067</v>
      </c>
    </row>
    <row r="2" spans="1:6" x14ac:dyDescent="0.3">
      <c r="A2" s="7" t="s">
        <v>2031</v>
      </c>
      <c r="B2" t="s">
        <v>2067</v>
      </c>
    </row>
    <row r="4" spans="1:6" x14ac:dyDescent="0.3">
      <c r="A4" s="7" t="s">
        <v>2065</v>
      </c>
      <c r="B4" s="7" t="s">
        <v>2066</v>
      </c>
    </row>
    <row r="5" spans="1:6" x14ac:dyDescent="0.3">
      <c r="A5" s="7" t="s">
        <v>2063</v>
      </c>
      <c r="B5" t="s">
        <v>74</v>
      </c>
      <c r="C5" t="s">
        <v>14</v>
      </c>
      <c r="D5" t="s">
        <v>47</v>
      </c>
      <c r="E5" t="s">
        <v>20</v>
      </c>
      <c r="F5" t="s">
        <v>2064</v>
      </c>
    </row>
    <row r="6" spans="1:6" x14ac:dyDescent="0.3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2059</v>
      </c>
      <c r="E7">
        <v>4</v>
      </c>
      <c r="F7">
        <v>4</v>
      </c>
    </row>
    <row r="8" spans="1:6" x14ac:dyDescent="0.3">
      <c r="A8" s="8" t="s">
        <v>2052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3">
      <c r="A9" s="8" t="s">
        <v>2043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">
      <c r="A10" s="8" t="s">
        <v>2045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">
      <c r="A11" s="8" t="s">
        <v>2051</v>
      </c>
      <c r="B11">
        <v>1</v>
      </c>
      <c r="C11">
        <v>16</v>
      </c>
      <c r="E11">
        <v>14</v>
      </c>
      <c r="F11">
        <v>31</v>
      </c>
    </row>
    <row r="12" spans="1:6" x14ac:dyDescent="0.3">
      <c r="A12" s="8" t="s">
        <v>2049</v>
      </c>
      <c r="B12">
        <v>1</v>
      </c>
      <c r="C12">
        <v>23</v>
      </c>
      <c r="D12">
        <v>3</v>
      </c>
      <c r="E12">
        <v>21</v>
      </c>
      <c r="F12">
        <v>48</v>
      </c>
    </row>
    <row r="13" spans="1:6" x14ac:dyDescent="0.3">
      <c r="A13" s="8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8" t="s">
        <v>2055</v>
      </c>
      <c r="C14">
        <v>3</v>
      </c>
      <c r="E14">
        <v>4</v>
      </c>
      <c r="F14">
        <v>7</v>
      </c>
    </row>
    <row r="15" spans="1:6" x14ac:dyDescent="0.3">
      <c r="A15" s="8" t="s">
        <v>2044</v>
      </c>
      <c r="C15">
        <v>8</v>
      </c>
      <c r="E15">
        <v>13</v>
      </c>
      <c r="F15">
        <v>21</v>
      </c>
    </row>
    <row r="16" spans="1:6" x14ac:dyDescent="0.3">
      <c r="A16" s="8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8" t="s">
        <v>2042</v>
      </c>
      <c r="B17">
        <v>23</v>
      </c>
      <c r="C17">
        <v>132</v>
      </c>
      <c r="D17">
        <v>2</v>
      </c>
      <c r="E17">
        <v>187</v>
      </c>
      <c r="F17">
        <v>344</v>
      </c>
    </row>
    <row r="18" spans="1:6" x14ac:dyDescent="0.3">
      <c r="A18" s="8" t="s">
        <v>2054</v>
      </c>
      <c r="C18">
        <v>4</v>
      </c>
      <c r="E18">
        <v>4</v>
      </c>
      <c r="F18">
        <v>8</v>
      </c>
    </row>
    <row r="19" spans="1:6" x14ac:dyDescent="0.3">
      <c r="A19" s="8" t="s">
        <v>2040</v>
      </c>
      <c r="B19">
        <v>9</v>
      </c>
      <c r="C19">
        <v>49</v>
      </c>
      <c r="E19">
        <v>72</v>
      </c>
      <c r="F19">
        <v>130</v>
      </c>
    </row>
    <row r="20" spans="1:6" x14ac:dyDescent="0.3">
      <c r="A20" s="8" t="s">
        <v>2050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3">
      <c r="A21" s="8" t="s">
        <v>2058</v>
      </c>
      <c r="B21">
        <v>3</v>
      </c>
      <c r="C21">
        <v>3</v>
      </c>
      <c r="E21">
        <v>11</v>
      </c>
      <c r="F21">
        <v>17</v>
      </c>
    </row>
    <row r="22" spans="1:6" x14ac:dyDescent="0.3">
      <c r="A22" s="8" t="s">
        <v>2057</v>
      </c>
      <c r="C22">
        <v>7</v>
      </c>
      <c r="E22">
        <v>14</v>
      </c>
      <c r="F22">
        <v>21</v>
      </c>
    </row>
    <row r="23" spans="1:6" x14ac:dyDescent="0.3">
      <c r="A23" s="8" t="s">
        <v>2053</v>
      </c>
      <c r="B23">
        <v>4</v>
      </c>
      <c r="C23">
        <v>19</v>
      </c>
      <c r="E23">
        <v>22</v>
      </c>
      <c r="F23">
        <v>45</v>
      </c>
    </row>
    <row r="24" spans="1:6" x14ac:dyDescent="0.3">
      <c r="A24" s="8" t="s">
        <v>2046</v>
      </c>
      <c r="C24">
        <v>16</v>
      </c>
      <c r="D24">
        <v>1</v>
      </c>
      <c r="E24">
        <v>28</v>
      </c>
      <c r="F24">
        <v>45</v>
      </c>
    </row>
    <row r="25" spans="1:6" x14ac:dyDescent="0.3">
      <c r="A25" s="8" t="s">
        <v>2041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3">
      <c r="A26" s="8" t="s">
        <v>2039</v>
      </c>
      <c r="C26">
        <v>1</v>
      </c>
      <c r="F26">
        <v>1</v>
      </c>
    </row>
    <row r="27" spans="1:6" x14ac:dyDescent="0.3">
      <c r="A27" s="8" t="s">
        <v>2064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CB69-CDDE-4091-A886-367BEBAF3444}">
  <dimension ref="A1:E18"/>
  <sheetViews>
    <sheetView workbookViewId="0">
      <selection activeCell="L24" sqref="L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2067</v>
      </c>
    </row>
    <row r="2" spans="1:5" x14ac:dyDescent="0.3">
      <c r="A2" s="7" t="s">
        <v>2083</v>
      </c>
      <c r="B2" t="s">
        <v>2067</v>
      </c>
    </row>
    <row r="4" spans="1:5" x14ac:dyDescent="0.3">
      <c r="A4" s="7" t="s">
        <v>2065</v>
      </c>
      <c r="B4" s="7" t="s">
        <v>2066</v>
      </c>
    </row>
    <row r="5" spans="1:5" x14ac:dyDescent="0.3">
      <c r="A5" s="7" t="s">
        <v>2063</v>
      </c>
      <c r="B5" t="s">
        <v>74</v>
      </c>
      <c r="C5" t="s">
        <v>14</v>
      </c>
      <c r="D5" t="s">
        <v>20</v>
      </c>
      <c r="E5" t="s">
        <v>2064</v>
      </c>
    </row>
    <row r="6" spans="1:5" x14ac:dyDescent="0.3">
      <c r="A6" s="12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2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2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2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2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2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2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2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2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2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2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2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2" t="s">
        <v>2064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5C96-AC65-4018-BACD-13E979EB3DC7}">
  <dimension ref="A1:J1001"/>
  <sheetViews>
    <sheetView topLeftCell="C1" workbookViewId="0">
      <pane ySplit="1" topLeftCell="A2" activePane="bottomLeft" state="frozen"/>
      <selection pane="bottomLeft" activeCell="H2" sqref="H2"/>
    </sheetView>
  </sheetViews>
  <sheetFormatPr defaultRowHeight="15.6" x14ac:dyDescent="0.3"/>
  <cols>
    <col min="1" max="2" width="0" hidden="1" customWidth="1"/>
    <col min="3" max="3" width="17.3984375" bestFit="1" customWidth="1"/>
    <col min="4" max="4" width="17.296875" bestFit="1" customWidth="1"/>
    <col min="5" max="5" width="13.296875" bestFit="1" customWidth="1"/>
    <col min="6" max="6" width="16.3984375" bestFit="1" customWidth="1"/>
    <col min="7" max="7" width="12.3984375" bestFit="1" customWidth="1"/>
    <col min="8" max="8" width="19.296875" bestFit="1" customWidth="1"/>
    <col min="9" max="9" width="15.796875" bestFit="1" customWidth="1"/>
    <col min="10" max="10" width="18.5" bestFit="1" customWidth="1"/>
  </cols>
  <sheetData>
    <row r="1" spans="1:10" s="13" customFormat="1" x14ac:dyDescent="0.3">
      <c r="A1" s="1" t="s">
        <v>2</v>
      </c>
      <c r="B1" s="1" t="s">
        <v>4</v>
      </c>
      <c r="C1" s="1" t="s">
        <v>2091</v>
      </c>
      <c r="D1" s="13" t="s">
        <v>2084</v>
      </c>
      <c r="E1" s="13" t="s">
        <v>2085</v>
      </c>
      <c r="F1" s="13" t="s">
        <v>2086</v>
      </c>
      <c r="G1" s="13" t="s">
        <v>2087</v>
      </c>
      <c r="H1" s="13" t="s">
        <v>2088</v>
      </c>
      <c r="I1" s="13" t="s">
        <v>2089</v>
      </c>
      <c r="J1" s="13" t="s">
        <v>2090</v>
      </c>
    </row>
    <row r="2" spans="1:10" x14ac:dyDescent="0.3">
      <c r="A2">
        <v>100</v>
      </c>
      <c r="B2" t="s">
        <v>14</v>
      </c>
      <c r="C2" t="s">
        <v>2092</v>
      </c>
      <c r="D2">
        <f>COUNTIFS(B:B,"successful",A:A,"&lt;1000")</f>
        <v>30</v>
      </c>
      <c r="E2">
        <f>COUNTIFS(B:B,"failed",A:A,"&lt;1000")</f>
        <v>20</v>
      </c>
      <c r="F2">
        <f>COUNTIFS(B:B,"canceled",A:A,"&lt;1000")</f>
        <v>1</v>
      </c>
      <c r="G2">
        <f>SUM(D2,E2,F2)</f>
        <v>51</v>
      </c>
      <c r="H2" s="14">
        <f>ROUND(D2/G2,2)</f>
        <v>0.59</v>
      </c>
      <c r="I2" s="14">
        <f>ROUND(E2/G2,2)</f>
        <v>0.39</v>
      </c>
      <c r="J2" s="14">
        <f>ROUND(F2/G2,2)</f>
        <v>0.02</v>
      </c>
    </row>
    <row r="3" spans="1:10" x14ac:dyDescent="0.3">
      <c r="A3">
        <v>1400</v>
      </c>
      <c r="B3" t="s">
        <v>20</v>
      </c>
      <c r="C3" t="s">
        <v>2093</v>
      </c>
      <c r="D3">
        <f>COUNTIFS(B:B,"successful",A:A,"&gt;=1000",A:A,"&lt;5000")</f>
        <v>191</v>
      </c>
      <c r="E3">
        <f>COUNTIFS(B:B,"failed",A:A,"&gt;=1000",A:A,"&lt;5000")</f>
        <v>38</v>
      </c>
      <c r="F3">
        <f>COUNTIFS(B:B,"canceled",A:A,"&gt;=1000",A:A,"&lt;5000")</f>
        <v>2</v>
      </c>
      <c r="G3">
        <f t="shared" ref="G3:G14" si="0">SUM(D3,E3,F3)</f>
        <v>231</v>
      </c>
      <c r="H3" s="14">
        <f t="shared" ref="H3:H14" si="1">ROUND(D3/G3,2)</f>
        <v>0.83</v>
      </c>
      <c r="I3" s="14">
        <f t="shared" ref="I3:I14" si="2">ROUND(E3/G3,2)</f>
        <v>0.16</v>
      </c>
      <c r="J3" s="14">
        <f t="shared" ref="J3:J14" si="3">ROUND(F3/G3,2)</f>
        <v>0.01</v>
      </c>
    </row>
    <row r="4" spans="1:10" x14ac:dyDescent="0.3">
      <c r="A4">
        <v>108400</v>
      </c>
      <c r="B4" t="s">
        <v>20</v>
      </c>
      <c r="C4" t="s">
        <v>2094</v>
      </c>
      <c r="D4">
        <f>COUNTIFS(B:B,"successful",A:A,"&gt;=5000",A:A,"&lt;9999")</f>
        <v>164</v>
      </c>
      <c r="E4">
        <f>COUNTIFS(B:B,"failed",A:A,"&gt;=5000",A:A,"&lt;9999")</f>
        <v>126</v>
      </c>
      <c r="F4">
        <f>COUNTIFS(B:B,"canceled",A:A,"&gt;=5000",A:A,"&lt;9999")</f>
        <v>25</v>
      </c>
      <c r="G4">
        <f t="shared" si="0"/>
        <v>315</v>
      </c>
      <c r="H4" s="14">
        <f t="shared" si="1"/>
        <v>0.52</v>
      </c>
      <c r="I4" s="14">
        <f t="shared" si="2"/>
        <v>0.4</v>
      </c>
      <c r="J4" s="14">
        <f t="shared" si="3"/>
        <v>0.08</v>
      </c>
    </row>
    <row r="5" spans="1:10" x14ac:dyDescent="0.3">
      <c r="A5">
        <v>4200</v>
      </c>
      <c r="B5" t="s">
        <v>14</v>
      </c>
      <c r="C5" t="s">
        <v>2095</v>
      </c>
      <c r="D5">
        <f>COUNTIFS(B:B,"successful",A:A,"&gt;=10000",A:A,"&lt;14999")</f>
        <v>4</v>
      </c>
      <c r="E5">
        <f>COUNTIFS(B:B,"failed",A:A,"&gt;=10000",A:A,"&lt;14999")</f>
        <v>5</v>
      </c>
      <c r="F5">
        <f>COUNTIFS(B:B,"canceled",A:A,"&gt;=10000",A:A,"&lt;14999")</f>
        <v>0</v>
      </c>
      <c r="G5">
        <f t="shared" si="0"/>
        <v>9</v>
      </c>
      <c r="H5" s="14">
        <f t="shared" si="1"/>
        <v>0.44</v>
      </c>
      <c r="I5" s="14">
        <f t="shared" si="2"/>
        <v>0.56000000000000005</v>
      </c>
      <c r="J5" s="14">
        <f t="shared" si="3"/>
        <v>0</v>
      </c>
    </row>
    <row r="6" spans="1:10" x14ac:dyDescent="0.3">
      <c r="A6">
        <v>7600</v>
      </c>
      <c r="B6" t="s">
        <v>14</v>
      </c>
      <c r="C6" t="s">
        <v>2096</v>
      </c>
      <c r="D6">
        <f>COUNTIFS(B:B,"successful",A:A,"&gt;=15000",A:A,"&lt;19999")</f>
        <v>10</v>
      </c>
      <c r="E6">
        <f>COUNTIFS(B:B,"failed",A:A,"&gt;=15000",A:A,"&lt;19999")</f>
        <v>0</v>
      </c>
      <c r="F6">
        <f>COUNTIFS(B:B,"canceled",A:A,"&gt;=15000",A:A,"&lt;19999")</f>
        <v>0</v>
      </c>
      <c r="G6">
        <f t="shared" si="0"/>
        <v>10</v>
      </c>
      <c r="H6" s="14">
        <f t="shared" si="1"/>
        <v>1</v>
      </c>
      <c r="I6" s="14">
        <f t="shared" si="2"/>
        <v>0</v>
      </c>
      <c r="J6" s="14">
        <f t="shared" si="3"/>
        <v>0</v>
      </c>
    </row>
    <row r="7" spans="1:10" x14ac:dyDescent="0.3">
      <c r="A7">
        <v>7600</v>
      </c>
      <c r="B7" t="s">
        <v>20</v>
      </c>
      <c r="C7" t="s">
        <v>2097</v>
      </c>
      <c r="D7">
        <f>COUNTIFS(B:B,"successful",A:A,"&gt;=20000",A:A,"&lt;24999")</f>
        <v>7</v>
      </c>
      <c r="E7">
        <f>COUNTIFS(B:B,"failed",A:A,"&gt;=20000",A:A,"&lt;24999")</f>
        <v>0</v>
      </c>
      <c r="F7">
        <f>COUNTIFS(B:B,"canceled",A:A,"&gt;=20000",A:A,"&lt;24999")</f>
        <v>0</v>
      </c>
      <c r="G7">
        <f t="shared" si="0"/>
        <v>7</v>
      </c>
      <c r="H7" s="14">
        <f t="shared" si="1"/>
        <v>1</v>
      </c>
      <c r="I7" s="14">
        <f t="shared" si="2"/>
        <v>0</v>
      </c>
      <c r="J7" s="14">
        <f t="shared" si="3"/>
        <v>0</v>
      </c>
    </row>
    <row r="8" spans="1:10" x14ac:dyDescent="0.3">
      <c r="A8">
        <v>5200</v>
      </c>
      <c r="B8" t="s">
        <v>14</v>
      </c>
      <c r="C8" t="s">
        <v>2098</v>
      </c>
      <c r="D8">
        <f>COUNTIFS(B:B,"successful",A:A,"&gt;=25000",A:A,"&lt;29999")</f>
        <v>11</v>
      </c>
      <c r="E8">
        <f>COUNTIFS(B:B,"failed",A:A,"&gt;=25000",A:A,"&lt;29999")</f>
        <v>3</v>
      </c>
      <c r="F8">
        <f>COUNTIFS(B:B,"canceled",A:A,"&gt;=25000",A:A,"&lt;29999")</f>
        <v>0</v>
      </c>
      <c r="G8">
        <f t="shared" si="0"/>
        <v>14</v>
      </c>
      <c r="H8" s="14">
        <f t="shared" si="1"/>
        <v>0.79</v>
      </c>
      <c r="I8" s="14">
        <f t="shared" si="2"/>
        <v>0.21</v>
      </c>
      <c r="J8" s="14">
        <f t="shared" si="3"/>
        <v>0</v>
      </c>
    </row>
    <row r="9" spans="1:10" x14ac:dyDescent="0.3">
      <c r="A9">
        <v>4500</v>
      </c>
      <c r="B9" t="s">
        <v>20</v>
      </c>
      <c r="C9" t="s">
        <v>2099</v>
      </c>
      <c r="D9">
        <f>COUNTIFS(B:B,"successful",A:A,"&gt;=30000",A:A,"&lt;34999")</f>
        <v>7</v>
      </c>
      <c r="E9">
        <f>COUNTIFS(B:B,"failed",A:A,"&gt;=30000",A:A,"&lt;34999")</f>
        <v>0</v>
      </c>
      <c r="F9">
        <f>COUNTIFS(B:B,"canceled",A:A,"&gt;=30000",A:A,"&lt;34999")</f>
        <v>0</v>
      </c>
      <c r="G9">
        <f t="shared" si="0"/>
        <v>7</v>
      </c>
      <c r="H9" s="14">
        <f t="shared" si="1"/>
        <v>1</v>
      </c>
      <c r="I9" s="14">
        <f t="shared" si="2"/>
        <v>0</v>
      </c>
      <c r="J9" s="14">
        <f t="shared" si="3"/>
        <v>0</v>
      </c>
    </row>
    <row r="10" spans="1:10" x14ac:dyDescent="0.3">
      <c r="A10">
        <v>110100</v>
      </c>
      <c r="B10" t="s">
        <v>47</v>
      </c>
      <c r="C10" t="s">
        <v>2100</v>
      </c>
      <c r="D10">
        <f>COUNTIFS(B:B,"successful",A:A,"&gt;=35000",A:A,"&lt;39999")</f>
        <v>8</v>
      </c>
      <c r="E10">
        <f>COUNTIFS(B:B,"failed",A:A,"&gt;=35000",A:A,"&lt;39999")</f>
        <v>3</v>
      </c>
      <c r="F10">
        <f>COUNTIFS(B:B,"canceled",A:A,"&gt;=35000",A:A,"&lt;39999")</f>
        <v>1</v>
      </c>
      <c r="G10">
        <f t="shared" si="0"/>
        <v>12</v>
      </c>
      <c r="H10" s="14">
        <f t="shared" si="1"/>
        <v>0.67</v>
      </c>
      <c r="I10" s="14">
        <f t="shared" si="2"/>
        <v>0.25</v>
      </c>
      <c r="J10" s="14">
        <f t="shared" si="3"/>
        <v>0.08</v>
      </c>
    </row>
    <row r="11" spans="1:10" x14ac:dyDescent="0.3">
      <c r="A11">
        <v>6200</v>
      </c>
      <c r="B11" t="s">
        <v>14</v>
      </c>
      <c r="C11" t="s">
        <v>2101</v>
      </c>
      <c r="D11">
        <f>COUNTIFS(B:B,"successful",A:A,"&gt;=40000",A:A,"&lt;44999")</f>
        <v>11</v>
      </c>
      <c r="E11">
        <f>COUNTIFS(B:B,"failed",A:A,"&gt;=40000",A:A,"&lt;44999")</f>
        <v>3</v>
      </c>
      <c r="F11">
        <f>COUNTIFS(B:B,"canceled",A:A,"&gt;=40000",A:A,"&lt;44999")</f>
        <v>0</v>
      </c>
      <c r="G11">
        <f t="shared" si="0"/>
        <v>14</v>
      </c>
      <c r="H11" s="14">
        <f t="shared" si="1"/>
        <v>0.79</v>
      </c>
      <c r="I11" s="14">
        <f t="shared" si="2"/>
        <v>0.21</v>
      </c>
      <c r="J11" s="14">
        <f t="shared" si="3"/>
        <v>0</v>
      </c>
    </row>
    <row r="12" spans="1:10" x14ac:dyDescent="0.3">
      <c r="A12">
        <v>5200</v>
      </c>
      <c r="B12" t="s">
        <v>20</v>
      </c>
      <c r="C12" t="s">
        <v>2102</v>
      </c>
      <c r="D12">
        <f>COUNTIFS(B:B,"successful",A:A,"&gt;=45000",A:A,"&lt;49999")</f>
        <v>8</v>
      </c>
      <c r="E12">
        <f>COUNTIFS(B:B,"failed",A:A,"&gt;=45000",A:A,"&lt;49999")</f>
        <v>3</v>
      </c>
      <c r="F12">
        <f>COUNTIFS(B:B,"canceled",A:A,"&gt;=45000",A:A,"&lt;49999")</f>
        <v>0</v>
      </c>
      <c r="G12">
        <f t="shared" si="0"/>
        <v>11</v>
      </c>
      <c r="H12" s="14">
        <f t="shared" si="1"/>
        <v>0.73</v>
      </c>
      <c r="I12" s="14">
        <f t="shared" si="2"/>
        <v>0.27</v>
      </c>
      <c r="J12" s="14">
        <f t="shared" si="3"/>
        <v>0</v>
      </c>
    </row>
    <row r="13" spans="1:10" x14ac:dyDescent="0.3">
      <c r="A13">
        <v>6300</v>
      </c>
      <c r="B13" t="s">
        <v>14</v>
      </c>
      <c r="C13" t="s">
        <v>2102</v>
      </c>
      <c r="D13">
        <f>COUNTIFS(B:B,"successful",A:A,"&gt;=45000",A:A,"&lt;49999")</f>
        <v>8</v>
      </c>
      <c r="E13">
        <f>COUNTIFS(B:B,"failed",A:A,"&gt;=45000",A:A,"&lt;49999")</f>
        <v>3</v>
      </c>
      <c r="F13">
        <f>COUNTIFS(B:B,"canceled",A:A,"&gt;=45000",A:A,"&lt;49999")</f>
        <v>0</v>
      </c>
      <c r="G13">
        <f t="shared" si="0"/>
        <v>11</v>
      </c>
      <c r="H13" s="14">
        <f t="shared" si="1"/>
        <v>0.73</v>
      </c>
      <c r="I13" s="14">
        <f t="shared" si="2"/>
        <v>0.27</v>
      </c>
      <c r="J13" s="14">
        <f t="shared" si="3"/>
        <v>0</v>
      </c>
    </row>
    <row r="14" spans="1:10" x14ac:dyDescent="0.3">
      <c r="A14">
        <v>6300</v>
      </c>
      <c r="B14" t="s">
        <v>14</v>
      </c>
      <c r="C14" t="s">
        <v>2103</v>
      </c>
      <c r="D14">
        <f>COUNTIFS(B:B,"successful",A:A,"&gt;=50000")</f>
        <v>114</v>
      </c>
      <c r="E14">
        <f>COUNTIFS(B:B,"failed",A:A,"&gt;=50000")</f>
        <v>163</v>
      </c>
      <c r="F14">
        <f>COUNTIFS(B:B,"canceled",A:A,"&gt;=50000")</f>
        <v>28</v>
      </c>
      <c r="G14">
        <f t="shared" si="0"/>
        <v>305</v>
      </c>
      <c r="H14" s="14">
        <f t="shared" si="1"/>
        <v>0.37</v>
      </c>
      <c r="I14" s="14">
        <f t="shared" si="2"/>
        <v>0.53</v>
      </c>
      <c r="J14" s="14">
        <f t="shared" si="3"/>
        <v>0.09</v>
      </c>
    </row>
    <row r="15" spans="1:10" x14ac:dyDescent="0.3">
      <c r="A15">
        <v>4200</v>
      </c>
      <c r="B15" t="s">
        <v>20</v>
      </c>
    </row>
    <row r="16" spans="1:10" x14ac:dyDescent="0.3">
      <c r="A16">
        <v>28200</v>
      </c>
      <c r="B16" t="s">
        <v>14</v>
      </c>
    </row>
    <row r="17" spans="1:2" x14ac:dyDescent="0.3">
      <c r="A17">
        <v>81200</v>
      </c>
      <c r="B17" t="s">
        <v>14</v>
      </c>
    </row>
    <row r="18" spans="1:2" x14ac:dyDescent="0.3">
      <c r="A18">
        <v>1700</v>
      </c>
      <c r="B18" t="s">
        <v>20</v>
      </c>
    </row>
    <row r="19" spans="1:2" x14ac:dyDescent="0.3">
      <c r="A19">
        <v>84600</v>
      </c>
      <c r="B19" t="s">
        <v>20</v>
      </c>
    </row>
    <row r="20" spans="1:2" x14ac:dyDescent="0.3">
      <c r="A20">
        <v>9100</v>
      </c>
      <c r="B20" t="s">
        <v>74</v>
      </c>
    </row>
    <row r="21" spans="1:2" x14ac:dyDescent="0.3">
      <c r="A21">
        <v>62500</v>
      </c>
      <c r="B21" t="s">
        <v>14</v>
      </c>
    </row>
    <row r="22" spans="1:2" x14ac:dyDescent="0.3">
      <c r="A22">
        <v>131800</v>
      </c>
      <c r="B22" t="s">
        <v>20</v>
      </c>
    </row>
    <row r="23" spans="1:2" x14ac:dyDescent="0.3">
      <c r="A23">
        <v>94000</v>
      </c>
      <c r="B23" t="s">
        <v>14</v>
      </c>
    </row>
    <row r="24" spans="1:2" x14ac:dyDescent="0.3">
      <c r="A24">
        <v>59100</v>
      </c>
      <c r="B24" t="s">
        <v>20</v>
      </c>
    </row>
    <row r="25" spans="1:2" x14ac:dyDescent="0.3">
      <c r="A25">
        <v>4500</v>
      </c>
      <c r="B25" t="s">
        <v>20</v>
      </c>
    </row>
    <row r="26" spans="1:2" x14ac:dyDescent="0.3">
      <c r="A26">
        <v>92400</v>
      </c>
      <c r="B26" t="s">
        <v>20</v>
      </c>
    </row>
    <row r="27" spans="1:2" x14ac:dyDescent="0.3">
      <c r="A27">
        <v>5500</v>
      </c>
      <c r="B27" t="s">
        <v>20</v>
      </c>
    </row>
    <row r="28" spans="1:2" x14ac:dyDescent="0.3">
      <c r="A28">
        <v>107500</v>
      </c>
      <c r="B28" t="s">
        <v>74</v>
      </c>
    </row>
    <row r="29" spans="1:2" x14ac:dyDescent="0.3">
      <c r="A29">
        <v>2000</v>
      </c>
      <c r="B29" t="s">
        <v>14</v>
      </c>
    </row>
    <row r="30" spans="1:2" x14ac:dyDescent="0.3">
      <c r="A30">
        <v>130800</v>
      </c>
      <c r="B30" t="s">
        <v>20</v>
      </c>
    </row>
    <row r="31" spans="1:2" x14ac:dyDescent="0.3">
      <c r="A31">
        <v>45900</v>
      </c>
      <c r="B31" t="s">
        <v>20</v>
      </c>
    </row>
    <row r="32" spans="1:2" x14ac:dyDescent="0.3">
      <c r="A32">
        <v>9000</v>
      </c>
      <c r="B32" t="s">
        <v>20</v>
      </c>
    </row>
    <row r="33" spans="1:2" x14ac:dyDescent="0.3">
      <c r="A33">
        <v>3500</v>
      </c>
      <c r="B33" t="s">
        <v>20</v>
      </c>
    </row>
    <row r="34" spans="1:2" x14ac:dyDescent="0.3">
      <c r="A34">
        <v>101000</v>
      </c>
      <c r="B34" t="s">
        <v>14</v>
      </c>
    </row>
    <row r="35" spans="1:2" x14ac:dyDescent="0.3">
      <c r="A35">
        <v>50200</v>
      </c>
      <c r="B35" t="s">
        <v>20</v>
      </c>
    </row>
    <row r="36" spans="1:2" x14ac:dyDescent="0.3">
      <c r="A36">
        <v>9300</v>
      </c>
      <c r="B36" t="s">
        <v>20</v>
      </c>
    </row>
    <row r="37" spans="1:2" x14ac:dyDescent="0.3">
      <c r="A37">
        <v>125500</v>
      </c>
      <c r="B37" t="s">
        <v>20</v>
      </c>
    </row>
    <row r="38" spans="1:2" x14ac:dyDescent="0.3">
      <c r="A38">
        <v>700</v>
      </c>
      <c r="B38" t="s">
        <v>20</v>
      </c>
    </row>
    <row r="39" spans="1:2" x14ac:dyDescent="0.3">
      <c r="A39">
        <v>8100</v>
      </c>
      <c r="B39" t="s">
        <v>20</v>
      </c>
    </row>
    <row r="40" spans="1:2" x14ac:dyDescent="0.3">
      <c r="A40">
        <v>3100</v>
      </c>
      <c r="B40" t="s">
        <v>20</v>
      </c>
    </row>
    <row r="41" spans="1:2" x14ac:dyDescent="0.3">
      <c r="A41">
        <v>9900</v>
      </c>
      <c r="B41" t="s">
        <v>14</v>
      </c>
    </row>
    <row r="42" spans="1:2" x14ac:dyDescent="0.3">
      <c r="A42">
        <v>8800</v>
      </c>
      <c r="B42" t="s">
        <v>20</v>
      </c>
    </row>
    <row r="43" spans="1:2" x14ac:dyDescent="0.3">
      <c r="A43">
        <v>5600</v>
      </c>
      <c r="B43" t="s">
        <v>20</v>
      </c>
    </row>
    <row r="44" spans="1:2" x14ac:dyDescent="0.3">
      <c r="A44">
        <v>1800</v>
      </c>
      <c r="B44" t="s">
        <v>20</v>
      </c>
    </row>
    <row r="45" spans="1:2" x14ac:dyDescent="0.3">
      <c r="A45">
        <v>90200</v>
      </c>
      <c r="B45" t="s">
        <v>20</v>
      </c>
    </row>
    <row r="46" spans="1:2" x14ac:dyDescent="0.3">
      <c r="A46">
        <v>1600</v>
      </c>
      <c r="B46" t="s">
        <v>20</v>
      </c>
    </row>
    <row r="47" spans="1:2" x14ac:dyDescent="0.3">
      <c r="A47">
        <v>9500</v>
      </c>
      <c r="B47" t="s">
        <v>14</v>
      </c>
    </row>
    <row r="48" spans="1:2" x14ac:dyDescent="0.3">
      <c r="A48">
        <v>3700</v>
      </c>
      <c r="B48" t="s">
        <v>20</v>
      </c>
    </row>
    <row r="49" spans="1:2" x14ac:dyDescent="0.3">
      <c r="A49">
        <v>1500</v>
      </c>
      <c r="B49" t="s">
        <v>20</v>
      </c>
    </row>
    <row r="50" spans="1:2" x14ac:dyDescent="0.3">
      <c r="A50">
        <v>33300</v>
      </c>
      <c r="B50" t="s">
        <v>20</v>
      </c>
    </row>
    <row r="51" spans="1:2" x14ac:dyDescent="0.3">
      <c r="A51">
        <v>7200</v>
      </c>
      <c r="B51" t="s">
        <v>20</v>
      </c>
    </row>
    <row r="52" spans="1:2" x14ac:dyDescent="0.3">
      <c r="A52">
        <v>100</v>
      </c>
      <c r="B52" t="s">
        <v>14</v>
      </c>
    </row>
    <row r="53" spans="1:2" x14ac:dyDescent="0.3">
      <c r="A53">
        <v>158100</v>
      </c>
      <c r="B53" t="s">
        <v>14</v>
      </c>
    </row>
    <row r="54" spans="1:2" x14ac:dyDescent="0.3">
      <c r="A54">
        <v>7200</v>
      </c>
      <c r="B54" t="s">
        <v>14</v>
      </c>
    </row>
    <row r="55" spans="1:2" x14ac:dyDescent="0.3">
      <c r="A55">
        <v>8800</v>
      </c>
      <c r="B55" t="s">
        <v>20</v>
      </c>
    </row>
    <row r="56" spans="1:2" x14ac:dyDescent="0.3">
      <c r="A56">
        <v>6000</v>
      </c>
      <c r="B56" t="s">
        <v>14</v>
      </c>
    </row>
    <row r="57" spans="1:2" x14ac:dyDescent="0.3">
      <c r="A57">
        <v>6600</v>
      </c>
      <c r="B57" t="s">
        <v>20</v>
      </c>
    </row>
    <row r="58" spans="1:2" x14ac:dyDescent="0.3">
      <c r="A58">
        <v>8000</v>
      </c>
      <c r="B58" t="s">
        <v>20</v>
      </c>
    </row>
    <row r="59" spans="1:2" x14ac:dyDescent="0.3">
      <c r="A59">
        <v>2900</v>
      </c>
      <c r="B59" t="s">
        <v>20</v>
      </c>
    </row>
    <row r="60" spans="1:2" x14ac:dyDescent="0.3">
      <c r="A60">
        <v>2700</v>
      </c>
      <c r="B60" t="s">
        <v>20</v>
      </c>
    </row>
    <row r="61" spans="1:2" x14ac:dyDescent="0.3">
      <c r="A61">
        <v>1400</v>
      </c>
      <c r="B61" t="s">
        <v>20</v>
      </c>
    </row>
    <row r="62" spans="1:2" x14ac:dyDescent="0.3">
      <c r="A62">
        <v>94200</v>
      </c>
      <c r="B62" t="s">
        <v>20</v>
      </c>
    </row>
    <row r="63" spans="1:2" x14ac:dyDescent="0.3">
      <c r="A63">
        <v>199200</v>
      </c>
      <c r="B63" t="s">
        <v>14</v>
      </c>
    </row>
    <row r="64" spans="1:2" x14ac:dyDescent="0.3">
      <c r="A64">
        <v>2000</v>
      </c>
      <c r="B64" t="s">
        <v>20</v>
      </c>
    </row>
    <row r="65" spans="1:2" x14ac:dyDescent="0.3">
      <c r="A65">
        <v>4700</v>
      </c>
      <c r="B65" t="s">
        <v>14</v>
      </c>
    </row>
    <row r="66" spans="1:2" x14ac:dyDescent="0.3">
      <c r="A66">
        <v>2800</v>
      </c>
      <c r="B66" t="s">
        <v>14</v>
      </c>
    </row>
    <row r="67" spans="1:2" x14ac:dyDescent="0.3">
      <c r="A67">
        <v>6100</v>
      </c>
      <c r="B67" t="s">
        <v>20</v>
      </c>
    </row>
    <row r="68" spans="1:2" x14ac:dyDescent="0.3">
      <c r="A68">
        <v>2900</v>
      </c>
      <c r="B68" t="s">
        <v>14</v>
      </c>
    </row>
    <row r="69" spans="1:2" x14ac:dyDescent="0.3">
      <c r="A69">
        <v>72600</v>
      </c>
      <c r="B69" t="s">
        <v>20</v>
      </c>
    </row>
    <row r="70" spans="1:2" x14ac:dyDescent="0.3">
      <c r="A70">
        <v>5700</v>
      </c>
      <c r="B70" t="s">
        <v>20</v>
      </c>
    </row>
    <row r="71" spans="1:2" x14ac:dyDescent="0.3">
      <c r="A71">
        <v>7900</v>
      </c>
      <c r="B71" t="s">
        <v>74</v>
      </c>
    </row>
    <row r="72" spans="1:2" x14ac:dyDescent="0.3">
      <c r="A72">
        <v>128000</v>
      </c>
      <c r="B72" t="s">
        <v>20</v>
      </c>
    </row>
    <row r="73" spans="1:2" x14ac:dyDescent="0.3">
      <c r="A73">
        <v>6000</v>
      </c>
      <c r="B73" t="s">
        <v>20</v>
      </c>
    </row>
    <row r="74" spans="1:2" x14ac:dyDescent="0.3">
      <c r="A74">
        <v>600</v>
      </c>
      <c r="B74" t="s">
        <v>20</v>
      </c>
    </row>
    <row r="75" spans="1:2" x14ac:dyDescent="0.3">
      <c r="A75">
        <v>1400</v>
      </c>
      <c r="B75" t="s">
        <v>20</v>
      </c>
    </row>
    <row r="76" spans="1:2" x14ac:dyDescent="0.3">
      <c r="A76">
        <v>3900</v>
      </c>
      <c r="B76" t="s">
        <v>20</v>
      </c>
    </row>
    <row r="77" spans="1:2" x14ac:dyDescent="0.3">
      <c r="A77">
        <v>9700</v>
      </c>
      <c r="B77" t="s">
        <v>20</v>
      </c>
    </row>
    <row r="78" spans="1:2" x14ac:dyDescent="0.3">
      <c r="A78">
        <v>122900</v>
      </c>
      <c r="B78" t="s">
        <v>14</v>
      </c>
    </row>
    <row r="79" spans="1:2" x14ac:dyDescent="0.3">
      <c r="A79">
        <v>9500</v>
      </c>
      <c r="B79" t="s">
        <v>14</v>
      </c>
    </row>
    <row r="80" spans="1:2" x14ac:dyDescent="0.3">
      <c r="A80">
        <v>4500</v>
      </c>
      <c r="B80" t="s">
        <v>20</v>
      </c>
    </row>
    <row r="81" spans="1:2" x14ac:dyDescent="0.3">
      <c r="A81">
        <v>57800</v>
      </c>
      <c r="B81" t="s">
        <v>14</v>
      </c>
    </row>
    <row r="82" spans="1:2" x14ac:dyDescent="0.3">
      <c r="A82">
        <v>1100</v>
      </c>
      <c r="B82" t="s">
        <v>20</v>
      </c>
    </row>
    <row r="83" spans="1:2" x14ac:dyDescent="0.3">
      <c r="A83">
        <v>16800</v>
      </c>
      <c r="B83" t="s">
        <v>20</v>
      </c>
    </row>
    <row r="84" spans="1:2" x14ac:dyDescent="0.3">
      <c r="A84">
        <v>1000</v>
      </c>
      <c r="B84" t="s">
        <v>20</v>
      </c>
    </row>
    <row r="85" spans="1:2" x14ac:dyDescent="0.3">
      <c r="A85">
        <v>106400</v>
      </c>
      <c r="B85" t="s">
        <v>14</v>
      </c>
    </row>
    <row r="86" spans="1:2" x14ac:dyDescent="0.3">
      <c r="A86">
        <v>31400</v>
      </c>
      <c r="B86" t="s">
        <v>20</v>
      </c>
    </row>
    <row r="87" spans="1:2" x14ac:dyDescent="0.3">
      <c r="A87">
        <v>4900</v>
      </c>
      <c r="B87" t="s">
        <v>20</v>
      </c>
    </row>
    <row r="88" spans="1:2" x14ac:dyDescent="0.3">
      <c r="A88">
        <v>7400</v>
      </c>
      <c r="B88" t="s">
        <v>20</v>
      </c>
    </row>
    <row r="89" spans="1:2" x14ac:dyDescent="0.3">
      <c r="A89">
        <v>198500</v>
      </c>
      <c r="B89" t="s">
        <v>14</v>
      </c>
    </row>
    <row r="90" spans="1:2" x14ac:dyDescent="0.3">
      <c r="A90">
        <v>4800</v>
      </c>
      <c r="B90" t="s">
        <v>20</v>
      </c>
    </row>
    <row r="91" spans="1:2" x14ac:dyDescent="0.3">
      <c r="A91">
        <v>3400</v>
      </c>
      <c r="B91" t="s">
        <v>20</v>
      </c>
    </row>
    <row r="92" spans="1:2" x14ac:dyDescent="0.3">
      <c r="A92">
        <v>7800</v>
      </c>
      <c r="B92" t="s">
        <v>14</v>
      </c>
    </row>
    <row r="93" spans="1:2" x14ac:dyDescent="0.3">
      <c r="A93">
        <v>154300</v>
      </c>
      <c r="B93" t="s">
        <v>14</v>
      </c>
    </row>
    <row r="94" spans="1:2" x14ac:dyDescent="0.3">
      <c r="A94">
        <v>20000</v>
      </c>
      <c r="B94" t="s">
        <v>20</v>
      </c>
    </row>
    <row r="95" spans="1:2" x14ac:dyDescent="0.3">
      <c r="A95">
        <v>108800</v>
      </c>
      <c r="B95" t="s">
        <v>74</v>
      </c>
    </row>
    <row r="96" spans="1:2" x14ac:dyDescent="0.3">
      <c r="A96">
        <v>2900</v>
      </c>
      <c r="B96" t="s">
        <v>20</v>
      </c>
    </row>
    <row r="97" spans="1:2" x14ac:dyDescent="0.3">
      <c r="A97">
        <v>900</v>
      </c>
      <c r="B97" t="s">
        <v>20</v>
      </c>
    </row>
    <row r="98" spans="1:2" x14ac:dyDescent="0.3">
      <c r="A98">
        <v>69700</v>
      </c>
      <c r="B98" t="s">
        <v>20</v>
      </c>
    </row>
    <row r="99" spans="1:2" x14ac:dyDescent="0.3">
      <c r="A99">
        <v>1300</v>
      </c>
      <c r="B99" t="s">
        <v>20</v>
      </c>
    </row>
    <row r="100" spans="1:2" x14ac:dyDescent="0.3">
      <c r="A100">
        <v>97800</v>
      </c>
      <c r="B100" t="s">
        <v>14</v>
      </c>
    </row>
    <row r="101" spans="1:2" x14ac:dyDescent="0.3">
      <c r="A101">
        <v>7600</v>
      </c>
      <c r="B101" t="s">
        <v>20</v>
      </c>
    </row>
    <row r="102" spans="1:2" x14ac:dyDescent="0.3">
      <c r="A102">
        <v>100</v>
      </c>
      <c r="B102" t="s">
        <v>14</v>
      </c>
    </row>
    <row r="103" spans="1:2" x14ac:dyDescent="0.3">
      <c r="A103">
        <v>900</v>
      </c>
      <c r="B103" t="s">
        <v>20</v>
      </c>
    </row>
    <row r="104" spans="1:2" x14ac:dyDescent="0.3">
      <c r="A104">
        <v>3700</v>
      </c>
      <c r="B104" t="s">
        <v>20</v>
      </c>
    </row>
    <row r="105" spans="1:2" x14ac:dyDescent="0.3">
      <c r="A105">
        <v>10000</v>
      </c>
      <c r="B105" t="s">
        <v>14</v>
      </c>
    </row>
    <row r="106" spans="1:2" x14ac:dyDescent="0.3">
      <c r="A106">
        <v>119200</v>
      </c>
      <c r="B106" t="s">
        <v>20</v>
      </c>
    </row>
    <row r="107" spans="1:2" x14ac:dyDescent="0.3">
      <c r="A107">
        <v>6800</v>
      </c>
      <c r="B107" t="s">
        <v>20</v>
      </c>
    </row>
    <row r="108" spans="1:2" x14ac:dyDescent="0.3">
      <c r="A108">
        <v>3900</v>
      </c>
      <c r="B108" t="s">
        <v>20</v>
      </c>
    </row>
    <row r="109" spans="1:2" x14ac:dyDescent="0.3">
      <c r="A109">
        <v>3500</v>
      </c>
      <c r="B109" t="s">
        <v>20</v>
      </c>
    </row>
    <row r="110" spans="1:2" x14ac:dyDescent="0.3">
      <c r="A110">
        <v>1500</v>
      </c>
      <c r="B110" t="s">
        <v>20</v>
      </c>
    </row>
    <row r="111" spans="1:2" x14ac:dyDescent="0.3">
      <c r="A111">
        <v>5200</v>
      </c>
      <c r="B111" t="s">
        <v>14</v>
      </c>
    </row>
    <row r="112" spans="1:2" x14ac:dyDescent="0.3">
      <c r="A112">
        <v>142400</v>
      </c>
      <c r="B112" t="s">
        <v>14</v>
      </c>
    </row>
    <row r="113" spans="1:2" x14ac:dyDescent="0.3">
      <c r="A113">
        <v>61400</v>
      </c>
      <c r="B113" t="s">
        <v>20</v>
      </c>
    </row>
    <row r="114" spans="1:2" x14ac:dyDescent="0.3">
      <c r="A114">
        <v>4700</v>
      </c>
      <c r="B114" t="s">
        <v>20</v>
      </c>
    </row>
    <row r="115" spans="1:2" x14ac:dyDescent="0.3">
      <c r="A115">
        <v>3300</v>
      </c>
      <c r="B115" t="s">
        <v>20</v>
      </c>
    </row>
    <row r="116" spans="1:2" x14ac:dyDescent="0.3">
      <c r="A116">
        <v>1900</v>
      </c>
      <c r="B116" t="s">
        <v>20</v>
      </c>
    </row>
    <row r="117" spans="1:2" x14ac:dyDescent="0.3">
      <c r="A117">
        <v>166700</v>
      </c>
      <c r="B117" t="s">
        <v>14</v>
      </c>
    </row>
    <row r="118" spans="1:2" x14ac:dyDescent="0.3">
      <c r="A118">
        <v>7200</v>
      </c>
      <c r="B118" t="s">
        <v>14</v>
      </c>
    </row>
    <row r="119" spans="1:2" x14ac:dyDescent="0.3">
      <c r="A119">
        <v>4900</v>
      </c>
      <c r="B119" t="s">
        <v>20</v>
      </c>
    </row>
    <row r="120" spans="1:2" x14ac:dyDescent="0.3">
      <c r="A120">
        <v>5400</v>
      </c>
      <c r="B120" t="s">
        <v>20</v>
      </c>
    </row>
    <row r="121" spans="1:2" x14ac:dyDescent="0.3">
      <c r="A121">
        <v>5000</v>
      </c>
      <c r="B121" t="s">
        <v>20</v>
      </c>
    </row>
    <row r="122" spans="1:2" x14ac:dyDescent="0.3">
      <c r="A122">
        <v>75100</v>
      </c>
      <c r="B122" t="s">
        <v>20</v>
      </c>
    </row>
    <row r="123" spans="1:2" x14ac:dyDescent="0.3">
      <c r="A123">
        <v>45300</v>
      </c>
      <c r="B123" t="s">
        <v>20</v>
      </c>
    </row>
    <row r="124" spans="1:2" x14ac:dyDescent="0.3">
      <c r="A124">
        <v>136800</v>
      </c>
      <c r="B124" t="s">
        <v>14</v>
      </c>
    </row>
    <row r="125" spans="1:2" x14ac:dyDescent="0.3">
      <c r="A125">
        <v>177700</v>
      </c>
      <c r="B125" t="s">
        <v>14</v>
      </c>
    </row>
    <row r="126" spans="1:2" x14ac:dyDescent="0.3">
      <c r="A126">
        <v>2600</v>
      </c>
      <c r="B126" t="s">
        <v>20</v>
      </c>
    </row>
    <row r="127" spans="1:2" x14ac:dyDescent="0.3">
      <c r="A127">
        <v>5300</v>
      </c>
      <c r="B127" t="s">
        <v>20</v>
      </c>
    </row>
    <row r="128" spans="1:2" x14ac:dyDescent="0.3">
      <c r="A128">
        <v>180200</v>
      </c>
      <c r="B128" t="s">
        <v>14</v>
      </c>
    </row>
    <row r="129" spans="1:2" x14ac:dyDescent="0.3">
      <c r="A129">
        <v>103200</v>
      </c>
      <c r="B129" t="s">
        <v>14</v>
      </c>
    </row>
    <row r="130" spans="1:2" x14ac:dyDescent="0.3">
      <c r="A130">
        <v>70600</v>
      </c>
      <c r="B130" t="s">
        <v>74</v>
      </c>
    </row>
    <row r="131" spans="1:2" x14ac:dyDescent="0.3">
      <c r="A131">
        <v>148500</v>
      </c>
      <c r="B131" t="s">
        <v>74</v>
      </c>
    </row>
    <row r="132" spans="1:2" x14ac:dyDescent="0.3">
      <c r="A132">
        <v>9600</v>
      </c>
      <c r="B132" t="s">
        <v>20</v>
      </c>
    </row>
    <row r="133" spans="1:2" x14ac:dyDescent="0.3">
      <c r="A133">
        <v>164700</v>
      </c>
      <c r="B133" t="s">
        <v>20</v>
      </c>
    </row>
    <row r="134" spans="1:2" x14ac:dyDescent="0.3">
      <c r="A134">
        <v>3300</v>
      </c>
      <c r="B134" t="s">
        <v>20</v>
      </c>
    </row>
    <row r="135" spans="1:2" x14ac:dyDescent="0.3">
      <c r="A135">
        <v>4500</v>
      </c>
      <c r="B135" t="s">
        <v>20</v>
      </c>
    </row>
    <row r="136" spans="1:2" x14ac:dyDescent="0.3">
      <c r="A136">
        <v>99500</v>
      </c>
      <c r="B136" t="s">
        <v>14</v>
      </c>
    </row>
    <row r="137" spans="1:2" x14ac:dyDescent="0.3">
      <c r="A137">
        <v>7700</v>
      </c>
      <c r="B137" t="s">
        <v>14</v>
      </c>
    </row>
    <row r="138" spans="1:2" x14ac:dyDescent="0.3">
      <c r="A138">
        <v>82800</v>
      </c>
      <c r="B138" t="s">
        <v>74</v>
      </c>
    </row>
    <row r="139" spans="1:2" x14ac:dyDescent="0.3">
      <c r="A139">
        <v>1800</v>
      </c>
      <c r="B139" t="s">
        <v>20</v>
      </c>
    </row>
    <row r="140" spans="1:2" x14ac:dyDescent="0.3">
      <c r="A140">
        <v>9600</v>
      </c>
      <c r="B140" t="s">
        <v>14</v>
      </c>
    </row>
    <row r="141" spans="1:2" x14ac:dyDescent="0.3">
      <c r="A141">
        <v>92100</v>
      </c>
      <c r="B141" t="s">
        <v>14</v>
      </c>
    </row>
    <row r="142" spans="1:2" x14ac:dyDescent="0.3">
      <c r="A142">
        <v>5500</v>
      </c>
      <c r="B142" t="s">
        <v>20</v>
      </c>
    </row>
    <row r="143" spans="1:2" x14ac:dyDescent="0.3">
      <c r="A143">
        <v>64300</v>
      </c>
      <c r="B143" t="s">
        <v>20</v>
      </c>
    </row>
    <row r="144" spans="1:2" x14ac:dyDescent="0.3">
      <c r="A144">
        <v>5000</v>
      </c>
      <c r="B144" t="s">
        <v>20</v>
      </c>
    </row>
    <row r="145" spans="1:2" x14ac:dyDescent="0.3">
      <c r="A145">
        <v>5400</v>
      </c>
      <c r="B145" t="s">
        <v>20</v>
      </c>
    </row>
    <row r="146" spans="1:2" x14ac:dyDescent="0.3">
      <c r="A146">
        <v>9000</v>
      </c>
      <c r="B146" t="s">
        <v>20</v>
      </c>
    </row>
    <row r="147" spans="1:2" x14ac:dyDescent="0.3">
      <c r="A147">
        <v>25000</v>
      </c>
      <c r="B147" t="s">
        <v>20</v>
      </c>
    </row>
    <row r="148" spans="1:2" x14ac:dyDescent="0.3">
      <c r="A148">
        <v>8800</v>
      </c>
      <c r="B148" t="s">
        <v>74</v>
      </c>
    </row>
    <row r="149" spans="1:2" x14ac:dyDescent="0.3">
      <c r="A149">
        <v>8300</v>
      </c>
      <c r="B149" t="s">
        <v>20</v>
      </c>
    </row>
    <row r="150" spans="1:2" x14ac:dyDescent="0.3">
      <c r="A150">
        <v>9300</v>
      </c>
      <c r="B150" t="s">
        <v>20</v>
      </c>
    </row>
    <row r="151" spans="1:2" x14ac:dyDescent="0.3">
      <c r="A151">
        <v>6200</v>
      </c>
      <c r="B151" t="s">
        <v>20</v>
      </c>
    </row>
    <row r="152" spans="1:2" x14ac:dyDescent="0.3">
      <c r="A152">
        <v>100</v>
      </c>
      <c r="B152" t="s">
        <v>14</v>
      </c>
    </row>
    <row r="153" spans="1:2" x14ac:dyDescent="0.3">
      <c r="A153">
        <v>137200</v>
      </c>
      <c r="B153" t="s">
        <v>14</v>
      </c>
    </row>
    <row r="154" spans="1:2" x14ac:dyDescent="0.3">
      <c r="A154">
        <v>41500</v>
      </c>
      <c r="B154" t="s">
        <v>20</v>
      </c>
    </row>
    <row r="155" spans="1:2" x14ac:dyDescent="0.3">
      <c r="A155">
        <v>189400</v>
      </c>
      <c r="B155" t="s">
        <v>14</v>
      </c>
    </row>
    <row r="156" spans="1:2" x14ac:dyDescent="0.3">
      <c r="A156">
        <v>171300</v>
      </c>
      <c r="B156" t="s">
        <v>14</v>
      </c>
    </row>
    <row r="157" spans="1:2" x14ac:dyDescent="0.3">
      <c r="A157">
        <v>139500</v>
      </c>
      <c r="B157" t="s">
        <v>14</v>
      </c>
    </row>
    <row r="158" spans="1:2" x14ac:dyDescent="0.3">
      <c r="A158">
        <v>36400</v>
      </c>
      <c r="B158" t="s">
        <v>74</v>
      </c>
    </row>
    <row r="159" spans="1:2" x14ac:dyDescent="0.3">
      <c r="A159">
        <v>4200</v>
      </c>
      <c r="B159" t="s">
        <v>14</v>
      </c>
    </row>
    <row r="160" spans="1:2" x14ac:dyDescent="0.3">
      <c r="A160">
        <v>2100</v>
      </c>
      <c r="B160" t="s">
        <v>20</v>
      </c>
    </row>
    <row r="161" spans="1:2" x14ac:dyDescent="0.3">
      <c r="A161">
        <v>191200</v>
      </c>
      <c r="B161" t="s">
        <v>20</v>
      </c>
    </row>
    <row r="162" spans="1:2" x14ac:dyDescent="0.3">
      <c r="A162">
        <v>8000</v>
      </c>
      <c r="B162" t="s">
        <v>20</v>
      </c>
    </row>
    <row r="163" spans="1:2" x14ac:dyDescent="0.3">
      <c r="A163">
        <v>5500</v>
      </c>
      <c r="B163" t="s">
        <v>14</v>
      </c>
    </row>
    <row r="164" spans="1:2" x14ac:dyDescent="0.3">
      <c r="A164">
        <v>6100</v>
      </c>
      <c r="B164" t="s">
        <v>20</v>
      </c>
    </row>
    <row r="165" spans="1:2" x14ac:dyDescent="0.3">
      <c r="A165">
        <v>3500</v>
      </c>
      <c r="B165" t="s">
        <v>20</v>
      </c>
    </row>
    <row r="166" spans="1:2" x14ac:dyDescent="0.3">
      <c r="A166">
        <v>150500</v>
      </c>
      <c r="B166" t="s">
        <v>20</v>
      </c>
    </row>
    <row r="167" spans="1:2" x14ac:dyDescent="0.3">
      <c r="A167">
        <v>90400</v>
      </c>
      <c r="B167" t="s">
        <v>20</v>
      </c>
    </row>
    <row r="168" spans="1:2" x14ac:dyDescent="0.3">
      <c r="A168">
        <v>9800</v>
      </c>
      <c r="B168" t="s">
        <v>20</v>
      </c>
    </row>
    <row r="169" spans="1:2" x14ac:dyDescent="0.3">
      <c r="A169">
        <v>2600</v>
      </c>
      <c r="B169" t="s">
        <v>20</v>
      </c>
    </row>
    <row r="170" spans="1:2" x14ac:dyDescent="0.3">
      <c r="A170">
        <v>128100</v>
      </c>
      <c r="B170" t="s">
        <v>14</v>
      </c>
    </row>
    <row r="171" spans="1:2" x14ac:dyDescent="0.3">
      <c r="A171">
        <v>23300</v>
      </c>
      <c r="B171" t="s">
        <v>20</v>
      </c>
    </row>
    <row r="172" spans="1:2" x14ac:dyDescent="0.3">
      <c r="A172">
        <v>188100</v>
      </c>
      <c r="B172" t="s">
        <v>14</v>
      </c>
    </row>
    <row r="173" spans="1:2" x14ac:dyDescent="0.3">
      <c r="A173">
        <v>4900</v>
      </c>
      <c r="B173" t="s">
        <v>14</v>
      </c>
    </row>
    <row r="174" spans="1:2" x14ac:dyDescent="0.3">
      <c r="A174">
        <v>800</v>
      </c>
      <c r="B174" t="s">
        <v>14</v>
      </c>
    </row>
    <row r="175" spans="1:2" x14ac:dyDescent="0.3">
      <c r="A175">
        <v>96700</v>
      </c>
      <c r="B175" t="s">
        <v>20</v>
      </c>
    </row>
    <row r="176" spans="1:2" x14ac:dyDescent="0.3">
      <c r="A176">
        <v>600</v>
      </c>
      <c r="B176" t="s">
        <v>20</v>
      </c>
    </row>
    <row r="177" spans="1:2" x14ac:dyDescent="0.3">
      <c r="A177">
        <v>181200</v>
      </c>
      <c r="B177" t="s">
        <v>14</v>
      </c>
    </row>
    <row r="178" spans="1:2" x14ac:dyDescent="0.3">
      <c r="A178">
        <v>115000</v>
      </c>
      <c r="B178" t="s">
        <v>14</v>
      </c>
    </row>
    <row r="179" spans="1:2" x14ac:dyDescent="0.3">
      <c r="A179">
        <v>38800</v>
      </c>
      <c r="B179" t="s">
        <v>20</v>
      </c>
    </row>
    <row r="180" spans="1:2" x14ac:dyDescent="0.3">
      <c r="A180">
        <v>7200</v>
      </c>
      <c r="B180" t="s">
        <v>14</v>
      </c>
    </row>
    <row r="181" spans="1:2" x14ac:dyDescent="0.3">
      <c r="A181">
        <v>44500</v>
      </c>
      <c r="B181" t="s">
        <v>20</v>
      </c>
    </row>
    <row r="182" spans="1:2" x14ac:dyDescent="0.3">
      <c r="A182">
        <v>56000</v>
      </c>
      <c r="B182" t="s">
        <v>20</v>
      </c>
    </row>
    <row r="183" spans="1:2" x14ac:dyDescent="0.3">
      <c r="A183">
        <v>8600</v>
      </c>
      <c r="B183" t="s">
        <v>14</v>
      </c>
    </row>
    <row r="184" spans="1:2" x14ac:dyDescent="0.3">
      <c r="A184">
        <v>27100</v>
      </c>
      <c r="B184" t="s">
        <v>20</v>
      </c>
    </row>
    <row r="185" spans="1:2" x14ac:dyDescent="0.3">
      <c r="A185">
        <v>5100</v>
      </c>
      <c r="B185" t="s">
        <v>14</v>
      </c>
    </row>
    <row r="186" spans="1:2" x14ac:dyDescent="0.3">
      <c r="A186">
        <v>3600</v>
      </c>
      <c r="B186" t="s">
        <v>20</v>
      </c>
    </row>
    <row r="187" spans="1:2" x14ac:dyDescent="0.3">
      <c r="A187">
        <v>1000</v>
      </c>
      <c r="B187" t="s">
        <v>14</v>
      </c>
    </row>
    <row r="188" spans="1:2" x14ac:dyDescent="0.3">
      <c r="A188">
        <v>88800</v>
      </c>
      <c r="B188" t="s">
        <v>14</v>
      </c>
    </row>
    <row r="189" spans="1:2" x14ac:dyDescent="0.3">
      <c r="A189">
        <v>60200</v>
      </c>
      <c r="B189" t="s">
        <v>20</v>
      </c>
    </row>
    <row r="190" spans="1:2" x14ac:dyDescent="0.3">
      <c r="A190">
        <v>8200</v>
      </c>
      <c r="B190" t="s">
        <v>14</v>
      </c>
    </row>
    <row r="191" spans="1:2" x14ac:dyDescent="0.3">
      <c r="A191">
        <v>191300</v>
      </c>
      <c r="B191" t="s">
        <v>74</v>
      </c>
    </row>
    <row r="192" spans="1:2" x14ac:dyDescent="0.3">
      <c r="A192">
        <v>3700</v>
      </c>
      <c r="B192" t="s">
        <v>14</v>
      </c>
    </row>
    <row r="193" spans="1:2" x14ac:dyDescent="0.3">
      <c r="A193">
        <v>8400</v>
      </c>
      <c r="B193" t="s">
        <v>14</v>
      </c>
    </row>
    <row r="194" spans="1:2" x14ac:dyDescent="0.3">
      <c r="A194">
        <v>42600</v>
      </c>
      <c r="B194" t="s">
        <v>14</v>
      </c>
    </row>
    <row r="195" spans="1:2" x14ac:dyDescent="0.3">
      <c r="A195">
        <v>6600</v>
      </c>
      <c r="B195" t="s">
        <v>14</v>
      </c>
    </row>
    <row r="196" spans="1:2" x14ac:dyDescent="0.3">
      <c r="A196">
        <v>7100</v>
      </c>
      <c r="B196" t="s">
        <v>20</v>
      </c>
    </row>
    <row r="197" spans="1:2" x14ac:dyDescent="0.3">
      <c r="A197">
        <v>15800</v>
      </c>
      <c r="B197" t="s">
        <v>20</v>
      </c>
    </row>
    <row r="198" spans="1:2" x14ac:dyDescent="0.3">
      <c r="A198">
        <v>8200</v>
      </c>
      <c r="B198" t="s">
        <v>14</v>
      </c>
    </row>
    <row r="199" spans="1:2" x14ac:dyDescent="0.3">
      <c r="A199">
        <v>54700</v>
      </c>
      <c r="B199" t="s">
        <v>20</v>
      </c>
    </row>
    <row r="200" spans="1:2" x14ac:dyDescent="0.3">
      <c r="A200">
        <v>63200</v>
      </c>
      <c r="B200" t="s">
        <v>14</v>
      </c>
    </row>
    <row r="201" spans="1:2" x14ac:dyDescent="0.3">
      <c r="A201">
        <v>1800</v>
      </c>
      <c r="B201" t="s">
        <v>14</v>
      </c>
    </row>
    <row r="202" spans="1:2" x14ac:dyDescent="0.3">
      <c r="A202">
        <v>100</v>
      </c>
      <c r="B202" t="s">
        <v>14</v>
      </c>
    </row>
    <row r="203" spans="1:2" x14ac:dyDescent="0.3">
      <c r="A203">
        <v>2100</v>
      </c>
      <c r="B203" t="s">
        <v>20</v>
      </c>
    </row>
    <row r="204" spans="1:2" x14ac:dyDescent="0.3">
      <c r="A204">
        <v>8300</v>
      </c>
      <c r="B204" t="s">
        <v>74</v>
      </c>
    </row>
    <row r="205" spans="1:2" x14ac:dyDescent="0.3">
      <c r="A205">
        <v>143900</v>
      </c>
      <c r="B205" t="s">
        <v>20</v>
      </c>
    </row>
    <row r="206" spans="1:2" x14ac:dyDescent="0.3">
      <c r="A206">
        <v>75000</v>
      </c>
      <c r="B206" t="s">
        <v>14</v>
      </c>
    </row>
    <row r="207" spans="1:2" x14ac:dyDescent="0.3">
      <c r="A207">
        <v>1300</v>
      </c>
      <c r="B207" t="s">
        <v>20</v>
      </c>
    </row>
    <row r="208" spans="1:2" x14ac:dyDescent="0.3">
      <c r="A208">
        <v>9000</v>
      </c>
      <c r="B208" t="s">
        <v>74</v>
      </c>
    </row>
    <row r="209" spans="1:2" x14ac:dyDescent="0.3">
      <c r="A209">
        <v>1000</v>
      </c>
      <c r="B209" t="s">
        <v>20</v>
      </c>
    </row>
    <row r="210" spans="1:2" x14ac:dyDescent="0.3">
      <c r="A210">
        <v>196900</v>
      </c>
      <c r="B210" t="s">
        <v>20</v>
      </c>
    </row>
    <row r="211" spans="1:2" x14ac:dyDescent="0.3">
      <c r="A211">
        <v>194500</v>
      </c>
      <c r="B211" t="s">
        <v>47</v>
      </c>
    </row>
    <row r="212" spans="1:2" x14ac:dyDescent="0.3">
      <c r="A212">
        <v>9400</v>
      </c>
      <c r="B212" t="s">
        <v>14</v>
      </c>
    </row>
    <row r="213" spans="1:2" x14ac:dyDescent="0.3">
      <c r="A213">
        <v>104400</v>
      </c>
      <c r="B213" t="s">
        <v>14</v>
      </c>
    </row>
    <row r="214" spans="1:2" x14ac:dyDescent="0.3">
      <c r="A214">
        <v>8100</v>
      </c>
      <c r="B214" t="s">
        <v>20</v>
      </c>
    </row>
    <row r="215" spans="1:2" x14ac:dyDescent="0.3">
      <c r="A215">
        <v>87900</v>
      </c>
      <c r="B215" t="s">
        <v>20</v>
      </c>
    </row>
    <row r="216" spans="1:2" x14ac:dyDescent="0.3">
      <c r="A216">
        <v>1400</v>
      </c>
      <c r="B216" t="s">
        <v>20</v>
      </c>
    </row>
    <row r="217" spans="1:2" x14ac:dyDescent="0.3">
      <c r="A217">
        <v>156800</v>
      </c>
      <c r="B217" t="s">
        <v>14</v>
      </c>
    </row>
    <row r="218" spans="1:2" x14ac:dyDescent="0.3">
      <c r="A218">
        <v>121700</v>
      </c>
      <c r="B218" t="s">
        <v>20</v>
      </c>
    </row>
    <row r="219" spans="1:2" x14ac:dyDescent="0.3">
      <c r="A219">
        <v>129400</v>
      </c>
      <c r="B219" t="s">
        <v>14</v>
      </c>
    </row>
    <row r="220" spans="1:2" x14ac:dyDescent="0.3">
      <c r="A220">
        <v>5700</v>
      </c>
      <c r="B220" t="s">
        <v>20</v>
      </c>
    </row>
    <row r="221" spans="1:2" x14ac:dyDescent="0.3">
      <c r="A221">
        <v>41700</v>
      </c>
      <c r="B221" t="s">
        <v>20</v>
      </c>
    </row>
    <row r="222" spans="1:2" x14ac:dyDescent="0.3">
      <c r="A222">
        <v>7900</v>
      </c>
      <c r="B222" t="s">
        <v>14</v>
      </c>
    </row>
    <row r="223" spans="1:2" x14ac:dyDescent="0.3">
      <c r="A223">
        <v>121500</v>
      </c>
      <c r="B223" t="s">
        <v>14</v>
      </c>
    </row>
    <row r="224" spans="1:2" x14ac:dyDescent="0.3">
      <c r="A224">
        <v>4800</v>
      </c>
      <c r="B224" t="s">
        <v>20</v>
      </c>
    </row>
    <row r="225" spans="1:2" x14ac:dyDescent="0.3">
      <c r="A225">
        <v>87300</v>
      </c>
      <c r="B225" t="s">
        <v>14</v>
      </c>
    </row>
    <row r="226" spans="1:2" x14ac:dyDescent="0.3">
      <c r="A226">
        <v>46300</v>
      </c>
      <c r="B226" t="s">
        <v>20</v>
      </c>
    </row>
    <row r="227" spans="1:2" x14ac:dyDescent="0.3">
      <c r="A227">
        <v>67800</v>
      </c>
      <c r="B227" t="s">
        <v>20</v>
      </c>
    </row>
    <row r="228" spans="1:2" x14ac:dyDescent="0.3">
      <c r="A228">
        <v>3000</v>
      </c>
      <c r="B228" t="s">
        <v>20</v>
      </c>
    </row>
    <row r="229" spans="1:2" x14ac:dyDescent="0.3">
      <c r="A229">
        <v>60900</v>
      </c>
      <c r="B229" t="s">
        <v>20</v>
      </c>
    </row>
    <row r="230" spans="1:2" x14ac:dyDescent="0.3">
      <c r="A230">
        <v>137900</v>
      </c>
      <c r="B230" t="s">
        <v>20</v>
      </c>
    </row>
    <row r="231" spans="1:2" x14ac:dyDescent="0.3">
      <c r="A231">
        <v>85600</v>
      </c>
      <c r="B231" t="s">
        <v>20</v>
      </c>
    </row>
    <row r="232" spans="1:2" x14ac:dyDescent="0.3">
      <c r="A232">
        <v>2400</v>
      </c>
      <c r="B232" t="s">
        <v>20</v>
      </c>
    </row>
    <row r="233" spans="1:2" x14ac:dyDescent="0.3">
      <c r="A233">
        <v>7200</v>
      </c>
      <c r="B233" t="s">
        <v>74</v>
      </c>
    </row>
    <row r="234" spans="1:2" x14ac:dyDescent="0.3">
      <c r="A234">
        <v>3400</v>
      </c>
      <c r="B234" t="s">
        <v>20</v>
      </c>
    </row>
    <row r="235" spans="1:2" x14ac:dyDescent="0.3">
      <c r="A235">
        <v>3800</v>
      </c>
      <c r="B235" t="s">
        <v>20</v>
      </c>
    </row>
    <row r="236" spans="1:2" x14ac:dyDescent="0.3">
      <c r="A236">
        <v>7500</v>
      </c>
      <c r="B236" t="s">
        <v>20</v>
      </c>
    </row>
    <row r="237" spans="1:2" x14ac:dyDescent="0.3">
      <c r="A237">
        <v>8600</v>
      </c>
      <c r="B237" t="s">
        <v>14</v>
      </c>
    </row>
    <row r="238" spans="1:2" x14ac:dyDescent="0.3">
      <c r="A238">
        <v>39500</v>
      </c>
      <c r="B238" t="s">
        <v>14</v>
      </c>
    </row>
    <row r="239" spans="1:2" x14ac:dyDescent="0.3">
      <c r="A239">
        <v>9300</v>
      </c>
      <c r="B239" t="s">
        <v>20</v>
      </c>
    </row>
    <row r="240" spans="1:2" x14ac:dyDescent="0.3">
      <c r="A240">
        <v>2400</v>
      </c>
      <c r="B240" t="s">
        <v>20</v>
      </c>
    </row>
    <row r="241" spans="1:2" x14ac:dyDescent="0.3">
      <c r="A241">
        <v>3200</v>
      </c>
      <c r="B241" t="s">
        <v>14</v>
      </c>
    </row>
    <row r="242" spans="1:2" x14ac:dyDescent="0.3">
      <c r="A242">
        <v>29400</v>
      </c>
      <c r="B242" t="s">
        <v>20</v>
      </c>
    </row>
    <row r="243" spans="1:2" x14ac:dyDescent="0.3">
      <c r="A243">
        <v>168500</v>
      </c>
      <c r="B243" t="s">
        <v>20</v>
      </c>
    </row>
    <row r="244" spans="1:2" x14ac:dyDescent="0.3">
      <c r="A244">
        <v>8400</v>
      </c>
      <c r="B244" t="s">
        <v>20</v>
      </c>
    </row>
    <row r="245" spans="1:2" x14ac:dyDescent="0.3">
      <c r="A245">
        <v>2300</v>
      </c>
      <c r="B245" t="s">
        <v>20</v>
      </c>
    </row>
    <row r="246" spans="1:2" x14ac:dyDescent="0.3">
      <c r="A246">
        <v>700</v>
      </c>
      <c r="B246" t="s">
        <v>20</v>
      </c>
    </row>
    <row r="247" spans="1:2" x14ac:dyDescent="0.3">
      <c r="A247">
        <v>2900</v>
      </c>
      <c r="B247" t="s">
        <v>20</v>
      </c>
    </row>
    <row r="248" spans="1:2" x14ac:dyDescent="0.3">
      <c r="A248">
        <v>4500</v>
      </c>
      <c r="B248" t="s">
        <v>20</v>
      </c>
    </row>
    <row r="249" spans="1:2" x14ac:dyDescent="0.3">
      <c r="A249">
        <v>19800</v>
      </c>
      <c r="B249" t="s">
        <v>20</v>
      </c>
    </row>
    <row r="250" spans="1:2" x14ac:dyDescent="0.3">
      <c r="A250">
        <v>6200</v>
      </c>
      <c r="B250" t="s">
        <v>20</v>
      </c>
    </row>
    <row r="251" spans="1:2" x14ac:dyDescent="0.3">
      <c r="A251">
        <v>61500</v>
      </c>
      <c r="B251" t="s">
        <v>20</v>
      </c>
    </row>
    <row r="252" spans="1:2" x14ac:dyDescent="0.3">
      <c r="A252">
        <v>100</v>
      </c>
      <c r="B252" t="s">
        <v>14</v>
      </c>
    </row>
    <row r="253" spans="1:2" x14ac:dyDescent="0.3">
      <c r="A253">
        <v>7100</v>
      </c>
      <c r="B253" t="s">
        <v>14</v>
      </c>
    </row>
    <row r="254" spans="1:2" x14ac:dyDescent="0.3">
      <c r="A254">
        <v>1000</v>
      </c>
      <c r="B254" t="s">
        <v>20</v>
      </c>
    </row>
    <row r="255" spans="1:2" x14ac:dyDescent="0.3">
      <c r="A255">
        <v>121500</v>
      </c>
      <c r="B255" t="s">
        <v>14</v>
      </c>
    </row>
    <row r="256" spans="1:2" x14ac:dyDescent="0.3">
      <c r="A256">
        <v>4600</v>
      </c>
      <c r="B256" t="s">
        <v>20</v>
      </c>
    </row>
    <row r="257" spans="1:2" x14ac:dyDescent="0.3">
      <c r="A257">
        <v>80500</v>
      </c>
      <c r="B257" t="s">
        <v>20</v>
      </c>
    </row>
    <row r="258" spans="1:2" x14ac:dyDescent="0.3">
      <c r="A258">
        <v>4100</v>
      </c>
      <c r="B258" t="s">
        <v>14</v>
      </c>
    </row>
    <row r="259" spans="1:2" x14ac:dyDescent="0.3">
      <c r="A259">
        <v>5700</v>
      </c>
      <c r="B259" t="s">
        <v>20</v>
      </c>
    </row>
    <row r="260" spans="1:2" x14ac:dyDescent="0.3">
      <c r="A260">
        <v>5000</v>
      </c>
      <c r="B260" t="s">
        <v>20</v>
      </c>
    </row>
    <row r="261" spans="1:2" x14ac:dyDescent="0.3">
      <c r="A261">
        <v>1800</v>
      </c>
      <c r="B261" t="s">
        <v>20</v>
      </c>
    </row>
    <row r="262" spans="1:2" x14ac:dyDescent="0.3">
      <c r="A262">
        <v>6300</v>
      </c>
      <c r="B262" t="s">
        <v>20</v>
      </c>
    </row>
    <row r="263" spans="1:2" x14ac:dyDescent="0.3">
      <c r="A263">
        <v>84300</v>
      </c>
      <c r="B263" t="s">
        <v>14</v>
      </c>
    </row>
    <row r="264" spans="1:2" x14ac:dyDescent="0.3">
      <c r="A264">
        <v>1700</v>
      </c>
      <c r="B264" t="s">
        <v>20</v>
      </c>
    </row>
    <row r="265" spans="1:2" x14ac:dyDescent="0.3">
      <c r="A265">
        <v>2900</v>
      </c>
      <c r="B265" t="s">
        <v>20</v>
      </c>
    </row>
    <row r="266" spans="1:2" x14ac:dyDescent="0.3">
      <c r="A266">
        <v>45600</v>
      </c>
      <c r="B266" t="s">
        <v>20</v>
      </c>
    </row>
    <row r="267" spans="1:2" x14ac:dyDescent="0.3">
      <c r="A267">
        <v>4900</v>
      </c>
      <c r="B267" t="s">
        <v>20</v>
      </c>
    </row>
    <row r="268" spans="1:2" x14ac:dyDescent="0.3">
      <c r="A268">
        <v>111900</v>
      </c>
      <c r="B268" t="s">
        <v>14</v>
      </c>
    </row>
    <row r="269" spans="1:2" x14ac:dyDescent="0.3">
      <c r="A269">
        <v>61600</v>
      </c>
      <c r="B269" t="s">
        <v>20</v>
      </c>
    </row>
    <row r="270" spans="1:2" x14ac:dyDescent="0.3">
      <c r="A270">
        <v>1500</v>
      </c>
      <c r="B270" t="s">
        <v>20</v>
      </c>
    </row>
    <row r="271" spans="1:2" x14ac:dyDescent="0.3">
      <c r="A271">
        <v>3500</v>
      </c>
      <c r="B271" t="s">
        <v>20</v>
      </c>
    </row>
    <row r="272" spans="1:2" x14ac:dyDescent="0.3">
      <c r="A272">
        <v>173900</v>
      </c>
      <c r="B272" t="s">
        <v>74</v>
      </c>
    </row>
    <row r="273" spans="1:2" x14ac:dyDescent="0.3">
      <c r="A273">
        <v>153700</v>
      </c>
      <c r="B273" t="s">
        <v>47</v>
      </c>
    </row>
    <row r="274" spans="1:2" x14ac:dyDescent="0.3">
      <c r="A274">
        <v>51100</v>
      </c>
      <c r="B274" t="s">
        <v>20</v>
      </c>
    </row>
    <row r="275" spans="1:2" x14ac:dyDescent="0.3">
      <c r="A275">
        <v>7800</v>
      </c>
      <c r="B275" t="s">
        <v>20</v>
      </c>
    </row>
    <row r="276" spans="1:2" x14ac:dyDescent="0.3">
      <c r="A276">
        <v>2400</v>
      </c>
      <c r="B276" t="s">
        <v>14</v>
      </c>
    </row>
    <row r="277" spans="1:2" x14ac:dyDescent="0.3">
      <c r="A277">
        <v>3900</v>
      </c>
      <c r="B277" t="s">
        <v>20</v>
      </c>
    </row>
    <row r="278" spans="1:2" x14ac:dyDescent="0.3">
      <c r="A278">
        <v>5500</v>
      </c>
      <c r="B278" t="s">
        <v>14</v>
      </c>
    </row>
    <row r="279" spans="1:2" x14ac:dyDescent="0.3">
      <c r="A279">
        <v>700</v>
      </c>
      <c r="B279" t="s">
        <v>20</v>
      </c>
    </row>
    <row r="280" spans="1:2" x14ac:dyDescent="0.3">
      <c r="A280">
        <v>2700</v>
      </c>
      <c r="B280" t="s">
        <v>20</v>
      </c>
    </row>
    <row r="281" spans="1:2" x14ac:dyDescent="0.3">
      <c r="A281">
        <v>8000</v>
      </c>
      <c r="B281" t="s">
        <v>20</v>
      </c>
    </row>
    <row r="282" spans="1:2" x14ac:dyDescent="0.3">
      <c r="A282">
        <v>2500</v>
      </c>
      <c r="B282" t="s">
        <v>20</v>
      </c>
    </row>
    <row r="283" spans="1:2" x14ac:dyDescent="0.3">
      <c r="A283">
        <v>164500</v>
      </c>
      <c r="B283" t="s">
        <v>14</v>
      </c>
    </row>
    <row r="284" spans="1:2" x14ac:dyDescent="0.3">
      <c r="A284">
        <v>8400</v>
      </c>
      <c r="B284" t="s">
        <v>20</v>
      </c>
    </row>
    <row r="285" spans="1:2" x14ac:dyDescent="0.3">
      <c r="A285">
        <v>8100</v>
      </c>
      <c r="B285" t="s">
        <v>14</v>
      </c>
    </row>
    <row r="286" spans="1:2" x14ac:dyDescent="0.3">
      <c r="A286">
        <v>9800</v>
      </c>
      <c r="B286" t="s">
        <v>14</v>
      </c>
    </row>
    <row r="287" spans="1:2" x14ac:dyDescent="0.3">
      <c r="A287">
        <v>900</v>
      </c>
      <c r="B287" t="s">
        <v>20</v>
      </c>
    </row>
    <row r="288" spans="1:2" x14ac:dyDescent="0.3">
      <c r="A288">
        <v>112100</v>
      </c>
      <c r="B288" t="s">
        <v>74</v>
      </c>
    </row>
    <row r="289" spans="1:2" x14ac:dyDescent="0.3">
      <c r="A289">
        <v>6300</v>
      </c>
      <c r="B289" t="s">
        <v>20</v>
      </c>
    </row>
    <row r="290" spans="1:2" x14ac:dyDescent="0.3">
      <c r="A290">
        <v>5600</v>
      </c>
      <c r="B290" t="s">
        <v>14</v>
      </c>
    </row>
    <row r="291" spans="1:2" x14ac:dyDescent="0.3">
      <c r="A291">
        <v>800</v>
      </c>
      <c r="B291" t="s">
        <v>20</v>
      </c>
    </row>
    <row r="292" spans="1:2" x14ac:dyDescent="0.3">
      <c r="A292">
        <v>168600</v>
      </c>
      <c r="B292" t="s">
        <v>14</v>
      </c>
    </row>
    <row r="293" spans="1:2" x14ac:dyDescent="0.3">
      <c r="A293">
        <v>1800</v>
      </c>
      <c r="B293" t="s">
        <v>20</v>
      </c>
    </row>
    <row r="294" spans="1:2" x14ac:dyDescent="0.3">
      <c r="A294">
        <v>7300</v>
      </c>
      <c r="B294" t="s">
        <v>14</v>
      </c>
    </row>
    <row r="295" spans="1:2" x14ac:dyDescent="0.3">
      <c r="A295">
        <v>6500</v>
      </c>
      <c r="B295" t="s">
        <v>74</v>
      </c>
    </row>
    <row r="296" spans="1:2" x14ac:dyDescent="0.3">
      <c r="A296">
        <v>600</v>
      </c>
      <c r="B296" t="s">
        <v>20</v>
      </c>
    </row>
    <row r="297" spans="1:2" x14ac:dyDescent="0.3">
      <c r="A297">
        <v>192900</v>
      </c>
      <c r="B297" t="s">
        <v>14</v>
      </c>
    </row>
    <row r="298" spans="1:2" x14ac:dyDescent="0.3">
      <c r="A298">
        <v>6100</v>
      </c>
      <c r="B298" t="s">
        <v>14</v>
      </c>
    </row>
    <row r="299" spans="1:2" x14ac:dyDescent="0.3">
      <c r="A299">
        <v>7200</v>
      </c>
      <c r="B299" t="s">
        <v>14</v>
      </c>
    </row>
    <row r="300" spans="1:2" x14ac:dyDescent="0.3">
      <c r="A300">
        <v>3500</v>
      </c>
      <c r="B300" t="s">
        <v>20</v>
      </c>
    </row>
    <row r="301" spans="1:2" x14ac:dyDescent="0.3">
      <c r="A301">
        <v>3800</v>
      </c>
      <c r="B301" t="s">
        <v>14</v>
      </c>
    </row>
    <row r="302" spans="1:2" x14ac:dyDescent="0.3">
      <c r="A302">
        <v>100</v>
      </c>
      <c r="B302" t="s">
        <v>14</v>
      </c>
    </row>
    <row r="303" spans="1:2" x14ac:dyDescent="0.3">
      <c r="A303">
        <v>900</v>
      </c>
      <c r="B303" t="s">
        <v>20</v>
      </c>
    </row>
    <row r="304" spans="1:2" x14ac:dyDescent="0.3">
      <c r="A304">
        <v>76100</v>
      </c>
      <c r="B304" t="s">
        <v>14</v>
      </c>
    </row>
    <row r="305" spans="1:2" x14ac:dyDescent="0.3">
      <c r="A305">
        <v>3400</v>
      </c>
      <c r="B305" t="s">
        <v>14</v>
      </c>
    </row>
    <row r="306" spans="1:2" x14ac:dyDescent="0.3">
      <c r="A306">
        <v>2100</v>
      </c>
      <c r="B306" t="s">
        <v>20</v>
      </c>
    </row>
    <row r="307" spans="1:2" x14ac:dyDescent="0.3">
      <c r="A307">
        <v>2800</v>
      </c>
      <c r="B307" t="s">
        <v>20</v>
      </c>
    </row>
    <row r="308" spans="1:2" x14ac:dyDescent="0.3">
      <c r="A308">
        <v>6500</v>
      </c>
      <c r="B308" t="s">
        <v>14</v>
      </c>
    </row>
    <row r="309" spans="1:2" x14ac:dyDescent="0.3">
      <c r="A309">
        <v>32900</v>
      </c>
      <c r="B309" t="s">
        <v>20</v>
      </c>
    </row>
    <row r="310" spans="1:2" x14ac:dyDescent="0.3">
      <c r="A310">
        <v>118200</v>
      </c>
      <c r="B310" t="s">
        <v>14</v>
      </c>
    </row>
    <row r="311" spans="1:2" x14ac:dyDescent="0.3">
      <c r="A311">
        <v>4100</v>
      </c>
      <c r="B311" t="s">
        <v>74</v>
      </c>
    </row>
    <row r="312" spans="1:2" x14ac:dyDescent="0.3">
      <c r="A312">
        <v>7800</v>
      </c>
      <c r="B312" t="s">
        <v>14</v>
      </c>
    </row>
    <row r="313" spans="1:2" x14ac:dyDescent="0.3">
      <c r="A313">
        <v>6300</v>
      </c>
      <c r="B313" t="s">
        <v>20</v>
      </c>
    </row>
    <row r="314" spans="1:2" x14ac:dyDescent="0.3">
      <c r="A314">
        <v>59100</v>
      </c>
      <c r="B314" t="s">
        <v>20</v>
      </c>
    </row>
    <row r="315" spans="1:2" x14ac:dyDescent="0.3">
      <c r="A315">
        <v>2200</v>
      </c>
      <c r="B315" t="s">
        <v>20</v>
      </c>
    </row>
    <row r="316" spans="1:2" x14ac:dyDescent="0.3">
      <c r="A316">
        <v>1400</v>
      </c>
      <c r="B316" t="s">
        <v>20</v>
      </c>
    </row>
    <row r="317" spans="1:2" x14ac:dyDescent="0.3">
      <c r="A317">
        <v>9500</v>
      </c>
      <c r="B317" t="s">
        <v>14</v>
      </c>
    </row>
    <row r="318" spans="1:2" x14ac:dyDescent="0.3">
      <c r="A318">
        <v>9600</v>
      </c>
      <c r="B318" t="s">
        <v>14</v>
      </c>
    </row>
    <row r="319" spans="1:2" x14ac:dyDescent="0.3">
      <c r="A319">
        <v>6600</v>
      </c>
      <c r="B319" t="s">
        <v>14</v>
      </c>
    </row>
    <row r="320" spans="1:2" x14ac:dyDescent="0.3">
      <c r="A320">
        <v>5700</v>
      </c>
      <c r="B320" t="s">
        <v>14</v>
      </c>
    </row>
    <row r="321" spans="1:2" x14ac:dyDescent="0.3">
      <c r="A321">
        <v>8400</v>
      </c>
      <c r="B321" t="s">
        <v>74</v>
      </c>
    </row>
    <row r="322" spans="1:2" x14ac:dyDescent="0.3">
      <c r="A322">
        <v>84400</v>
      </c>
      <c r="B322" t="s">
        <v>14</v>
      </c>
    </row>
    <row r="323" spans="1:2" x14ac:dyDescent="0.3">
      <c r="A323">
        <v>170400</v>
      </c>
      <c r="B323" t="s">
        <v>14</v>
      </c>
    </row>
    <row r="324" spans="1:2" x14ac:dyDescent="0.3">
      <c r="A324">
        <v>117900</v>
      </c>
      <c r="B324" t="s">
        <v>20</v>
      </c>
    </row>
    <row r="325" spans="1:2" x14ac:dyDescent="0.3">
      <c r="A325">
        <v>8900</v>
      </c>
      <c r="B325" t="s">
        <v>14</v>
      </c>
    </row>
    <row r="326" spans="1:2" x14ac:dyDescent="0.3">
      <c r="A326">
        <v>7100</v>
      </c>
      <c r="B326" t="s">
        <v>20</v>
      </c>
    </row>
    <row r="327" spans="1:2" x14ac:dyDescent="0.3">
      <c r="A327">
        <v>6500</v>
      </c>
      <c r="B327" t="s">
        <v>14</v>
      </c>
    </row>
    <row r="328" spans="1:2" x14ac:dyDescent="0.3">
      <c r="A328">
        <v>7200</v>
      </c>
      <c r="B328" t="s">
        <v>14</v>
      </c>
    </row>
    <row r="329" spans="1:2" x14ac:dyDescent="0.3">
      <c r="A329">
        <v>2600</v>
      </c>
      <c r="B329" t="s">
        <v>14</v>
      </c>
    </row>
    <row r="330" spans="1:2" x14ac:dyDescent="0.3">
      <c r="A330">
        <v>98700</v>
      </c>
      <c r="B330" t="s">
        <v>20</v>
      </c>
    </row>
    <row r="331" spans="1:2" x14ac:dyDescent="0.3">
      <c r="A331">
        <v>93800</v>
      </c>
      <c r="B331" t="s">
        <v>47</v>
      </c>
    </row>
    <row r="332" spans="1:2" x14ac:dyDescent="0.3">
      <c r="A332">
        <v>33700</v>
      </c>
      <c r="B332" t="s">
        <v>20</v>
      </c>
    </row>
    <row r="333" spans="1:2" x14ac:dyDescent="0.3">
      <c r="A333">
        <v>3300</v>
      </c>
      <c r="B333" t="s">
        <v>20</v>
      </c>
    </row>
    <row r="334" spans="1:2" x14ac:dyDescent="0.3">
      <c r="A334">
        <v>20700</v>
      </c>
      <c r="B334" t="s">
        <v>20</v>
      </c>
    </row>
    <row r="335" spans="1:2" x14ac:dyDescent="0.3">
      <c r="A335">
        <v>9600</v>
      </c>
      <c r="B335" t="s">
        <v>20</v>
      </c>
    </row>
    <row r="336" spans="1:2" x14ac:dyDescent="0.3">
      <c r="A336">
        <v>66200</v>
      </c>
      <c r="B336" t="s">
        <v>20</v>
      </c>
    </row>
    <row r="337" spans="1:2" x14ac:dyDescent="0.3">
      <c r="A337">
        <v>173800</v>
      </c>
      <c r="B337" t="s">
        <v>20</v>
      </c>
    </row>
    <row r="338" spans="1:2" x14ac:dyDescent="0.3">
      <c r="A338">
        <v>70700</v>
      </c>
      <c r="B338" t="s">
        <v>14</v>
      </c>
    </row>
    <row r="339" spans="1:2" x14ac:dyDescent="0.3">
      <c r="A339">
        <v>94500</v>
      </c>
      <c r="B339" t="s">
        <v>20</v>
      </c>
    </row>
    <row r="340" spans="1:2" x14ac:dyDescent="0.3">
      <c r="A340">
        <v>69800</v>
      </c>
      <c r="B340" t="s">
        <v>20</v>
      </c>
    </row>
    <row r="341" spans="1:2" x14ac:dyDescent="0.3">
      <c r="A341">
        <v>136300</v>
      </c>
      <c r="B341" t="s">
        <v>74</v>
      </c>
    </row>
    <row r="342" spans="1:2" x14ac:dyDescent="0.3">
      <c r="A342">
        <v>37100</v>
      </c>
      <c r="B342" t="s">
        <v>14</v>
      </c>
    </row>
    <row r="343" spans="1:2" x14ac:dyDescent="0.3">
      <c r="A343">
        <v>114300</v>
      </c>
      <c r="B343" t="s">
        <v>14</v>
      </c>
    </row>
    <row r="344" spans="1:2" x14ac:dyDescent="0.3">
      <c r="A344">
        <v>47900</v>
      </c>
      <c r="B344" t="s">
        <v>14</v>
      </c>
    </row>
    <row r="345" spans="1:2" x14ac:dyDescent="0.3">
      <c r="A345">
        <v>9000</v>
      </c>
      <c r="B345" t="s">
        <v>14</v>
      </c>
    </row>
    <row r="346" spans="1:2" x14ac:dyDescent="0.3">
      <c r="A346">
        <v>197600</v>
      </c>
      <c r="B346" t="s">
        <v>14</v>
      </c>
    </row>
    <row r="347" spans="1:2" x14ac:dyDescent="0.3">
      <c r="A347">
        <v>157600</v>
      </c>
      <c r="B347" t="s">
        <v>14</v>
      </c>
    </row>
    <row r="348" spans="1:2" x14ac:dyDescent="0.3">
      <c r="A348">
        <v>8000</v>
      </c>
      <c r="B348" t="s">
        <v>14</v>
      </c>
    </row>
    <row r="349" spans="1:2" x14ac:dyDescent="0.3">
      <c r="A349">
        <v>900</v>
      </c>
      <c r="B349" t="s">
        <v>20</v>
      </c>
    </row>
    <row r="350" spans="1:2" x14ac:dyDescent="0.3">
      <c r="A350">
        <v>199000</v>
      </c>
      <c r="B350" t="s">
        <v>14</v>
      </c>
    </row>
    <row r="351" spans="1:2" x14ac:dyDescent="0.3">
      <c r="A351">
        <v>180800</v>
      </c>
      <c r="B351" t="s">
        <v>14</v>
      </c>
    </row>
    <row r="352" spans="1:2" x14ac:dyDescent="0.3">
      <c r="A352">
        <v>100</v>
      </c>
      <c r="B352" t="s">
        <v>14</v>
      </c>
    </row>
    <row r="353" spans="1:2" x14ac:dyDescent="0.3">
      <c r="A353">
        <v>74100</v>
      </c>
      <c r="B353" t="s">
        <v>20</v>
      </c>
    </row>
    <row r="354" spans="1:2" x14ac:dyDescent="0.3">
      <c r="A354">
        <v>2800</v>
      </c>
      <c r="B354" t="s">
        <v>14</v>
      </c>
    </row>
    <row r="355" spans="1:2" x14ac:dyDescent="0.3">
      <c r="A355">
        <v>33600</v>
      </c>
      <c r="B355" t="s">
        <v>20</v>
      </c>
    </row>
    <row r="356" spans="1:2" x14ac:dyDescent="0.3">
      <c r="A356">
        <v>6100</v>
      </c>
      <c r="B356" t="s">
        <v>20</v>
      </c>
    </row>
    <row r="357" spans="1:2" x14ac:dyDescent="0.3">
      <c r="A357">
        <v>3800</v>
      </c>
      <c r="B357" t="s">
        <v>47</v>
      </c>
    </row>
    <row r="358" spans="1:2" x14ac:dyDescent="0.3">
      <c r="A358">
        <v>9300</v>
      </c>
      <c r="B358" t="s">
        <v>14</v>
      </c>
    </row>
    <row r="359" spans="1:2" x14ac:dyDescent="0.3">
      <c r="A359">
        <v>2300</v>
      </c>
      <c r="B359" t="s">
        <v>20</v>
      </c>
    </row>
    <row r="360" spans="1:2" x14ac:dyDescent="0.3">
      <c r="A360">
        <v>9700</v>
      </c>
      <c r="B360" t="s">
        <v>14</v>
      </c>
    </row>
    <row r="361" spans="1:2" x14ac:dyDescent="0.3">
      <c r="A361">
        <v>4000</v>
      </c>
      <c r="B361" t="s">
        <v>20</v>
      </c>
    </row>
    <row r="362" spans="1:2" x14ac:dyDescent="0.3">
      <c r="A362">
        <v>59700</v>
      </c>
      <c r="B362" t="s">
        <v>20</v>
      </c>
    </row>
    <row r="363" spans="1:2" x14ac:dyDescent="0.3">
      <c r="A363">
        <v>5500</v>
      </c>
      <c r="B363" t="s">
        <v>20</v>
      </c>
    </row>
    <row r="364" spans="1:2" x14ac:dyDescent="0.3">
      <c r="A364">
        <v>3700</v>
      </c>
      <c r="B364" t="s">
        <v>20</v>
      </c>
    </row>
    <row r="365" spans="1:2" x14ac:dyDescent="0.3">
      <c r="A365">
        <v>5200</v>
      </c>
      <c r="B365" t="s">
        <v>20</v>
      </c>
    </row>
    <row r="366" spans="1:2" x14ac:dyDescent="0.3">
      <c r="A366">
        <v>900</v>
      </c>
      <c r="B366" t="s">
        <v>20</v>
      </c>
    </row>
    <row r="367" spans="1:2" x14ac:dyDescent="0.3">
      <c r="A367">
        <v>1600</v>
      </c>
      <c r="B367" t="s">
        <v>20</v>
      </c>
    </row>
    <row r="368" spans="1:2" x14ac:dyDescent="0.3">
      <c r="A368">
        <v>1800</v>
      </c>
      <c r="B368" t="s">
        <v>20</v>
      </c>
    </row>
    <row r="369" spans="1:2" x14ac:dyDescent="0.3">
      <c r="A369">
        <v>9900</v>
      </c>
      <c r="B369" t="s">
        <v>14</v>
      </c>
    </row>
    <row r="370" spans="1:2" x14ac:dyDescent="0.3">
      <c r="A370">
        <v>5200</v>
      </c>
      <c r="B370" t="s">
        <v>20</v>
      </c>
    </row>
    <row r="371" spans="1:2" x14ac:dyDescent="0.3">
      <c r="A371">
        <v>5400</v>
      </c>
      <c r="B371" t="s">
        <v>20</v>
      </c>
    </row>
    <row r="372" spans="1:2" x14ac:dyDescent="0.3">
      <c r="A372">
        <v>112300</v>
      </c>
      <c r="B372" t="s">
        <v>20</v>
      </c>
    </row>
    <row r="373" spans="1:2" x14ac:dyDescent="0.3">
      <c r="A373">
        <v>189200</v>
      </c>
      <c r="B373" t="s">
        <v>14</v>
      </c>
    </row>
    <row r="374" spans="1:2" x14ac:dyDescent="0.3">
      <c r="A374">
        <v>900</v>
      </c>
      <c r="B374" t="s">
        <v>20</v>
      </c>
    </row>
    <row r="375" spans="1:2" x14ac:dyDescent="0.3">
      <c r="A375">
        <v>22500</v>
      </c>
      <c r="B375" t="s">
        <v>20</v>
      </c>
    </row>
    <row r="376" spans="1:2" x14ac:dyDescent="0.3">
      <c r="A376">
        <v>167400</v>
      </c>
      <c r="B376" t="s">
        <v>14</v>
      </c>
    </row>
    <row r="377" spans="1:2" x14ac:dyDescent="0.3">
      <c r="A377">
        <v>2700</v>
      </c>
      <c r="B377" t="s">
        <v>14</v>
      </c>
    </row>
    <row r="378" spans="1:2" x14ac:dyDescent="0.3">
      <c r="A378">
        <v>3400</v>
      </c>
      <c r="B378" t="s">
        <v>20</v>
      </c>
    </row>
    <row r="379" spans="1:2" x14ac:dyDescent="0.3">
      <c r="A379">
        <v>49700</v>
      </c>
      <c r="B379" t="s">
        <v>14</v>
      </c>
    </row>
    <row r="380" spans="1:2" x14ac:dyDescent="0.3">
      <c r="A380">
        <v>178200</v>
      </c>
      <c r="B380" t="s">
        <v>14</v>
      </c>
    </row>
    <row r="381" spans="1:2" x14ac:dyDescent="0.3">
      <c r="A381">
        <v>7200</v>
      </c>
      <c r="B381" t="s">
        <v>14</v>
      </c>
    </row>
    <row r="382" spans="1:2" x14ac:dyDescent="0.3">
      <c r="A382">
        <v>2500</v>
      </c>
      <c r="B382" t="s">
        <v>20</v>
      </c>
    </row>
    <row r="383" spans="1:2" x14ac:dyDescent="0.3">
      <c r="A383">
        <v>5300</v>
      </c>
      <c r="B383" t="s">
        <v>20</v>
      </c>
    </row>
    <row r="384" spans="1:2" x14ac:dyDescent="0.3">
      <c r="A384">
        <v>9100</v>
      </c>
      <c r="B384" t="s">
        <v>14</v>
      </c>
    </row>
    <row r="385" spans="1:2" x14ac:dyDescent="0.3">
      <c r="A385">
        <v>6300</v>
      </c>
      <c r="B385" t="s">
        <v>20</v>
      </c>
    </row>
    <row r="386" spans="1:2" x14ac:dyDescent="0.3">
      <c r="A386">
        <v>114400</v>
      </c>
      <c r="B386" t="s">
        <v>20</v>
      </c>
    </row>
    <row r="387" spans="1:2" x14ac:dyDescent="0.3">
      <c r="A387">
        <v>38900</v>
      </c>
      <c r="B387" t="s">
        <v>20</v>
      </c>
    </row>
    <row r="388" spans="1:2" x14ac:dyDescent="0.3">
      <c r="A388">
        <v>135500</v>
      </c>
      <c r="B388" t="s">
        <v>14</v>
      </c>
    </row>
    <row r="389" spans="1:2" x14ac:dyDescent="0.3">
      <c r="A389">
        <v>109000</v>
      </c>
      <c r="B389" t="s">
        <v>14</v>
      </c>
    </row>
    <row r="390" spans="1:2" x14ac:dyDescent="0.3">
      <c r="A390">
        <v>114800</v>
      </c>
      <c r="B390" t="s">
        <v>74</v>
      </c>
    </row>
    <row r="391" spans="1:2" x14ac:dyDescent="0.3">
      <c r="A391">
        <v>83000</v>
      </c>
      <c r="B391" t="s">
        <v>20</v>
      </c>
    </row>
    <row r="392" spans="1:2" x14ac:dyDescent="0.3">
      <c r="A392">
        <v>2400</v>
      </c>
      <c r="B392" t="s">
        <v>20</v>
      </c>
    </row>
    <row r="393" spans="1:2" x14ac:dyDescent="0.3">
      <c r="A393">
        <v>60400</v>
      </c>
      <c r="B393" t="s">
        <v>14</v>
      </c>
    </row>
    <row r="394" spans="1:2" x14ac:dyDescent="0.3">
      <c r="A394">
        <v>102900</v>
      </c>
      <c r="B394" t="s">
        <v>14</v>
      </c>
    </row>
    <row r="395" spans="1:2" x14ac:dyDescent="0.3">
      <c r="A395">
        <v>62800</v>
      </c>
      <c r="B395" t="s">
        <v>20</v>
      </c>
    </row>
    <row r="396" spans="1:2" x14ac:dyDescent="0.3">
      <c r="A396">
        <v>800</v>
      </c>
      <c r="B396" t="s">
        <v>20</v>
      </c>
    </row>
    <row r="397" spans="1:2" x14ac:dyDescent="0.3">
      <c r="A397">
        <v>7100</v>
      </c>
      <c r="B397" t="s">
        <v>20</v>
      </c>
    </row>
    <row r="398" spans="1:2" x14ac:dyDescent="0.3">
      <c r="A398">
        <v>46100</v>
      </c>
      <c r="B398" t="s">
        <v>20</v>
      </c>
    </row>
    <row r="399" spans="1:2" x14ac:dyDescent="0.3">
      <c r="A399">
        <v>8100</v>
      </c>
      <c r="B399" t="s">
        <v>20</v>
      </c>
    </row>
    <row r="400" spans="1:2" x14ac:dyDescent="0.3">
      <c r="A400">
        <v>1700</v>
      </c>
      <c r="B400" t="s">
        <v>20</v>
      </c>
    </row>
    <row r="401" spans="1:2" x14ac:dyDescent="0.3">
      <c r="A401">
        <v>97300</v>
      </c>
      <c r="B401" t="s">
        <v>14</v>
      </c>
    </row>
    <row r="402" spans="1:2" x14ac:dyDescent="0.3">
      <c r="A402">
        <v>100</v>
      </c>
      <c r="B402" t="s">
        <v>14</v>
      </c>
    </row>
    <row r="403" spans="1:2" x14ac:dyDescent="0.3">
      <c r="A403">
        <v>900</v>
      </c>
      <c r="B403" t="s">
        <v>20</v>
      </c>
    </row>
    <row r="404" spans="1:2" x14ac:dyDescent="0.3">
      <c r="A404">
        <v>7300</v>
      </c>
      <c r="B404" t="s">
        <v>14</v>
      </c>
    </row>
    <row r="405" spans="1:2" x14ac:dyDescent="0.3">
      <c r="A405">
        <v>195800</v>
      </c>
      <c r="B405" t="s">
        <v>14</v>
      </c>
    </row>
    <row r="406" spans="1:2" x14ac:dyDescent="0.3">
      <c r="A406">
        <v>48900</v>
      </c>
      <c r="B406" t="s">
        <v>20</v>
      </c>
    </row>
    <row r="407" spans="1:2" x14ac:dyDescent="0.3">
      <c r="A407">
        <v>29600</v>
      </c>
      <c r="B407" t="s">
        <v>14</v>
      </c>
    </row>
    <row r="408" spans="1:2" x14ac:dyDescent="0.3">
      <c r="A408">
        <v>39300</v>
      </c>
      <c r="B408" t="s">
        <v>20</v>
      </c>
    </row>
    <row r="409" spans="1:2" x14ac:dyDescent="0.3">
      <c r="A409">
        <v>3400</v>
      </c>
      <c r="B409" t="s">
        <v>20</v>
      </c>
    </row>
    <row r="410" spans="1:2" x14ac:dyDescent="0.3">
      <c r="A410">
        <v>9200</v>
      </c>
      <c r="B410" t="s">
        <v>20</v>
      </c>
    </row>
    <row r="411" spans="1:2" x14ac:dyDescent="0.3">
      <c r="A411">
        <v>135600</v>
      </c>
      <c r="B411" t="s">
        <v>14</v>
      </c>
    </row>
    <row r="412" spans="1:2" x14ac:dyDescent="0.3">
      <c r="A412">
        <v>153700</v>
      </c>
      <c r="B412" t="s">
        <v>47</v>
      </c>
    </row>
    <row r="413" spans="1:2" x14ac:dyDescent="0.3">
      <c r="A413">
        <v>7800</v>
      </c>
      <c r="B413" t="s">
        <v>20</v>
      </c>
    </row>
    <row r="414" spans="1:2" x14ac:dyDescent="0.3">
      <c r="A414">
        <v>2100</v>
      </c>
      <c r="B414" t="s">
        <v>20</v>
      </c>
    </row>
    <row r="415" spans="1:2" x14ac:dyDescent="0.3">
      <c r="A415">
        <v>189500</v>
      </c>
      <c r="B415" t="s">
        <v>47</v>
      </c>
    </row>
    <row r="416" spans="1:2" x14ac:dyDescent="0.3">
      <c r="A416">
        <v>188200</v>
      </c>
      <c r="B416" t="s">
        <v>14</v>
      </c>
    </row>
    <row r="417" spans="1:2" x14ac:dyDescent="0.3">
      <c r="A417">
        <v>113500</v>
      </c>
      <c r="B417" t="s">
        <v>14</v>
      </c>
    </row>
    <row r="418" spans="1:2" x14ac:dyDescent="0.3">
      <c r="A418">
        <v>134600</v>
      </c>
      <c r="B418" t="s">
        <v>14</v>
      </c>
    </row>
    <row r="419" spans="1:2" x14ac:dyDescent="0.3">
      <c r="A419">
        <v>1700</v>
      </c>
      <c r="B419" t="s">
        <v>14</v>
      </c>
    </row>
    <row r="420" spans="1:2" x14ac:dyDescent="0.3">
      <c r="A420">
        <v>163700</v>
      </c>
      <c r="B420" t="s">
        <v>14</v>
      </c>
    </row>
    <row r="421" spans="1:2" x14ac:dyDescent="0.3">
      <c r="A421">
        <v>113800</v>
      </c>
      <c r="B421" t="s">
        <v>20</v>
      </c>
    </row>
    <row r="422" spans="1:2" x14ac:dyDescent="0.3">
      <c r="A422">
        <v>5000</v>
      </c>
      <c r="B422" t="s">
        <v>20</v>
      </c>
    </row>
    <row r="423" spans="1:2" x14ac:dyDescent="0.3">
      <c r="A423">
        <v>9400</v>
      </c>
      <c r="B423" t="s">
        <v>14</v>
      </c>
    </row>
    <row r="424" spans="1:2" x14ac:dyDescent="0.3">
      <c r="A424">
        <v>8700</v>
      </c>
      <c r="B424" t="s">
        <v>20</v>
      </c>
    </row>
    <row r="425" spans="1:2" x14ac:dyDescent="0.3">
      <c r="A425">
        <v>147800</v>
      </c>
      <c r="B425" t="s">
        <v>14</v>
      </c>
    </row>
    <row r="426" spans="1:2" x14ac:dyDescent="0.3">
      <c r="A426">
        <v>5100</v>
      </c>
      <c r="B426" t="s">
        <v>14</v>
      </c>
    </row>
    <row r="427" spans="1:2" x14ac:dyDescent="0.3">
      <c r="A427">
        <v>2700</v>
      </c>
      <c r="B427" t="s">
        <v>20</v>
      </c>
    </row>
    <row r="428" spans="1:2" x14ac:dyDescent="0.3">
      <c r="A428">
        <v>1800</v>
      </c>
      <c r="B428" t="s">
        <v>20</v>
      </c>
    </row>
    <row r="429" spans="1:2" x14ac:dyDescent="0.3">
      <c r="A429">
        <v>174500</v>
      </c>
      <c r="B429" t="s">
        <v>20</v>
      </c>
    </row>
    <row r="430" spans="1:2" x14ac:dyDescent="0.3">
      <c r="A430">
        <v>101400</v>
      </c>
      <c r="B430" t="s">
        <v>14</v>
      </c>
    </row>
    <row r="431" spans="1:2" x14ac:dyDescent="0.3">
      <c r="A431">
        <v>191000</v>
      </c>
      <c r="B431" t="s">
        <v>74</v>
      </c>
    </row>
    <row r="432" spans="1:2" x14ac:dyDescent="0.3">
      <c r="A432">
        <v>8100</v>
      </c>
      <c r="B432" t="s">
        <v>14</v>
      </c>
    </row>
    <row r="433" spans="1:2" x14ac:dyDescent="0.3">
      <c r="A433">
        <v>5100</v>
      </c>
      <c r="B433" t="s">
        <v>20</v>
      </c>
    </row>
    <row r="434" spans="1:2" x14ac:dyDescent="0.3">
      <c r="A434">
        <v>7700</v>
      </c>
      <c r="B434" t="s">
        <v>14</v>
      </c>
    </row>
    <row r="435" spans="1:2" x14ac:dyDescent="0.3">
      <c r="A435">
        <v>121400</v>
      </c>
      <c r="B435" t="s">
        <v>14</v>
      </c>
    </row>
    <row r="436" spans="1:2" x14ac:dyDescent="0.3">
      <c r="A436">
        <v>5400</v>
      </c>
      <c r="B436" t="s">
        <v>74</v>
      </c>
    </row>
    <row r="437" spans="1:2" x14ac:dyDescent="0.3">
      <c r="A437">
        <v>152400</v>
      </c>
      <c r="B437" t="s">
        <v>20</v>
      </c>
    </row>
    <row r="438" spans="1:2" x14ac:dyDescent="0.3">
      <c r="A438">
        <v>1300</v>
      </c>
      <c r="B438" t="s">
        <v>20</v>
      </c>
    </row>
    <row r="439" spans="1:2" x14ac:dyDescent="0.3">
      <c r="A439">
        <v>8100</v>
      </c>
      <c r="B439" t="s">
        <v>20</v>
      </c>
    </row>
    <row r="440" spans="1:2" x14ac:dyDescent="0.3">
      <c r="A440">
        <v>8300</v>
      </c>
      <c r="B440" t="s">
        <v>20</v>
      </c>
    </row>
    <row r="441" spans="1:2" x14ac:dyDescent="0.3">
      <c r="A441">
        <v>28400</v>
      </c>
      <c r="B441" t="s">
        <v>20</v>
      </c>
    </row>
    <row r="442" spans="1:2" x14ac:dyDescent="0.3">
      <c r="A442">
        <v>102500</v>
      </c>
      <c r="B442" t="s">
        <v>20</v>
      </c>
    </row>
    <row r="443" spans="1:2" x14ac:dyDescent="0.3">
      <c r="A443">
        <v>7000</v>
      </c>
      <c r="B443" t="s">
        <v>14</v>
      </c>
    </row>
    <row r="444" spans="1:2" x14ac:dyDescent="0.3">
      <c r="A444">
        <v>5400</v>
      </c>
      <c r="B444" t="s">
        <v>20</v>
      </c>
    </row>
    <row r="445" spans="1:2" x14ac:dyDescent="0.3">
      <c r="A445">
        <v>9300</v>
      </c>
      <c r="B445" t="s">
        <v>74</v>
      </c>
    </row>
    <row r="446" spans="1:2" x14ac:dyDescent="0.3">
      <c r="A446">
        <v>6200</v>
      </c>
      <c r="B446" t="s">
        <v>20</v>
      </c>
    </row>
    <row r="447" spans="1:2" x14ac:dyDescent="0.3">
      <c r="A447">
        <v>2100</v>
      </c>
      <c r="B447" t="s">
        <v>20</v>
      </c>
    </row>
    <row r="448" spans="1:2" x14ac:dyDescent="0.3">
      <c r="A448">
        <v>6800</v>
      </c>
      <c r="B448" t="s">
        <v>14</v>
      </c>
    </row>
    <row r="449" spans="1:2" x14ac:dyDescent="0.3">
      <c r="A449">
        <v>155200</v>
      </c>
      <c r="B449" t="s">
        <v>74</v>
      </c>
    </row>
    <row r="450" spans="1:2" x14ac:dyDescent="0.3">
      <c r="A450">
        <v>89900</v>
      </c>
      <c r="B450" t="s">
        <v>14</v>
      </c>
    </row>
    <row r="451" spans="1:2" x14ac:dyDescent="0.3">
      <c r="A451">
        <v>900</v>
      </c>
      <c r="B451" t="s">
        <v>20</v>
      </c>
    </row>
    <row r="452" spans="1:2" x14ac:dyDescent="0.3">
      <c r="A452">
        <v>100</v>
      </c>
      <c r="B452" t="s">
        <v>14</v>
      </c>
    </row>
    <row r="453" spans="1:2" x14ac:dyDescent="0.3">
      <c r="A453">
        <v>148400</v>
      </c>
      <c r="B453" t="s">
        <v>20</v>
      </c>
    </row>
    <row r="454" spans="1:2" x14ac:dyDescent="0.3">
      <c r="A454">
        <v>4800</v>
      </c>
      <c r="B454" t="s">
        <v>14</v>
      </c>
    </row>
    <row r="455" spans="1:2" x14ac:dyDescent="0.3">
      <c r="A455">
        <v>182400</v>
      </c>
      <c r="B455" t="s">
        <v>14</v>
      </c>
    </row>
    <row r="456" spans="1:2" x14ac:dyDescent="0.3">
      <c r="A456">
        <v>4000</v>
      </c>
      <c r="B456" t="s">
        <v>14</v>
      </c>
    </row>
    <row r="457" spans="1:2" x14ac:dyDescent="0.3">
      <c r="A457">
        <v>116500</v>
      </c>
      <c r="B457" t="s">
        <v>20</v>
      </c>
    </row>
    <row r="458" spans="1:2" x14ac:dyDescent="0.3">
      <c r="A458">
        <v>146400</v>
      </c>
      <c r="B458" t="s">
        <v>20</v>
      </c>
    </row>
    <row r="459" spans="1:2" x14ac:dyDescent="0.3">
      <c r="A459">
        <v>5000</v>
      </c>
      <c r="B459" t="s">
        <v>14</v>
      </c>
    </row>
    <row r="460" spans="1:2" x14ac:dyDescent="0.3">
      <c r="A460">
        <v>33800</v>
      </c>
      <c r="B460" t="s">
        <v>20</v>
      </c>
    </row>
    <row r="461" spans="1:2" x14ac:dyDescent="0.3">
      <c r="A461">
        <v>6300</v>
      </c>
      <c r="B461" t="s">
        <v>14</v>
      </c>
    </row>
    <row r="462" spans="1:2" x14ac:dyDescent="0.3">
      <c r="A462">
        <v>2400</v>
      </c>
      <c r="B462" t="s">
        <v>20</v>
      </c>
    </row>
    <row r="463" spans="1:2" x14ac:dyDescent="0.3">
      <c r="A463">
        <v>98800</v>
      </c>
      <c r="B463" t="s">
        <v>20</v>
      </c>
    </row>
    <row r="464" spans="1:2" x14ac:dyDescent="0.3">
      <c r="A464">
        <v>188800</v>
      </c>
      <c r="B464" t="s">
        <v>14</v>
      </c>
    </row>
    <row r="465" spans="1:2" x14ac:dyDescent="0.3">
      <c r="A465">
        <v>134300</v>
      </c>
      <c r="B465" t="s">
        <v>20</v>
      </c>
    </row>
    <row r="466" spans="1:2" x14ac:dyDescent="0.3">
      <c r="A466">
        <v>71200</v>
      </c>
      <c r="B466" t="s">
        <v>20</v>
      </c>
    </row>
    <row r="467" spans="1:2" x14ac:dyDescent="0.3">
      <c r="A467">
        <v>4700</v>
      </c>
      <c r="B467" t="s">
        <v>20</v>
      </c>
    </row>
    <row r="468" spans="1:2" x14ac:dyDescent="0.3">
      <c r="A468">
        <v>1200</v>
      </c>
      <c r="B468" t="s">
        <v>20</v>
      </c>
    </row>
    <row r="469" spans="1:2" x14ac:dyDescent="0.3">
      <c r="A469">
        <v>1400</v>
      </c>
      <c r="B469" t="s">
        <v>20</v>
      </c>
    </row>
    <row r="470" spans="1:2" x14ac:dyDescent="0.3">
      <c r="A470">
        <v>4000</v>
      </c>
      <c r="B470" t="s">
        <v>14</v>
      </c>
    </row>
    <row r="471" spans="1:2" x14ac:dyDescent="0.3">
      <c r="A471">
        <v>5600</v>
      </c>
      <c r="B471" t="s">
        <v>20</v>
      </c>
    </row>
    <row r="472" spans="1:2" x14ac:dyDescent="0.3">
      <c r="A472">
        <v>3600</v>
      </c>
      <c r="B472" t="s">
        <v>20</v>
      </c>
    </row>
    <row r="473" spans="1:2" x14ac:dyDescent="0.3">
      <c r="A473">
        <v>3100</v>
      </c>
      <c r="B473" t="s">
        <v>20</v>
      </c>
    </row>
    <row r="474" spans="1:2" x14ac:dyDescent="0.3">
      <c r="A474">
        <v>153800</v>
      </c>
      <c r="B474" t="s">
        <v>14</v>
      </c>
    </row>
    <row r="475" spans="1:2" x14ac:dyDescent="0.3">
      <c r="A475">
        <v>5000</v>
      </c>
      <c r="B475" t="s">
        <v>20</v>
      </c>
    </row>
    <row r="476" spans="1:2" x14ac:dyDescent="0.3">
      <c r="A476">
        <v>4000</v>
      </c>
      <c r="B476" t="s">
        <v>20</v>
      </c>
    </row>
    <row r="477" spans="1:2" x14ac:dyDescent="0.3">
      <c r="A477">
        <v>7400</v>
      </c>
      <c r="B477" t="s">
        <v>20</v>
      </c>
    </row>
    <row r="478" spans="1:2" x14ac:dyDescent="0.3">
      <c r="A478">
        <v>191500</v>
      </c>
      <c r="B478" t="s">
        <v>14</v>
      </c>
    </row>
    <row r="479" spans="1:2" x14ac:dyDescent="0.3">
      <c r="A479">
        <v>8500</v>
      </c>
      <c r="B479" t="s">
        <v>14</v>
      </c>
    </row>
    <row r="480" spans="1:2" x14ac:dyDescent="0.3">
      <c r="A480">
        <v>68800</v>
      </c>
      <c r="B480" t="s">
        <v>20</v>
      </c>
    </row>
    <row r="481" spans="1:2" x14ac:dyDescent="0.3">
      <c r="A481">
        <v>2400</v>
      </c>
      <c r="B481" t="s">
        <v>20</v>
      </c>
    </row>
    <row r="482" spans="1:2" x14ac:dyDescent="0.3">
      <c r="A482">
        <v>8600</v>
      </c>
      <c r="B482" t="s">
        <v>20</v>
      </c>
    </row>
    <row r="483" spans="1:2" x14ac:dyDescent="0.3">
      <c r="A483">
        <v>196600</v>
      </c>
      <c r="B483" t="s">
        <v>14</v>
      </c>
    </row>
    <row r="484" spans="1:2" x14ac:dyDescent="0.3">
      <c r="A484">
        <v>4200</v>
      </c>
      <c r="B484" t="s">
        <v>14</v>
      </c>
    </row>
    <row r="485" spans="1:2" x14ac:dyDescent="0.3">
      <c r="A485">
        <v>91400</v>
      </c>
      <c r="B485" t="s">
        <v>14</v>
      </c>
    </row>
    <row r="486" spans="1:2" x14ac:dyDescent="0.3">
      <c r="A486">
        <v>29600</v>
      </c>
      <c r="B486" t="s">
        <v>20</v>
      </c>
    </row>
    <row r="487" spans="1:2" x14ac:dyDescent="0.3">
      <c r="A487">
        <v>90600</v>
      </c>
      <c r="B487" t="s">
        <v>14</v>
      </c>
    </row>
    <row r="488" spans="1:2" x14ac:dyDescent="0.3">
      <c r="A488">
        <v>5200</v>
      </c>
      <c r="B488" t="s">
        <v>14</v>
      </c>
    </row>
    <row r="489" spans="1:2" x14ac:dyDescent="0.3">
      <c r="A489">
        <v>110300</v>
      </c>
      <c r="B489" t="s">
        <v>20</v>
      </c>
    </row>
    <row r="490" spans="1:2" x14ac:dyDescent="0.3">
      <c r="A490">
        <v>5300</v>
      </c>
      <c r="B490" t="s">
        <v>20</v>
      </c>
    </row>
    <row r="491" spans="1:2" x14ac:dyDescent="0.3">
      <c r="A491">
        <v>9200</v>
      </c>
      <c r="B491" t="s">
        <v>20</v>
      </c>
    </row>
    <row r="492" spans="1:2" x14ac:dyDescent="0.3">
      <c r="A492">
        <v>2400</v>
      </c>
      <c r="B492" t="s">
        <v>20</v>
      </c>
    </row>
    <row r="493" spans="1:2" x14ac:dyDescent="0.3">
      <c r="A493">
        <v>56800</v>
      </c>
      <c r="B493" t="s">
        <v>20</v>
      </c>
    </row>
    <row r="494" spans="1:2" x14ac:dyDescent="0.3">
      <c r="A494">
        <v>191000</v>
      </c>
      <c r="B494" t="s">
        <v>74</v>
      </c>
    </row>
    <row r="495" spans="1:2" x14ac:dyDescent="0.3">
      <c r="A495">
        <v>900</v>
      </c>
      <c r="B495" t="s">
        <v>20</v>
      </c>
    </row>
    <row r="496" spans="1:2" x14ac:dyDescent="0.3">
      <c r="A496">
        <v>2500</v>
      </c>
      <c r="B496" t="s">
        <v>20</v>
      </c>
    </row>
    <row r="497" spans="1:2" x14ac:dyDescent="0.3">
      <c r="A497">
        <v>3200</v>
      </c>
      <c r="B497" t="s">
        <v>20</v>
      </c>
    </row>
    <row r="498" spans="1:2" x14ac:dyDescent="0.3">
      <c r="A498">
        <v>183800</v>
      </c>
      <c r="B498" t="s">
        <v>14</v>
      </c>
    </row>
    <row r="499" spans="1:2" x14ac:dyDescent="0.3">
      <c r="A499">
        <v>9800</v>
      </c>
      <c r="B499" t="s">
        <v>14</v>
      </c>
    </row>
    <row r="500" spans="1:2" x14ac:dyDescent="0.3">
      <c r="A500">
        <v>193400</v>
      </c>
      <c r="B500" t="s">
        <v>14</v>
      </c>
    </row>
    <row r="501" spans="1:2" x14ac:dyDescent="0.3">
      <c r="A501">
        <v>163800</v>
      </c>
      <c r="B501" t="s">
        <v>14</v>
      </c>
    </row>
    <row r="502" spans="1:2" x14ac:dyDescent="0.3">
      <c r="A502">
        <v>100</v>
      </c>
      <c r="B502" t="s">
        <v>14</v>
      </c>
    </row>
    <row r="503" spans="1:2" x14ac:dyDescent="0.3">
      <c r="A503">
        <v>153600</v>
      </c>
      <c r="B503" t="s">
        <v>14</v>
      </c>
    </row>
    <row r="504" spans="1:2" x14ac:dyDescent="0.3">
      <c r="A504">
        <v>1300</v>
      </c>
      <c r="B504" t="s">
        <v>20</v>
      </c>
    </row>
    <row r="505" spans="1:2" x14ac:dyDescent="0.3">
      <c r="A505">
        <v>25500</v>
      </c>
      <c r="B505" t="s">
        <v>20</v>
      </c>
    </row>
    <row r="506" spans="1:2" x14ac:dyDescent="0.3">
      <c r="A506">
        <v>7500</v>
      </c>
      <c r="B506" t="s">
        <v>14</v>
      </c>
    </row>
    <row r="507" spans="1:2" x14ac:dyDescent="0.3">
      <c r="A507">
        <v>89900</v>
      </c>
      <c r="B507" t="s">
        <v>14</v>
      </c>
    </row>
    <row r="508" spans="1:2" x14ac:dyDescent="0.3">
      <c r="A508">
        <v>18000</v>
      </c>
      <c r="B508" t="s">
        <v>20</v>
      </c>
    </row>
    <row r="509" spans="1:2" x14ac:dyDescent="0.3">
      <c r="A509">
        <v>2100</v>
      </c>
      <c r="B509" t="s">
        <v>14</v>
      </c>
    </row>
    <row r="510" spans="1:2" x14ac:dyDescent="0.3">
      <c r="A510">
        <v>172700</v>
      </c>
      <c r="B510" t="s">
        <v>20</v>
      </c>
    </row>
    <row r="511" spans="1:2" x14ac:dyDescent="0.3">
      <c r="A511">
        <v>168500</v>
      </c>
      <c r="B511" t="s">
        <v>14</v>
      </c>
    </row>
    <row r="512" spans="1:2" x14ac:dyDescent="0.3">
      <c r="A512">
        <v>7800</v>
      </c>
      <c r="B512" t="s">
        <v>20</v>
      </c>
    </row>
    <row r="513" spans="1:2" x14ac:dyDescent="0.3">
      <c r="A513">
        <v>147800</v>
      </c>
      <c r="B513" t="s">
        <v>14</v>
      </c>
    </row>
    <row r="514" spans="1:2" x14ac:dyDescent="0.3">
      <c r="A514">
        <v>9100</v>
      </c>
      <c r="B514" t="s">
        <v>20</v>
      </c>
    </row>
    <row r="515" spans="1:2" x14ac:dyDescent="0.3">
      <c r="A515">
        <v>8300</v>
      </c>
      <c r="B515" t="s">
        <v>74</v>
      </c>
    </row>
    <row r="516" spans="1:2" x14ac:dyDescent="0.3">
      <c r="A516">
        <v>138700</v>
      </c>
      <c r="B516" t="s">
        <v>74</v>
      </c>
    </row>
    <row r="517" spans="1:2" x14ac:dyDescent="0.3">
      <c r="A517">
        <v>8600</v>
      </c>
      <c r="B517" t="s">
        <v>14</v>
      </c>
    </row>
    <row r="518" spans="1:2" x14ac:dyDescent="0.3">
      <c r="A518">
        <v>125400</v>
      </c>
      <c r="B518" t="s">
        <v>14</v>
      </c>
    </row>
    <row r="519" spans="1:2" x14ac:dyDescent="0.3">
      <c r="A519">
        <v>5900</v>
      </c>
      <c r="B519" t="s">
        <v>20</v>
      </c>
    </row>
    <row r="520" spans="1:2" x14ac:dyDescent="0.3">
      <c r="A520">
        <v>8800</v>
      </c>
      <c r="B520" t="s">
        <v>14</v>
      </c>
    </row>
    <row r="521" spans="1:2" x14ac:dyDescent="0.3">
      <c r="A521">
        <v>177700</v>
      </c>
      <c r="B521" t="s">
        <v>20</v>
      </c>
    </row>
    <row r="522" spans="1:2" x14ac:dyDescent="0.3">
      <c r="A522">
        <v>800</v>
      </c>
      <c r="B522" t="s">
        <v>20</v>
      </c>
    </row>
    <row r="523" spans="1:2" x14ac:dyDescent="0.3">
      <c r="A523">
        <v>7600</v>
      </c>
      <c r="B523" t="s">
        <v>20</v>
      </c>
    </row>
    <row r="524" spans="1:2" x14ac:dyDescent="0.3">
      <c r="A524">
        <v>50500</v>
      </c>
      <c r="B524" t="s">
        <v>14</v>
      </c>
    </row>
    <row r="525" spans="1:2" x14ac:dyDescent="0.3">
      <c r="A525">
        <v>900</v>
      </c>
      <c r="B525" t="s">
        <v>20</v>
      </c>
    </row>
    <row r="526" spans="1:2" x14ac:dyDescent="0.3">
      <c r="A526">
        <v>96700</v>
      </c>
      <c r="B526" t="s">
        <v>14</v>
      </c>
    </row>
    <row r="527" spans="1:2" x14ac:dyDescent="0.3">
      <c r="A527">
        <v>2100</v>
      </c>
      <c r="B527" t="s">
        <v>14</v>
      </c>
    </row>
    <row r="528" spans="1:2" x14ac:dyDescent="0.3">
      <c r="A528">
        <v>8300</v>
      </c>
      <c r="B528" t="s">
        <v>20</v>
      </c>
    </row>
    <row r="529" spans="1:2" x14ac:dyDescent="0.3">
      <c r="A529">
        <v>189200</v>
      </c>
      <c r="B529" t="s">
        <v>14</v>
      </c>
    </row>
    <row r="530" spans="1:2" x14ac:dyDescent="0.3">
      <c r="A530">
        <v>9000</v>
      </c>
      <c r="B530" t="s">
        <v>14</v>
      </c>
    </row>
    <row r="531" spans="1:2" x14ac:dyDescent="0.3">
      <c r="A531">
        <v>5100</v>
      </c>
      <c r="B531" t="s">
        <v>14</v>
      </c>
    </row>
    <row r="532" spans="1:2" x14ac:dyDescent="0.3">
      <c r="A532">
        <v>105000</v>
      </c>
      <c r="B532" t="s">
        <v>14</v>
      </c>
    </row>
    <row r="533" spans="1:2" x14ac:dyDescent="0.3">
      <c r="A533">
        <v>186700</v>
      </c>
      <c r="B533" t="s">
        <v>47</v>
      </c>
    </row>
    <row r="534" spans="1:2" x14ac:dyDescent="0.3">
      <c r="A534">
        <v>1600</v>
      </c>
      <c r="B534" t="s">
        <v>20</v>
      </c>
    </row>
    <row r="535" spans="1:2" x14ac:dyDescent="0.3">
      <c r="A535">
        <v>115600</v>
      </c>
      <c r="B535" t="s">
        <v>20</v>
      </c>
    </row>
    <row r="536" spans="1:2" x14ac:dyDescent="0.3">
      <c r="A536">
        <v>89100</v>
      </c>
      <c r="B536" t="s">
        <v>14</v>
      </c>
    </row>
    <row r="537" spans="1:2" x14ac:dyDescent="0.3">
      <c r="A537">
        <v>2600</v>
      </c>
      <c r="B537" t="s">
        <v>20</v>
      </c>
    </row>
    <row r="538" spans="1:2" x14ac:dyDescent="0.3">
      <c r="A538">
        <v>9800</v>
      </c>
      <c r="B538" t="s">
        <v>20</v>
      </c>
    </row>
    <row r="539" spans="1:2" x14ac:dyDescent="0.3">
      <c r="A539">
        <v>84400</v>
      </c>
      <c r="B539" t="s">
        <v>20</v>
      </c>
    </row>
    <row r="540" spans="1:2" x14ac:dyDescent="0.3">
      <c r="A540">
        <v>151300</v>
      </c>
      <c r="B540" t="s">
        <v>14</v>
      </c>
    </row>
    <row r="541" spans="1:2" x14ac:dyDescent="0.3">
      <c r="A541">
        <v>9800</v>
      </c>
      <c r="B541" t="s">
        <v>14</v>
      </c>
    </row>
    <row r="542" spans="1:2" x14ac:dyDescent="0.3">
      <c r="A542">
        <v>5300</v>
      </c>
      <c r="B542" t="s">
        <v>20</v>
      </c>
    </row>
    <row r="543" spans="1:2" x14ac:dyDescent="0.3">
      <c r="A543">
        <v>178000</v>
      </c>
      <c r="B543" t="s">
        <v>14</v>
      </c>
    </row>
    <row r="544" spans="1:2" x14ac:dyDescent="0.3">
      <c r="A544">
        <v>77000</v>
      </c>
      <c r="B544" t="s">
        <v>14</v>
      </c>
    </row>
    <row r="545" spans="1:2" x14ac:dyDescent="0.3">
      <c r="A545">
        <v>84900</v>
      </c>
      <c r="B545" t="s">
        <v>14</v>
      </c>
    </row>
    <row r="546" spans="1:2" x14ac:dyDescent="0.3">
      <c r="A546">
        <v>2800</v>
      </c>
      <c r="B546" t="s">
        <v>20</v>
      </c>
    </row>
    <row r="547" spans="1:2" x14ac:dyDescent="0.3">
      <c r="A547">
        <v>184800</v>
      </c>
      <c r="B547" t="s">
        <v>14</v>
      </c>
    </row>
    <row r="548" spans="1:2" x14ac:dyDescent="0.3">
      <c r="A548">
        <v>4200</v>
      </c>
      <c r="B548" t="s">
        <v>20</v>
      </c>
    </row>
    <row r="549" spans="1:2" x14ac:dyDescent="0.3">
      <c r="A549">
        <v>1300</v>
      </c>
      <c r="B549" t="s">
        <v>20</v>
      </c>
    </row>
    <row r="550" spans="1:2" x14ac:dyDescent="0.3">
      <c r="A550">
        <v>66100</v>
      </c>
      <c r="B550" t="s">
        <v>20</v>
      </c>
    </row>
    <row r="551" spans="1:2" x14ac:dyDescent="0.3">
      <c r="A551">
        <v>29500</v>
      </c>
      <c r="B551" t="s">
        <v>20</v>
      </c>
    </row>
    <row r="552" spans="1:2" x14ac:dyDescent="0.3">
      <c r="A552">
        <v>100</v>
      </c>
      <c r="B552" t="s">
        <v>74</v>
      </c>
    </row>
    <row r="553" spans="1:2" x14ac:dyDescent="0.3">
      <c r="A553">
        <v>180100</v>
      </c>
      <c r="B553" t="s">
        <v>14</v>
      </c>
    </row>
    <row r="554" spans="1:2" x14ac:dyDescent="0.3">
      <c r="A554">
        <v>9000</v>
      </c>
      <c r="B554" t="s">
        <v>14</v>
      </c>
    </row>
    <row r="555" spans="1:2" x14ac:dyDescent="0.3">
      <c r="A555">
        <v>170600</v>
      </c>
      <c r="B555" t="s">
        <v>14</v>
      </c>
    </row>
    <row r="556" spans="1:2" x14ac:dyDescent="0.3">
      <c r="A556">
        <v>9500</v>
      </c>
      <c r="B556" t="s">
        <v>20</v>
      </c>
    </row>
    <row r="557" spans="1:2" x14ac:dyDescent="0.3">
      <c r="A557">
        <v>6300</v>
      </c>
      <c r="B557" t="s">
        <v>20</v>
      </c>
    </row>
    <row r="558" spans="1:2" x14ac:dyDescent="0.3">
      <c r="A558">
        <v>5200</v>
      </c>
      <c r="B558" t="s">
        <v>20</v>
      </c>
    </row>
    <row r="559" spans="1:2" x14ac:dyDescent="0.3">
      <c r="A559">
        <v>6000</v>
      </c>
      <c r="B559" t="s">
        <v>20</v>
      </c>
    </row>
    <row r="560" spans="1:2" x14ac:dyDescent="0.3">
      <c r="A560">
        <v>5800</v>
      </c>
      <c r="B560" t="s">
        <v>20</v>
      </c>
    </row>
    <row r="561" spans="1:2" x14ac:dyDescent="0.3">
      <c r="A561">
        <v>105300</v>
      </c>
      <c r="B561" t="s">
        <v>20</v>
      </c>
    </row>
    <row r="562" spans="1:2" x14ac:dyDescent="0.3">
      <c r="A562">
        <v>20000</v>
      </c>
      <c r="B562" t="s">
        <v>20</v>
      </c>
    </row>
    <row r="563" spans="1:2" x14ac:dyDescent="0.3">
      <c r="A563">
        <v>3000</v>
      </c>
      <c r="B563" t="s">
        <v>20</v>
      </c>
    </row>
    <row r="564" spans="1:2" x14ac:dyDescent="0.3">
      <c r="A564">
        <v>9900</v>
      </c>
      <c r="B564" t="s">
        <v>14</v>
      </c>
    </row>
    <row r="565" spans="1:2" x14ac:dyDescent="0.3">
      <c r="A565">
        <v>3700</v>
      </c>
      <c r="B565" t="s">
        <v>20</v>
      </c>
    </row>
    <row r="566" spans="1:2" x14ac:dyDescent="0.3">
      <c r="A566">
        <v>168700</v>
      </c>
      <c r="B566" t="s">
        <v>14</v>
      </c>
    </row>
    <row r="567" spans="1:2" x14ac:dyDescent="0.3">
      <c r="A567">
        <v>94900</v>
      </c>
      <c r="B567" t="s">
        <v>20</v>
      </c>
    </row>
    <row r="568" spans="1:2" x14ac:dyDescent="0.3">
      <c r="A568">
        <v>9300</v>
      </c>
      <c r="B568" t="s">
        <v>14</v>
      </c>
    </row>
    <row r="569" spans="1:2" x14ac:dyDescent="0.3">
      <c r="A569">
        <v>6800</v>
      </c>
      <c r="B569" t="s">
        <v>20</v>
      </c>
    </row>
    <row r="570" spans="1:2" x14ac:dyDescent="0.3">
      <c r="A570">
        <v>72400</v>
      </c>
      <c r="B570" t="s">
        <v>20</v>
      </c>
    </row>
    <row r="571" spans="1:2" x14ac:dyDescent="0.3">
      <c r="A571">
        <v>20100</v>
      </c>
      <c r="B571" t="s">
        <v>20</v>
      </c>
    </row>
    <row r="572" spans="1:2" x14ac:dyDescent="0.3">
      <c r="A572">
        <v>31200</v>
      </c>
      <c r="B572" t="s">
        <v>20</v>
      </c>
    </row>
    <row r="573" spans="1:2" x14ac:dyDescent="0.3">
      <c r="A573">
        <v>3500</v>
      </c>
      <c r="B573" t="s">
        <v>14</v>
      </c>
    </row>
    <row r="574" spans="1:2" x14ac:dyDescent="0.3">
      <c r="A574">
        <v>9000</v>
      </c>
      <c r="B574" t="s">
        <v>74</v>
      </c>
    </row>
    <row r="575" spans="1:2" x14ac:dyDescent="0.3">
      <c r="A575">
        <v>6700</v>
      </c>
      <c r="B575" t="s">
        <v>20</v>
      </c>
    </row>
    <row r="576" spans="1:2" x14ac:dyDescent="0.3">
      <c r="A576">
        <v>2700</v>
      </c>
      <c r="B576" t="s">
        <v>20</v>
      </c>
    </row>
    <row r="577" spans="1:2" x14ac:dyDescent="0.3">
      <c r="A577">
        <v>83300</v>
      </c>
      <c r="B577" t="s">
        <v>14</v>
      </c>
    </row>
    <row r="578" spans="1:2" x14ac:dyDescent="0.3">
      <c r="A578">
        <v>9700</v>
      </c>
      <c r="B578" t="s">
        <v>14</v>
      </c>
    </row>
    <row r="579" spans="1:2" x14ac:dyDescent="0.3">
      <c r="A579">
        <v>8200</v>
      </c>
      <c r="B579" t="s">
        <v>74</v>
      </c>
    </row>
    <row r="580" spans="1:2" x14ac:dyDescent="0.3">
      <c r="A580">
        <v>96500</v>
      </c>
      <c r="B580" t="s">
        <v>14</v>
      </c>
    </row>
    <row r="581" spans="1:2" x14ac:dyDescent="0.3">
      <c r="A581">
        <v>6200</v>
      </c>
      <c r="B581" t="s">
        <v>20</v>
      </c>
    </row>
    <row r="582" spans="1:2" x14ac:dyDescent="0.3">
      <c r="A582">
        <v>43800</v>
      </c>
      <c r="B582" t="s">
        <v>20</v>
      </c>
    </row>
    <row r="583" spans="1:2" x14ac:dyDescent="0.3">
      <c r="A583">
        <v>6000</v>
      </c>
      <c r="B583" t="s">
        <v>14</v>
      </c>
    </row>
    <row r="584" spans="1:2" x14ac:dyDescent="0.3">
      <c r="A584">
        <v>8700</v>
      </c>
      <c r="B584" t="s">
        <v>14</v>
      </c>
    </row>
    <row r="585" spans="1:2" x14ac:dyDescent="0.3">
      <c r="A585">
        <v>18900</v>
      </c>
      <c r="B585" t="s">
        <v>20</v>
      </c>
    </row>
    <row r="586" spans="1:2" x14ac:dyDescent="0.3">
      <c r="A586">
        <v>86400</v>
      </c>
      <c r="B586" t="s">
        <v>20</v>
      </c>
    </row>
    <row r="587" spans="1:2" x14ac:dyDescent="0.3">
      <c r="A587">
        <v>8900</v>
      </c>
      <c r="B587" t="s">
        <v>20</v>
      </c>
    </row>
    <row r="588" spans="1:2" x14ac:dyDescent="0.3">
      <c r="A588">
        <v>700</v>
      </c>
      <c r="B588" t="s">
        <v>20</v>
      </c>
    </row>
    <row r="589" spans="1:2" x14ac:dyDescent="0.3">
      <c r="A589">
        <v>9400</v>
      </c>
      <c r="B589" t="s">
        <v>14</v>
      </c>
    </row>
    <row r="590" spans="1:2" x14ac:dyDescent="0.3">
      <c r="A590">
        <v>157600</v>
      </c>
      <c r="B590" t="s">
        <v>14</v>
      </c>
    </row>
    <row r="591" spans="1:2" x14ac:dyDescent="0.3">
      <c r="A591">
        <v>7900</v>
      </c>
      <c r="B591" t="s">
        <v>14</v>
      </c>
    </row>
    <row r="592" spans="1:2" x14ac:dyDescent="0.3">
      <c r="A592">
        <v>7100</v>
      </c>
      <c r="B592" t="s">
        <v>14</v>
      </c>
    </row>
    <row r="593" spans="1:2" x14ac:dyDescent="0.3">
      <c r="A593">
        <v>600</v>
      </c>
      <c r="B593" t="s">
        <v>20</v>
      </c>
    </row>
    <row r="594" spans="1:2" x14ac:dyDescent="0.3">
      <c r="A594">
        <v>156800</v>
      </c>
      <c r="B594" t="s">
        <v>14</v>
      </c>
    </row>
    <row r="595" spans="1:2" x14ac:dyDescent="0.3">
      <c r="A595">
        <v>121600</v>
      </c>
      <c r="B595" t="s">
        <v>20</v>
      </c>
    </row>
    <row r="596" spans="1:2" x14ac:dyDescent="0.3">
      <c r="A596">
        <v>157300</v>
      </c>
      <c r="B596" t="s">
        <v>14</v>
      </c>
    </row>
    <row r="597" spans="1:2" x14ac:dyDescent="0.3">
      <c r="A597">
        <v>70300</v>
      </c>
      <c r="B597" t="s">
        <v>20</v>
      </c>
    </row>
    <row r="598" spans="1:2" x14ac:dyDescent="0.3">
      <c r="A598">
        <v>7900</v>
      </c>
      <c r="B598" t="s">
        <v>14</v>
      </c>
    </row>
    <row r="599" spans="1:2" x14ac:dyDescent="0.3">
      <c r="A599">
        <v>73800</v>
      </c>
      <c r="B599" t="s">
        <v>20</v>
      </c>
    </row>
    <row r="600" spans="1:2" x14ac:dyDescent="0.3">
      <c r="A600">
        <v>108500</v>
      </c>
      <c r="B600" t="s">
        <v>20</v>
      </c>
    </row>
    <row r="601" spans="1:2" x14ac:dyDescent="0.3">
      <c r="A601">
        <v>140300</v>
      </c>
      <c r="B601" t="s">
        <v>14</v>
      </c>
    </row>
    <row r="602" spans="1:2" x14ac:dyDescent="0.3">
      <c r="A602">
        <v>100</v>
      </c>
      <c r="B602" t="s">
        <v>14</v>
      </c>
    </row>
    <row r="603" spans="1:2" x14ac:dyDescent="0.3">
      <c r="A603">
        <v>6300</v>
      </c>
      <c r="B603" t="s">
        <v>20</v>
      </c>
    </row>
    <row r="604" spans="1:2" x14ac:dyDescent="0.3">
      <c r="A604">
        <v>71100</v>
      </c>
      <c r="B604" t="s">
        <v>20</v>
      </c>
    </row>
    <row r="605" spans="1:2" x14ac:dyDescent="0.3">
      <c r="A605">
        <v>5300</v>
      </c>
      <c r="B605" t="s">
        <v>20</v>
      </c>
    </row>
    <row r="606" spans="1:2" x14ac:dyDescent="0.3">
      <c r="A606">
        <v>88700</v>
      </c>
      <c r="B606" t="s">
        <v>20</v>
      </c>
    </row>
    <row r="607" spans="1:2" x14ac:dyDescent="0.3">
      <c r="A607">
        <v>3300</v>
      </c>
      <c r="B607" t="s">
        <v>20</v>
      </c>
    </row>
    <row r="608" spans="1:2" x14ac:dyDescent="0.3">
      <c r="A608">
        <v>3400</v>
      </c>
      <c r="B608" t="s">
        <v>20</v>
      </c>
    </row>
    <row r="609" spans="1:2" x14ac:dyDescent="0.3">
      <c r="A609">
        <v>137600</v>
      </c>
      <c r="B609" t="s">
        <v>20</v>
      </c>
    </row>
    <row r="610" spans="1:2" x14ac:dyDescent="0.3">
      <c r="A610">
        <v>3900</v>
      </c>
      <c r="B610" t="s">
        <v>20</v>
      </c>
    </row>
    <row r="611" spans="1:2" x14ac:dyDescent="0.3">
      <c r="A611">
        <v>10000</v>
      </c>
      <c r="B611" t="s">
        <v>20</v>
      </c>
    </row>
    <row r="612" spans="1:2" x14ac:dyDescent="0.3">
      <c r="A612">
        <v>42800</v>
      </c>
      <c r="B612" t="s">
        <v>20</v>
      </c>
    </row>
    <row r="613" spans="1:2" x14ac:dyDescent="0.3">
      <c r="A613">
        <v>8200</v>
      </c>
      <c r="B613" t="s">
        <v>74</v>
      </c>
    </row>
    <row r="614" spans="1:2" x14ac:dyDescent="0.3">
      <c r="A614">
        <v>6200</v>
      </c>
      <c r="B614" t="s">
        <v>20</v>
      </c>
    </row>
    <row r="615" spans="1:2" x14ac:dyDescent="0.3">
      <c r="A615">
        <v>1100</v>
      </c>
      <c r="B615" t="s">
        <v>20</v>
      </c>
    </row>
    <row r="616" spans="1:2" x14ac:dyDescent="0.3">
      <c r="A616">
        <v>26500</v>
      </c>
      <c r="B616" t="s">
        <v>20</v>
      </c>
    </row>
    <row r="617" spans="1:2" x14ac:dyDescent="0.3">
      <c r="A617">
        <v>8500</v>
      </c>
      <c r="B617" t="s">
        <v>20</v>
      </c>
    </row>
    <row r="618" spans="1:2" x14ac:dyDescent="0.3">
      <c r="A618">
        <v>6400</v>
      </c>
      <c r="B618" t="s">
        <v>20</v>
      </c>
    </row>
    <row r="619" spans="1:2" x14ac:dyDescent="0.3">
      <c r="A619">
        <v>1400</v>
      </c>
      <c r="B619" t="s">
        <v>20</v>
      </c>
    </row>
    <row r="620" spans="1:2" x14ac:dyDescent="0.3">
      <c r="A620">
        <v>198600</v>
      </c>
      <c r="B620" t="s">
        <v>14</v>
      </c>
    </row>
    <row r="621" spans="1:2" x14ac:dyDescent="0.3">
      <c r="A621">
        <v>195900</v>
      </c>
      <c r="B621" t="s">
        <v>14</v>
      </c>
    </row>
    <row r="622" spans="1:2" x14ac:dyDescent="0.3">
      <c r="A622">
        <v>4300</v>
      </c>
      <c r="B622" t="s">
        <v>20</v>
      </c>
    </row>
    <row r="623" spans="1:2" x14ac:dyDescent="0.3">
      <c r="A623">
        <v>25600</v>
      </c>
      <c r="B623" t="s">
        <v>20</v>
      </c>
    </row>
    <row r="624" spans="1:2" x14ac:dyDescent="0.3">
      <c r="A624">
        <v>189000</v>
      </c>
      <c r="B624" t="s">
        <v>14</v>
      </c>
    </row>
    <row r="625" spans="1:2" x14ac:dyDescent="0.3">
      <c r="A625">
        <v>94300</v>
      </c>
      <c r="B625" t="s">
        <v>20</v>
      </c>
    </row>
    <row r="626" spans="1:2" x14ac:dyDescent="0.3">
      <c r="A626">
        <v>5100</v>
      </c>
      <c r="B626" t="s">
        <v>20</v>
      </c>
    </row>
    <row r="627" spans="1:2" x14ac:dyDescent="0.3">
      <c r="A627">
        <v>7500</v>
      </c>
      <c r="B627" t="s">
        <v>14</v>
      </c>
    </row>
    <row r="628" spans="1:2" x14ac:dyDescent="0.3">
      <c r="A628">
        <v>6400</v>
      </c>
      <c r="B628" t="s">
        <v>20</v>
      </c>
    </row>
    <row r="629" spans="1:2" x14ac:dyDescent="0.3">
      <c r="A629">
        <v>1600</v>
      </c>
      <c r="B629" t="s">
        <v>20</v>
      </c>
    </row>
    <row r="630" spans="1:2" x14ac:dyDescent="0.3">
      <c r="A630">
        <v>1900</v>
      </c>
      <c r="B630" t="s">
        <v>20</v>
      </c>
    </row>
    <row r="631" spans="1:2" x14ac:dyDescent="0.3">
      <c r="A631">
        <v>85900</v>
      </c>
      <c r="B631" t="s">
        <v>14</v>
      </c>
    </row>
    <row r="632" spans="1:2" x14ac:dyDescent="0.3">
      <c r="A632">
        <v>9500</v>
      </c>
      <c r="B632" t="s">
        <v>74</v>
      </c>
    </row>
    <row r="633" spans="1:2" x14ac:dyDescent="0.3">
      <c r="A633">
        <v>59200</v>
      </c>
      <c r="B633" t="s">
        <v>20</v>
      </c>
    </row>
    <row r="634" spans="1:2" x14ac:dyDescent="0.3">
      <c r="A634">
        <v>72100</v>
      </c>
      <c r="B634" t="s">
        <v>47</v>
      </c>
    </row>
    <row r="635" spans="1:2" x14ac:dyDescent="0.3">
      <c r="A635">
        <v>6700</v>
      </c>
      <c r="B635" t="s">
        <v>14</v>
      </c>
    </row>
    <row r="636" spans="1:2" x14ac:dyDescent="0.3">
      <c r="A636">
        <v>118200</v>
      </c>
      <c r="B636" t="s">
        <v>74</v>
      </c>
    </row>
    <row r="637" spans="1:2" x14ac:dyDescent="0.3">
      <c r="A637">
        <v>139000</v>
      </c>
      <c r="B637" t="s">
        <v>20</v>
      </c>
    </row>
    <row r="638" spans="1:2" x14ac:dyDescent="0.3">
      <c r="A638">
        <v>197700</v>
      </c>
      <c r="B638" t="s">
        <v>14</v>
      </c>
    </row>
    <row r="639" spans="1:2" x14ac:dyDescent="0.3">
      <c r="A639">
        <v>8500</v>
      </c>
      <c r="B639" t="s">
        <v>14</v>
      </c>
    </row>
    <row r="640" spans="1:2" x14ac:dyDescent="0.3">
      <c r="A640">
        <v>81600</v>
      </c>
      <c r="B640" t="s">
        <v>14</v>
      </c>
    </row>
    <row r="641" spans="1:2" x14ac:dyDescent="0.3">
      <c r="A641">
        <v>8600</v>
      </c>
      <c r="B641" t="s">
        <v>47</v>
      </c>
    </row>
    <row r="642" spans="1:2" x14ac:dyDescent="0.3">
      <c r="A642">
        <v>119800</v>
      </c>
      <c r="B642" t="s">
        <v>14</v>
      </c>
    </row>
    <row r="643" spans="1:2" x14ac:dyDescent="0.3">
      <c r="A643">
        <v>9400</v>
      </c>
      <c r="B643" t="s">
        <v>20</v>
      </c>
    </row>
    <row r="644" spans="1:2" x14ac:dyDescent="0.3">
      <c r="A644">
        <v>9200</v>
      </c>
      <c r="B644" t="s">
        <v>20</v>
      </c>
    </row>
    <row r="645" spans="1:2" x14ac:dyDescent="0.3">
      <c r="A645">
        <v>14900</v>
      </c>
      <c r="B645" t="s">
        <v>20</v>
      </c>
    </row>
    <row r="646" spans="1:2" x14ac:dyDescent="0.3">
      <c r="A646">
        <v>169400</v>
      </c>
      <c r="B646" t="s">
        <v>14</v>
      </c>
    </row>
    <row r="647" spans="1:2" x14ac:dyDescent="0.3">
      <c r="A647">
        <v>192100</v>
      </c>
      <c r="B647" t="s">
        <v>14</v>
      </c>
    </row>
    <row r="648" spans="1:2" x14ac:dyDescent="0.3">
      <c r="A648">
        <v>98700</v>
      </c>
      <c r="B648" t="s">
        <v>14</v>
      </c>
    </row>
    <row r="649" spans="1:2" x14ac:dyDescent="0.3">
      <c r="A649">
        <v>4500</v>
      </c>
      <c r="B649" t="s">
        <v>14</v>
      </c>
    </row>
    <row r="650" spans="1:2" x14ac:dyDescent="0.3">
      <c r="A650">
        <v>98600</v>
      </c>
      <c r="B650" t="s">
        <v>74</v>
      </c>
    </row>
    <row r="651" spans="1:2" x14ac:dyDescent="0.3">
      <c r="A651">
        <v>121700</v>
      </c>
      <c r="B651" t="s">
        <v>14</v>
      </c>
    </row>
    <row r="652" spans="1:2" x14ac:dyDescent="0.3">
      <c r="A652">
        <v>100</v>
      </c>
      <c r="B652" t="s">
        <v>14</v>
      </c>
    </row>
    <row r="653" spans="1:2" x14ac:dyDescent="0.3">
      <c r="A653">
        <v>196700</v>
      </c>
      <c r="B653" t="s">
        <v>14</v>
      </c>
    </row>
    <row r="654" spans="1:2" x14ac:dyDescent="0.3">
      <c r="A654">
        <v>10000</v>
      </c>
      <c r="B654" t="s">
        <v>20</v>
      </c>
    </row>
    <row r="655" spans="1:2" x14ac:dyDescent="0.3">
      <c r="A655">
        <v>600</v>
      </c>
      <c r="B655" t="s">
        <v>20</v>
      </c>
    </row>
    <row r="656" spans="1:2" x14ac:dyDescent="0.3">
      <c r="A656">
        <v>35000</v>
      </c>
      <c r="B656" t="s">
        <v>20</v>
      </c>
    </row>
    <row r="657" spans="1:2" x14ac:dyDescent="0.3">
      <c r="A657">
        <v>6900</v>
      </c>
      <c r="B657" t="s">
        <v>20</v>
      </c>
    </row>
    <row r="658" spans="1:2" x14ac:dyDescent="0.3">
      <c r="A658">
        <v>118400</v>
      </c>
      <c r="B658" t="s">
        <v>14</v>
      </c>
    </row>
    <row r="659" spans="1:2" x14ac:dyDescent="0.3">
      <c r="A659">
        <v>10000</v>
      </c>
      <c r="B659" t="s">
        <v>14</v>
      </c>
    </row>
    <row r="660" spans="1:2" x14ac:dyDescent="0.3">
      <c r="A660">
        <v>52600</v>
      </c>
      <c r="B660" t="s">
        <v>74</v>
      </c>
    </row>
    <row r="661" spans="1:2" x14ac:dyDescent="0.3">
      <c r="A661">
        <v>120700</v>
      </c>
      <c r="B661" t="s">
        <v>14</v>
      </c>
    </row>
    <row r="662" spans="1:2" x14ac:dyDescent="0.3">
      <c r="A662">
        <v>9100</v>
      </c>
      <c r="B662" t="s">
        <v>14</v>
      </c>
    </row>
    <row r="663" spans="1:2" x14ac:dyDescent="0.3">
      <c r="A663">
        <v>106800</v>
      </c>
      <c r="B663" t="s">
        <v>14</v>
      </c>
    </row>
    <row r="664" spans="1:2" x14ac:dyDescent="0.3">
      <c r="A664">
        <v>9100</v>
      </c>
      <c r="B664" t="s">
        <v>14</v>
      </c>
    </row>
    <row r="665" spans="1:2" x14ac:dyDescent="0.3">
      <c r="A665">
        <v>10000</v>
      </c>
      <c r="B665" t="s">
        <v>14</v>
      </c>
    </row>
    <row r="666" spans="1:2" x14ac:dyDescent="0.3">
      <c r="A666">
        <v>79400</v>
      </c>
      <c r="B666" t="s">
        <v>14</v>
      </c>
    </row>
    <row r="667" spans="1:2" x14ac:dyDescent="0.3">
      <c r="A667">
        <v>5100</v>
      </c>
      <c r="B667" t="s">
        <v>20</v>
      </c>
    </row>
    <row r="668" spans="1:2" x14ac:dyDescent="0.3">
      <c r="A668">
        <v>3100</v>
      </c>
      <c r="B668" t="s">
        <v>74</v>
      </c>
    </row>
    <row r="669" spans="1:2" x14ac:dyDescent="0.3">
      <c r="A669">
        <v>6900</v>
      </c>
      <c r="B669" t="s">
        <v>20</v>
      </c>
    </row>
    <row r="670" spans="1:2" x14ac:dyDescent="0.3">
      <c r="A670">
        <v>27500</v>
      </c>
      <c r="B670" t="s">
        <v>14</v>
      </c>
    </row>
    <row r="671" spans="1:2" x14ac:dyDescent="0.3">
      <c r="A671">
        <v>48800</v>
      </c>
      <c r="B671" t="s">
        <v>20</v>
      </c>
    </row>
    <row r="672" spans="1:2" x14ac:dyDescent="0.3">
      <c r="A672">
        <v>16200</v>
      </c>
      <c r="B672" t="s">
        <v>20</v>
      </c>
    </row>
    <row r="673" spans="1:2" x14ac:dyDescent="0.3">
      <c r="A673">
        <v>97600</v>
      </c>
      <c r="B673" t="s">
        <v>20</v>
      </c>
    </row>
    <row r="674" spans="1:2" x14ac:dyDescent="0.3">
      <c r="A674">
        <v>197900</v>
      </c>
      <c r="B674" t="s">
        <v>14</v>
      </c>
    </row>
    <row r="675" spans="1:2" x14ac:dyDescent="0.3">
      <c r="A675">
        <v>5600</v>
      </c>
      <c r="B675" t="s">
        <v>14</v>
      </c>
    </row>
    <row r="676" spans="1:2" x14ac:dyDescent="0.3">
      <c r="A676">
        <v>170700</v>
      </c>
      <c r="B676" t="s">
        <v>74</v>
      </c>
    </row>
    <row r="677" spans="1:2" x14ac:dyDescent="0.3">
      <c r="A677">
        <v>9700</v>
      </c>
      <c r="B677" t="s">
        <v>20</v>
      </c>
    </row>
    <row r="678" spans="1:2" x14ac:dyDescent="0.3">
      <c r="A678">
        <v>62300</v>
      </c>
      <c r="B678" t="s">
        <v>20</v>
      </c>
    </row>
    <row r="679" spans="1:2" x14ac:dyDescent="0.3">
      <c r="A679">
        <v>5300</v>
      </c>
      <c r="B679" t="s">
        <v>14</v>
      </c>
    </row>
    <row r="680" spans="1:2" x14ac:dyDescent="0.3">
      <c r="A680">
        <v>99500</v>
      </c>
      <c r="B680" t="s">
        <v>74</v>
      </c>
    </row>
    <row r="681" spans="1:2" x14ac:dyDescent="0.3">
      <c r="A681">
        <v>1400</v>
      </c>
      <c r="B681" t="s">
        <v>20</v>
      </c>
    </row>
    <row r="682" spans="1:2" x14ac:dyDescent="0.3">
      <c r="A682">
        <v>145600</v>
      </c>
      <c r="B682" t="s">
        <v>14</v>
      </c>
    </row>
    <row r="683" spans="1:2" x14ac:dyDescent="0.3">
      <c r="A683">
        <v>184100</v>
      </c>
      <c r="B683" t="s">
        <v>14</v>
      </c>
    </row>
    <row r="684" spans="1:2" x14ac:dyDescent="0.3">
      <c r="A684">
        <v>5400</v>
      </c>
      <c r="B684" t="s">
        <v>20</v>
      </c>
    </row>
    <row r="685" spans="1:2" x14ac:dyDescent="0.3">
      <c r="A685">
        <v>2300</v>
      </c>
      <c r="B685" t="s">
        <v>20</v>
      </c>
    </row>
    <row r="686" spans="1:2" x14ac:dyDescent="0.3">
      <c r="A686">
        <v>1400</v>
      </c>
      <c r="B686" t="s">
        <v>20</v>
      </c>
    </row>
    <row r="687" spans="1:2" x14ac:dyDescent="0.3">
      <c r="A687">
        <v>140000</v>
      </c>
      <c r="B687" t="s">
        <v>14</v>
      </c>
    </row>
    <row r="688" spans="1:2" x14ac:dyDescent="0.3">
      <c r="A688">
        <v>7500</v>
      </c>
      <c r="B688" t="s">
        <v>20</v>
      </c>
    </row>
    <row r="689" spans="1:2" x14ac:dyDescent="0.3">
      <c r="A689">
        <v>1500</v>
      </c>
      <c r="B689" t="s">
        <v>20</v>
      </c>
    </row>
    <row r="690" spans="1:2" x14ac:dyDescent="0.3">
      <c r="A690">
        <v>2900</v>
      </c>
      <c r="B690" t="s">
        <v>20</v>
      </c>
    </row>
    <row r="691" spans="1:2" x14ac:dyDescent="0.3">
      <c r="A691">
        <v>7300</v>
      </c>
      <c r="B691" t="s">
        <v>20</v>
      </c>
    </row>
    <row r="692" spans="1:2" x14ac:dyDescent="0.3">
      <c r="A692">
        <v>3600</v>
      </c>
      <c r="B692" t="s">
        <v>20</v>
      </c>
    </row>
    <row r="693" spans="1:2" x14ac:dyDescent="0.3">
      <c r="A693">
        <v>5000</v>
      </c>
      <c r="B693" t="s">
        <v>20</v>
      </c>
    </row>
    <row r="694" spans="1:2" x14ac:dyDescent="0.3">
      <c r="A694">
        <v>6000</v>
      </c>
      <c r="B694" t="s">
        <v>14</v>
      </c>
    </row>
    <row r="695" spans="1:2" x14ac:dyDescent="0.3">
      <c r="A695">
        <v>180400</v>
      </c>
      <c r="B695" t="s">
        <v>14</v>
      </c>
    </row>
    <row r="696" spans="1:2" x14ac:dyDescent="0.3">
      <c r="A696">
        <v>9100</v>
      </c>
      <c r="B696" t="s">
        <v>14</v>
      </c>
    </row>
    <row r="697" spans="1:2" x14ac:dyDescent="0.3">
      <c r="A697">
        <v>9200</v>
      </c>
      <c r="B697" t="s">
        <v>20</v>
      </c>
    </row>
    <row r="698" spans="1:2" x14ac:dyDescent="0.3">
      <c r="A698">
        <v>164100</v>
      </c>
      <c r="B698" t="s">
        <v>14</v>
      </c>
    </row>
    <row r="699" spans="1:2" x14ac:dyDescent="0.3">
      <c r="A699">
        <v>128900</v>
      </c>
      <c r="B699" t="s">
        <v>20</v>
      </c>
    </row>
    <row r="700" spans="1:2" x14ac:dyDescent="0.3">
      <c r="A700">
        <v>42100</v>
      </c>
      <c r="B700" t="s">
        <v>20</v>
      </c>
    </row>
    <row r="701" spans="1:2" x14ac:dyDescent="0.3">
      <c r="A701">
        <v>7400</v>
      </c>
      <c r="B701" t="s">
        <v>14</v>
      </c>
    </row>
    <row r="702" spans="1:2" x14ac:dyDescent="0.3">
      <c r="A702">
        <v>100</v>
      </c>
      <c r="B702" t="s">
        <v>14</v>
      </c>
    </row>
    <row r="703" spans="1:2" x14ac:dyDescent="0.3">
      <c r="A703">
        <v>52000</v>
      </c>
      <c r="B703" t="s">
        <v>20</v>
      </c>
    </row>
    <row r="704" spans="1:2" x14ac:dyDescent="0.3">
      <c r="A704">
        <v>8700</v>
      </c>
      <c r="B704" t="s">
        <v>14</v>
      </c>
    </row>
    <row r="705" spans="1:2" x14ac:dyDescent="0.3">
      <c r="A705">
        <v>63400</v>
      </c>
      <c r="B705" t="s">
        <v>20</v>
      </c>
    </row>
    <row r="706" spans="1:2" x14ac:dyDescent="0.3">
      <c r="A706">
        <v>8700</v>
      </c>
      <c r="B706" t="s">
        <v>20</v>
      </c>
    </row>
    <row r="707" spans="1:2" x14ac:dyDescent="0.3">
      <c r="A707">
        <v>169700</v>
      </c>
      <c r="B707" t="s">
        <v>14</v>
      </c>
    </row>
    <row r="708" spans="1:2" x14ac:dyDescent="0.3">
      <c r="A708">
        <v>108400</v>
      </c>
      <c r="B708" t="s">
        <v>20</v>
      </c>
    </row>
    <row r="709" spans="1:2" x14ac:dyDescent="0.3">
      <c r="A709">
        <v>7300</v>
      </c>
      <c r="B709" t="s">
        <v>20</v>
      </c>
    </row>
    <row r="710" spans="1:2" x14ac:dyDescent="0.3">
      <c r="A710">
        <v>1700</v>
      </c>
      <c r="B710" t="s">
        <v>20</v>
      </c>
    </row>
    <row r="711" spans="1:2" x14ac:dyDescent="0.3">
      <c r="A711">
        <v>9800</v>
      </c>
      <c r="B711" t="s">
        <v>20</v>
      </c>
    </row>
    <row r="712" spans="1:2" x14ac:dyDescent="0.3">
      <c r="A712">
        <v>4300</v>
      </c>
      <c r="B712" t="s">
        <v>20</v>
      </c>
    </row>
    <row r="713" spans="1:2" x14ac:dyDescent="0.3">
      <c r="A713">
        <v>6200</v>
      </c>
      <c r="B713" t="s">
        <v>14</v>
      </c>
    </row>
    <row r="714" spans="1:2" x14ac:dyDescent="0.3">
      <c r="A714">
        <v>800</v>
      </c>
      <c r="B714" t="s">
        <v>20</v>
      </c>
    </row>
    <row r="715" spans="1:2" x14ac:dyDescent="0.3">
      <c r="A715">
        <v>6900</v>
      </c>
      <c r="B715" t="s">
        <v>20</v>
      </c>
    </row>
    <row r="716" spans="1:2" x14ac:dyDescent="0.3">
      <c r="A716">
        <v>38500</v>
      </c>
      <c r="B716" t="s">
        <v>20</v>
      </c>
    </row>
    <row r="717" spans="1:2" x14ac:dyDescent="0.3">
      <c r="A717">
        <v>118000</v>
      </c>
      <c r="B717" t="s">
        <v>14</v>
      </c>
    </row>
    <row r="718" spans="1:2" x14ac:dyDescent="0.3">
      <c r="A718">
        <v>2000</v>
      </c>
      <c r="B718" t="s">
        <v>20</v>
      </c>
    </row>
    <row r="719" spans="1:2" x14ac:dyDescent="0.3">
      <c r="A719">
        <v>5600</v>
      </c>
      <c r="B719" t="s">
        <v>20</v>
      </c>
    </row>
    <row r="720" spans="1:2" x14ac:dyDescent="0.3">
      <c r="A720">
        <v>8300</v>
      </c>
      <c r="B720" t="s">
        <v>20</v>
      </c>
    </row>
    <row r="721" spans="1:2" x14ac:dyDescent="0.3">
      <c r="A721">
        <v>6900</v>
      </c>
      <c r="B721" t="s">
        <v>20</v>
      </c>
    </row>
    <row r="722" spans="1:2" x14ac:dyDescent="0.3">
      <c r="A722">
        <v>8700</v>
      </c>
      <c r="B722" t="s">
        <v>74</v>
      </c>
    </row>
    <row r="723" spans="1:2" x14ac:dyDescent="0.3">
      <c r="A723">
        <v>123600</v>
      </c>
      <c r="B723" t="s">
        <v>74</v>
      </c>
    </row>
    <row r="724" spans="1:2" x14ac:dyDescent="0.3">
      <c r="A724">
        <v>48500</v>
      </c>
      <c r="B724" t="s">
        <v>20</v>
      </c>
    </row>
    <row r="725" spans="1:2" x14ac:dyDescent="0.3">
      <c r="A725">
        <v>4900</v>
      </c>
      <c r="B725" t="s">
        <v>20</v>
      </c>
    </row>
    <row r="726" spans="1:2" x14ac:dyDescent="0.3">
      <c r="A726">
        <v>8400</v>
      </c>
      <c r="B726" t="s">
        <v>20</v>
      </c>
    </row>
    <row r="727" spans="1:2" x14ac:dyDescent="0.3">
      <c r="A727">
        <v>193200</v>
      </c>
      <c r="B727" t="s">
        <v>14</v>
      </c>
    </row>
    <row r="728" spans="1:2" x14ac:dyDescent="0.3">
      <c r="A728">
        <v>54300</v>
      </c>
      <c r="B728" t="s">
        <v>74</v>
      </c>
    </row>
    <row r="729" spans="1:2" x14ac:dyDescent="0.3">
      <c r="A729">
        <v>8900</v>
      </c>
      <c r="B729" t="s">
        <v>20</v>
      </c>
    </row>
    <row r="730" spans="1:2" x14ac:dyDescent="0.3">
      <c r="A730">
        <v>4200</v>
      </c>
      <c r="B730" t="s">
        <v>14</v>
      </c>
    </row>
    <row r="731" spans="1:2" x14ac:dyDescent="0.3">
      <c r="A731">
        <v>5600</v>
      </c>
      <c r="B731" t="s">
        <v>20</v>
      </c>
    </row>
    <row r="732" spans="1:2" x14ac:dyDescent="0.3">
      <c r="A732">
        <v>28800</v>
      </c>
      <c r="B732" t="s">
        <v>20</v>
      </c>
    </row>
    <row r="733" spans="1:2" x14ac:dyDescent="0.3">
      <c r="A733">
        <v>8000</v>
      </c>
      <c r="B733" t="s">
        <v>74</v>
      </c>
    </row>
    <row r="734" spans="1:2" x14ac:dyDescent="0.3">
      <c r="A734">
        <v>117000</v>
      </c>
      <c r="B734" t="s">
        <v>14</v>
      </c>
    </row>
    <row r="735" spans="1:2" x14ac:dyDescent="0.3">
      <c r="A735">
        <v>15800</v>
      </c>
      <c r="B735" t="s">
        <v>20</v>
      </c>
    </row>
    <row r="736" spans="1:2" x14ac:dyDescent="0.3">
      <c r="A736">
        <v>4200</v>
      </c>
      <c r="B736" t="s">
        <v>20</v>
      </c>
    </row>
    <row r="737" spans="1:2" x14ac:dyDescent="0.3">
      <c r="A737">
        <v>37100</v>
      </c>
      <c r="B737" t="s">
        <v>20</v>
      </c>
    </row>
    <row r="738" spans="1:2" x14ac:dyDescent="0.3">
      <c r="A738">
        <v>7700</v>
      </c>
      <c r="B738" t="s">
        <v>74</v>
      </c>
    </row>
    <row r="739" spans="1:2" x14ac:dyDescent="0.3">
      <c r="A739">
        <v>3700</v>
      </c>
      <c r="B739" t="s">
        <v>20</v>
      </c>
    </row>
    <row r="740" spans="1:2" x14ac:dyDescent="0.3">
      <c r="A740">
        <v>74700</v>
      </c>
      <c r="B740" t="s">
        <v>14</v>
      </c>
    </row>
    <row r="741" spans="1:2" x14ac:dyDescent="0.3">
      <c r="A741">
        <v>10000</v>
      </c>
      <c r="B741" t="s">
        <v>14</v>
      </c>
    </row>
    <row r="742" spans="1:2" x14ac:dyDescent="0.3">
      <c r="A742">
        <v>5300</v>
      </c>
      <c r="B742" t="s">
        <v>14</v>
      </c>
    </row>
    <row r="743" spans="1:2" x14ac:dyDescent="0.3">
      <c r="A743">
        <v>1200</v>
      </c>
      <c r="B743" t="s">
        <v>20</v>
      </c>
    </row>
    <row r="744" spans="1:2" x14ac:dyDescent="0.3">
      <c r="A744">
        <v>1200</v>
      </c>
      <c r="B744" t="s">
        <v>20</v>
      </c>
    </row>
    <row r="745" spans="1:2" x14ac:dyDescent="0.3">
      <c r="A745">
        <v>3900</v>
      </c>
      <c r="B745" t="s">
        <v>14</v>
      </c>
    </row>
    <row r="746" spans="1:2" x14ac:dyDescent="0.3">
      <c r="A746">
        <v>2000</v>
      </c>
      <c r="B746" t="s">
        <v>20</v>
      </c>
    </row>
    <row r="747" spans="1:2" x14ac:dyDescent="0.3">
      <c r="A747">
        <v>6900</v>
      </c>
      <c r="B747" t="s">
        <v>14</v>
      </c>
    </row>
    <row r="748" spans="1:2" x14ac:dyDescent="0.3">
      <c r="A748">
        <v>55800</v>
      </c>
      <c r="B748" t="s">
        <v>20</v>
      </c>
    </row>
    <row r="749" spans="1:2" x14ac:dyDescent="0.3">
      <c r="A749">
        <v>4900</v>
      </c>
      <c r="B749" t="s">
        <v>20</v>
      </c>
    </row>
    <row r="750" spans="1:2" x14ac:dyDescent="0.3">
      <c r="A750">
        <v>194900</v>
      </c>
      <c r="B750" t="s">
        <v>74</v>
      </c>
    </row>
    <row r="751" spans="1:2" x14ac:dyDescent="0.3">
      <c r="A751">
        <v>8600</v>
      </c>
      <c r="B751" t="s">
        <v>20</v>
      </c>
    </row>
    <row r="752" spans="1:2" x14ac:dyDescent="0.3">
      <c r="A752">
        <v>100</v>
      </c>
      <c r="B752" t="s">
        <v>14</v>
      </c>
    </row>
    <row r="753" spans="1:2" x14ac:dyDescent="0.3">
      <c r="A753">
        <v>3600</v>
      </c>
      <c r="B753" t="s">
        <v>20</v>
      </c>
    </row>
    <row r="754" spans="1:2" x14ac:dyDescent="0.3">
      <c r="A754">
        <v>5800</v>
      </c>
      <c r="B754" t="s">
        <v>74</v>
      </c>
    </row>
    <row r="755" spans="1:2" x14ac:dyDescent="0.3">
      <c r="A755">
        <v>4700</v>
      </c>
      <c r="B755" t="s">
        <v>20</v>
      </c>
    </row>
    <row r="756" spans="1:2" x14ac:dyDescent="0.3">
      <c r="A756">
        <v>70400</v>
      </c>
      <c r="B756" t="s">
        <v>20</v>
      </c>
    </row>
    <row r="757" spans="1:2" x14ac:dyDescent="0.3">
      <c r="A757">
        <v>4500</v>
      </c>
      <c r="B757" t="s">
        <v>20</v>
      </c>
    </row>
    <row r="758" spans="1:2" x14ac:dyDescent="0.3">
      <c r="A758">
        <v>1300</v>
      </c>
      <c r="B758" t="s">
        <v>20</v>
      </c>
    </row>
    <row r="759" spans="1:2" x14ac:dyDescent="0.3">
      <c r="A759">
        <v>1400</v>
      </c>
      <c r="B759" t="s">
        <v>20</v>
      </c>
    </row>
    <row r="760" spans="1:2" x14ac:dyDescent="0.3">
      <c r="A760">
        <v>29600</v>
      </c>
      <c r="B760" t="s">
        <v>20</v>
      </c>
    </row>
    <row r="761" spans="1:2" x14ac:dyDescent="0.3">
      <c r="A761">
        <v>167500</v>
      </c>
      <c r="B761" t="s">
        <v>14</v>
      </c>
    </row>
    <row r="762" spans="1:2" x14ac:dyDescent="0.3">
      <c r="A762">
        <v>48300</v>
      </c>
      <c r="B762" t="s">
        <v>14</v>
      </c>
    </row>
    <row r="763" spans="1:2" x14ac:dyDescent="0.3">
      <c r="A763">
        <v>2200</v>
      </c>
      <c r="B763" t="s">
        <v>20</v>
      </c>
    </row>
    <row r="764" spans="1:2" x14ac:dyDescent="0.3">
      <c r="A764">
        <v>3500</v>
      </c>
      <c r="B764" t="s">
        <v>20</v>
      </c>
    </row>
    <row r="765" spans="1:2" x14ac:dyDescent="0.3">
      <c r="A765">
        <v>5600</v>
      </c>
      <c r="B765" t="s">
        <v>20</v>
      </c>
    </row>
    <row r="766" spans="1:2" x14ac:dyDescent="0.3">
      <c r="A766">
        <v>1100</v>
      </c>
      <c r="B766" t="s">
        <v>20</v>
      </c>
    </row>
    <row r="767" spans="1:2" x14ac:dyDescent="0.3">
      <c r="A767">
        <v>3900</v>
      </c>
      <c r="B767" t="s">
        <v>20</v>
      </c>
    </row>
    <row r="768" spans="1:2" x14ac:dyDescent="0.3">
      <c r="A768">
        <v>43800</v>
      </c>
      <c r="B768" t="s">
        <v>14</v>
      </c>
    </row>
    <row r="769" spans="1:2" x14ac:dyDescent="0.3">
      <c r="A769">
        <v>97200</v>
      </c>
      <c r="B769" t="s">
        <v>14</v>
      </c>
    </row>
    <row r="770" spans="1:2" x14ac:dyDescent="0.3">
      <c r="A770">
        <v>4800</v>
      </c>
      <c r="B770" t="s">
        <v>20</v>
      </c>
    </row>
    <row r="771" spans="1:2" x14ac:dyDescent="0.3">
      <c r="A771">
        <v>125600</v>
      </c>
      <c r="B771" t="s">
        <v>14</v>
      </c>
    </row>
    <row r="772" spans="1:2" x14ac:dyDescent="0.3">
      <c r="A772">
        <v>4300</v>
      </c>
      <c r="B772" t="s">
        <v>20</v>
      </c>
    </row>
    <row r="773" spans="1:2" x14ac:dyDescent="0.3">
      <c r="A773">
        <v>5600</v>
      </c>
      <c r="B773" t="s">
        <v>74</v>
      </c>
    </row>
    <row r="774" spans="1:2" x14ac:dyDescent="0.3">
      <c r="A774">
        <v>149600</v>
      </c>
      <c r="B774" t="s">
        <v>20</v>
      </c>
    </row>
    <row r="775" spans="1:2" x14ac:dyDescent="0.3">
      <c r="A775">
        <v>53100</v>
      </c>
      <c r="B775" t="s">
        <v>20</v>
      </c>
    </row>
    <row r="776" spans="1:2" x14ac:dyDescent="0.3">
      <c r="A776">
        <v>5000</v>
      </c>
      <c r="B776" t="s">
        <v>20</v>
      </c>
    </row>
    <row r="777" spans="1:2" x14ac:dyDescent="0.3">
      <c r="A777">
        <v>9400</v>
      </c>
      <c r="B777" t="s">
        <v>14</v>
      </c>
    </row>
    <row r="778" spans="1:2" x14ac:dyDescent="0.3">
      <c r="A778">
        <v>110800</v>
      </c>
      <c r="B778" t="s">
        <v>14</v>
      </c>
    </row>
    <row r="779" spans="1:2" x14ac:dyDescent="0.3">
      <c r="A779">
        <v>93800</v>
      </c>
      <c r="B779" t="s">
        <v>14</v>
      </c>
    </row>
    <row r="780" spans="1:2" x14ac:dyDescent="0.3">
      <c r="A780">
        <v>1300</v>
      </c>
      <c r="B780" t="s">
        <v>20</v>
      </c>
    </row>
    <row r="781" spans="1:2" x14ac:dyDescent="0.3">
      <c r="A781">
        <v>108700</v>
      </c>
      <c r="B781" t="s">
        <v>14</v>
      </c>
    </row>
    <row r="782" spans="1:2" x14ac:dyDescent="0.3">
      <c r="A782">
        <v>5100</v>
      </c>
      <c r="B782" t="s">
        <v>20</v>
      </c>
    </row>
    <row r="783" spans="1:2" x14ac:dyDescent="0.3">
      <c r="A783">
        <v>8700</v>
      </c>
      <c r="B783" t="s">
        <v>74</v>
      </c>
    </row>
    <row r="784" spans="1:2" x14ac:dyDescent="0.3">
      <c r="A784">
        <v>5100</v>
      </c>
      <c r="B784" t="s">
        <v>20</v>
      </c>
    </row>
    <row r="785" spans="1:2" x14ac:dyDescent="0.3">
      <c r="A785">
        <v>7400</v>
      </c>
      <c r="B785" t="s">
        <v>20</v>
      </c>
    </row>
    <row r="786" spans="1:2" x14ac:dyDescent="0.3">
      <c r="A786">
        <v>88900</v>
      </c>
      <c r="B786" t="s">
        <v>20</v>
      </c>
    </row>
    <row r="787" spans="1:2" x14ac:dyDescent="0.3">
      <c r="A787">
        <v>6700</v>
      </c>
      <c r="B787" t="s">
        <v>20</v>
      </c>
    </row>
    <row r="788" spans="1:2" x14ac:dyDescent="0.3">
      <c r="A788">
        <v>1500</v>
      </c>
      <c r="B788" t="s">
        <v>20</v>
      </c>
    </row>
    <row r="789" spans="1:2" x14ac:dyDescent="0.3">
      <c r="A789">
        <v>61200</v>
      </c>
      <c r="B789" t="s">
        <v>14</v>
      </c>
    </row>
    <row r="790" spans="1:2" x14ac:dyDescent="0.3">
      <c r="A790">
        <v>3600</v>
      </c>
      <c r="B790" t="s">
        <v>47</v>
      </c>
    </row>
    <row r="791" spans="1:2" x14ac:dyDescent="0.3">
      <c r="A791">
        <v>9000</v>
      </c>
      <c r="B791" t="s">
        <v>14</v>
      </c>
    </row>
    <row r="792" spans="1:2" x14ac:dyDescent="0.3">
      <c r="A792">
        <v>185900</v>
      </c>
      <c r="B792" t="s">
        <v>74</v>
      </c>
    </row>
    <row r="793" spans="1:2" x14ac:dyDescent="0.3">
      <c r="A793">
        <v>2100</v>
      </c>
      <c r="B793" t="s">
        <v>14</v>
      </c>
    </row>
    <row r="794" spans="1:2" x14ac:dyDescent="0.3">
      <c r="A794">
        <v>2000</v>
      </c>
      <c r="B794" t="s">
        <v>14</v>
      </c>
    </row>
    <row r="795" spans="1:2" x14ac:dyDescent="0.3">
      <c r="A795">
        <v>1100</v>
      </c>
      <c r="B795" t="s">
        <v>20</v>
      </c>
    </row>
    <row r="796" spans="1:2" x14ac:dyDescent="0.3">
      <c r="A796">
        <v>6600</v>
      </c>
      <c r="B796" t="s">
        <v>20</v>
      </c>
    </row>
    <row r="797" spans="1:2" x14ac:dyDescent="0.3">
      <c r="A797">
        <v>7100</v>
      </c>
      <c r="B797" t="s">
        <v>14</v>
      </c>
    </row>
    <row r="798" spans="1:2" x14ac:dyDescent="0.3">
      <c r="A798">
        <v>7800</v>
      </c>
      <c r="B798" t="s">
        <v>14</v>
      </c>
    </row>
    <row r="799" spans="1:2" x14ac:dyDescent="0.3">
      <c r="A799">
        <v>7600</v>
      </c>
      <c r="B799" t="s">
        <v>20</v>
      </c>
    </row>
    <row r="800" spans="1:2" x14ac:dyDescent="0.3">
      <c r="A800">
        <v>3400</v>
      </c>
      <c r="B800" t="s">
        <v>20</v>
      </c>
    </row>
    <row r="801" spans="1:2" x14ac:dyDescent="0.3">
      <c r="A801">
        <v>84500</v>
      </c>
      <c r="B801" t="s">
        <v>14</v>
      </c>
    </row>
    <row r="802" spans="1:2" x14ac:dyDescent="0.3">
      <c r="A802">
        <v>100</v>
      </c>
      <c r="B802" t="s">
        <v>14</v>
      </c>
    </row>
    <row r="803" spans="1:2" x14ac:dyDescent="0.3">
      <c r="A803">
        <v>2300</v>
      </c>
      <c r="B803" t="s">
        <v>20</v>
      </c>
    </row>
    <row r="804" spans="1:2" x14ac:dyDescent="0.3">
      <c r="A804">
        <v>6200</v>
      </c>
      <c r="B804" t="s">
        <v>20</v>
      </c>
    </row>
    <row r="805" spans="1:2" x14ac:dyDescent="0.3">
      <c r="A805">
        <v>6100</v>
      </c>
      <c r="B805" t="s">
        <v>20</v>
      </c>
    </row>
    <row r="806" spans="1:2" x14ac:dyDescent="0.3">
      <c r="A806">
        <v>2600</v>
      </c>
      <c r="B806" t="s">
        <v>20</v>
      </c>
    </row>
    <row r="807" spans="1:2" x14ac:dyDescent="0.3">
      <c r="A807">
        <v>9700</v>
      </c>
      <c r="B807" t="s">
        <v>14</v>
      </c>
    </row>
    <row r="808" spans="1:2" x14ac:dyDescent="0.3">
      <c r="A808">
        <v>700</v>
      </c>
      <c r="B808" t="s">
        <v>20</v>
      </c>
    </row>
    <row r="809" spans="1:2" x14ac:dyDescent="0.3">
      <c r="A809">
        <v>700</v>
      </c>
      <c r="B809" t="s">
        <v>20</v>
      </c>
    </row>
    <row r="810" spans="1:2" x14ac:dyDescent="0.3">
      <c r="A810">
        <v>5200</v>
      </c>
      <c r="B810" t="s">
        <v>14</v>
      </c>
    </row>
    <row r="811" spans="1:2" x14ac:dyDescent="0.3">
      <c r="A811">
        <v>140800</v>
      </c>
      <c r="B811" t="s">
        <v>14</v>
      </c>
    </row>
    <row r="812" spans="1:2" x14ac:dyDescent="0.3">
      <c r="A812">
        <v>6400</v>
      </c>
      <c r="B812" t="s">
        <v>20</v>
      </c>
    </row>
    <row r="813" spans="1:2" x14ac:dyDescent="0.3">
      <c r="A813">
        <v>92500</v>
      </c>
      <c r="B813" t="s">
        <v>14</v>
      </c>
    </row>
    <row r="814" spans="1:2" x14ac:dyDescent="0.3">
      <c r="A814">
        <v>59700</v>
      </c>
      <c r="B814" t="s">
        <v>20</v>
      </c>
    </row>
    <row r="815" spans="1:2" x14ac:dyDescent="0.3">
      <c r="A815">
        <v>3200</v>
      </c>
      <c r="B815" t="s">
        <v>20</v>
      </c>
    </row>
    <row r="816" spans="1:2" x14ac:dyDescent="0.3">
      <c r="A816">
        <v>3200</v>
      </c>
      <c r="B816" t="s">
        <v>14</v>
      </c>
    </row>
    <row r="817" spans="1:2" x14ac:dyDescent="0.3">
      <c r="A817">
        <v>9000</v>
      </c>
      <c r="B817" t="s">
        <v>20</v>
      </c>
    </row>
    <row r="818" spans="1:2" x14ac:dyDescent="0.3">
      <c r="A818">
        <v>2300</v>
      </c>
      <c r="B818" t="s">
        <v>20</v>
      </c>
    </row>
    <row r="819" spans="1:2" x14ac:dyDescent="0.3">
      <c r="A819">
        <v>51300</v>
      </c>
      <c r="B819" t="s">
        <v>20</v>
      </c>
    </row>
    <row r="820" spans="1:2" x14ac:dyDescent="0.3">
      <c r="A820">
        <v>700</v>
      </c>
      <c r="B820" t="s">
        <v>20</v>
      </c>
    </row>
    <row r="821" spans="1:2" x14ac:dyDescent="0.3">
      <c r="A821">
        <v>8900</v>
      </c>
      <c r="B821" t="s">
        <v>14</v>
      </c>
    </row>
    <row r="822" spans="1:2" x14ac:dyDescent="0.3">
      <c r="A822">
        <v>1500</v>
      </c>
      <c r="B822" t="s">
        <v>20</v>
      </c>
    </row>
    <row r="823" spans="1:2" x14ac:dyDescent="0.3">
      <c r="A823">
        <v>4900</v>
      </c>
      <c r="B823" t="s">
        <v>20</v>
      </c>
    </row>
    <row r="824" spans="1:2" x14ac:dyDescent="0.3">
      <c r="A824">
        <v>54000</v>
      </c>
      <c r="B824" t="s">
        <v>20</v>
      </c>
    </row>
    <row r="825" spans="1:2" x14ac:dyDescent="0.3">
      <c r="A825">
        <v>4100</v>
      </c>
      <c r="B825" t="s">
        <v>20</v>
      </c>
    </row>
    <row r="826" spans="1:2" x14ac:dyDescent="0.3">
      <c r="A826">
        <v>85000</v>
      </c>
      <c r="B826" t="s">
        <v>20</v>
      </c>
    </row>
    <row r="827" spans="1:2" x14ac:dyDescent="0.3">
      <c r="A827">
        <v>3600</v>
      </c>
      <c r="B827" t="s">
        <v>20</v>
      </c>
    </row>
    <row r="828" spans="1:2" x14ac:dyDescent="0.3">
      <c r="A828">
        <v>2800</v>
      </c>
      <c r="B828" t="s">
        <v>20</v>
      </c>
    </row>
    <row r="829" spans="1:2" x14ac:dyDescent="0.3">
      <c r="A829">
        <v>2300</v>
      </c>
      <c r="B829" t="s">
        <v>20</v>
      </c>
    </row>
    <row r="830" spans="1:2" x14ac:dyDescent="0.3">
      <c r="A830">
        <v>7100</v>
      </c>
      <c r="B830" t="s">
        <v>14</v>
      </c>
    </row>
    <row r="831" spans="1:2" x14ac:dyDescent="0.3">
      <c r="A831">
        <v>9600</v>
      </c>
      <c r="B831" t="s">
        <v>14</v>
      </c>
    </row>
    <row r="832" spans="1:2" x14ac:dyDescent="0.3">
      <c r="A832">
        <v>121600</v>
      </c>
      <c r="B832" t="s">
        <v>14</v>
      </c>
    </row>
    <row r="833" spans="1:2" x14ac:dyDescent="0.3">
      <c r="A833">
        <v>97100</v>
      </c>
      <c r="B833" t="s">
        <v>20</v>
      </c>
    </row>
    <row r="834" spans="1:2" x14ac:dyDescent="0.3">
      <c r="A834">
        <v>43200</v>
      </c>
      <c r="B834" t="s">
        <v>20</v>
      </c>
    </row>
    <row r="835" spans="1:2" x14ac:dyDescent="0.3">
      <c r="A835">
        <v>6800</v>
      </c>
      <c r="B835" t="s">
        <v>20</v>
      </c>
    </row>
    <row r="836" spans="1:2" x14ac:dyDescent="0.3">
      <c r="A836">
        <v>7300</v>
      </c>
      <c r="B836" t="s">
        <v>20</v>
      </c>
    </row>
    <row r="837" spans="1:2" x14ac:dyDescent="0.3">
      <c r="A837">
        <v>86200</v>
      </c>
      <c r="B837" t="s">
        <v>14</v>
      </c>
    </row>
    <row r="838" spans="1:2" x14ac:dyDescent="0.3">
      <c r="A838">
        <v>8100</v>
      </c>
      <c r="B838" t="s">
        <v>14</v>
      </c>
    </row>
    <row r="839" spans="1:2" x14ac:dyDescent="0.3">
      <c r="A839">
        <v>17700</v>
      </c>
      <c r="B839" t="s">
        <v>20</v>
      </c>
    </row>
    <row r="840" spans="1:2" x14ac:dyDescent="0.3">
      <c r="A840">
        <v>6400</v>
      </c>
      <c r="B840" t="s">
        <v>20</v>
      </c>
    </row>
    <row r="841" spans="1:2" x14ac:dyDescent="0.3">
      <c r="A841">
        <v>7700</v>
      </c>
      <c r="B841" t="s">
        <v>20</v>
      </c>
    </row>
    <row r="842" spans="1:2" x14ac:dyDescent="0.3">
      <c r="A842">
        <v>116300</v>
      </c>
      <c r="B842" t="s">
        <v>20</v>
      </c>
    </row>
    <row r="843" spans="1:2" x14ac:dyDescent="0.3">
      <c r="A843">
        <v>9100</v>
      </c>
      <c r="B843" t="s">
        <v>20</v>
      </c>
    </row>
    <row r="844" spans="1:2" x14ac:dyDescent="0.3">
      <c r="A844">
        <v>1500</v>
      </c>
      <c r="B844" t="s">
        <v>20</v>
      </c>
    </row>
    <row r="845" spans="1:2" x14ac:dyDescent="0.3">
      <c r="A845">
        <v>8800</v>
      </c>
      <c r="B845" t="s">
        <v>14</v>
      </c>
    </row>
    <row r="846" spans="1:2" x14ac:dyDescent="0.3">
      <c r="A846">
        <v>8800</v>
      </c>
      <c r="B846" t="s">
        <v>74</v>
      </c>
    </row>
    <row r="847" spans="1:2" x14ac:dyDescent="0.3">
      <c r="A847">
        <v>69900</v>
      </c>
      <c r="B847" t="s">
        <v>20</v>
      </c>
    </row>
    <row r="848" spans="1:2" x14ac:dyDescent="0.3">
      <c r="A848">
        <v>1000</v>
      </c>
      <c r="B848" t="s">
        <v>20</v>
      </c>
    </row>
    <row r="849" spans="1:2" x14ac:dyDescent="0.3">
      <c r="A849">
        <v>4700</v>
      </c>
      <c r="B849" t="s">
        <v>20</v>
      </c>
    </row>
    <row r="850" spans="1:2" x14ac:dyDescent="0.3">
      <c r="A850">
        <v>3200</v>
      </c>
      <c r="B850" t="s">
        <v>20</v>
      </c>
    </row>
    <row r="851" spans="1:2" x14ac:dyDescent="0.3">
      <c r="A851">
        <v>6700</v>
      </c>
      <c r="B851" t="s">
        <v>20</v>
      </c>
    </row>
    <row r="852" spans="1:2" x14ac:dyDescent="0.3">
      <c r="A852">
        <v>100</v>
      </c>
      <c r="B852" t="s">
        <v>14</v>
      </c>
    </row>
    <row r="853" spans="1:2" x14ac:dyDescent="0.3">
      <c r="A853">
        <v>6000</v>
      </c>
      <c r="B853" t="s">
        <v>20</v>
      </c>
    </row>
    <row r="854" spans="1:2" x14ac:dyDescent="0.3">
      <c r="A854">
        <v>4900</v>
      </c>
      <c r="B854" t="s">
        <v>14</v>
      </c>
    </row>
    <row r="855" spans="1:2" x14ac:dyDescent="0.3">
      <c r="A855">
        <v>17100</v>
      </c>
      <c r="B855" t="s">
        <v>20</v>
      </c>
    </row>
    <row r="856" spans="1:2" x14ac:dyDescent="0.3">
      <c r="A856">
        <v>171000</v>
      </c>
      <c r="B856" t="s">
        <v>20</v>
      </c>
    </row>
    <row r="857" spans="1:2" x14ac:dyDescent="0.3">
      <c r="A857">
        <v>23400</v>
      </c>
      <c r="B857" t="s">
        <v>20</v>
      </c>
    </row>
    <row r="858" spans="1:2" x14ac:dyDescent="0.3">
      <c r="A858">
        <v>2400</v>
      </c>
      <c r="B858" t="s">
        <v>20</v>
      </c>
    </row>
    <row r="859" spans="1:2" x14ac:dyDescent="0.3">
      <c r="A859">
        <v>5300</v>
      </c>
      <c r="B859" t="s">
        <v>20</v>
      </c>
    </row>
    <row r="860" spans="1:2" x14ac:dyDescent="0.3">
      <c r="A860">
        <v>4000</v>
      </c>
      <c r="B860" t="s">
        <v>14</v>
      </c>
    </row>
    <row r="861" spans="1:2" x14ac:dyDescent="0.3">
      <c r="A861">
        <v>7300</v>
      </c>
      <c r="B861" t="s">
        <v>14</v>
      </c>
    </row>
    <row r="862" spans="1:2" x14ac:dyDescent="0.3">
      <c r="A862">
        <v>2000</v>
      </c>
      <c r="B862" t="s">
        <v>20</v>
      </c>
    </row>
    <row r="863" spans="1:2" x14ac:dyDescent="0.3">
      <c r="A863">
        <v>8800</v>
      </c>
      <c r="B863" t="s">
        <v>20</v>
      </c>
    </row>
    <row r="864" spans="1:2" x14ac:dyDescent="0.3">
      <c r="A864">
        <v>3500</v>
      </c>
      <c r="B864" t="s">
        <v>20</v>
      </c>
    </row>
    <row r="865" spans="1:2" x14ac:dyDescent="0.3">
      <c r="A865">
        <v>1400</v>
      </c>
      <c r="B865" t="s">
        <v>20</v>
      </c>
    </row>
    <row r="866" spans="1:2" x14ac:dyDescent="0.3">
      <c r="A866">
        <v>4200</v>
      </c>
      <c r="B866" t="s">
        <v>20</v>
      </c>
    </row>
    <row r="867" spans="1:2" x14ac:dyDescent="0.3">
      <c r="A867">
        <v>81000</v>
      </c>
      <c r="B867" t="s">
        <v>20</v>
      </c>
    </row>
    <row r="868" spans="1:2" x14ac:dyDescent="0.3">
      <c r="A868">
        <v>182800</v>
      </c>
      <c r="B868" t="s">
        <v>74</v>
      </c>
    </row>
    <row r="869" spans="1:2" x14ac:dyDescent="0.3">
      <c r="A869">
        <v>4800</v>
      </c>
      <c r="B869" t="s">
        <v>20</v>
      </c>
    </row>
    <row r="870" spans="1:2" x14ac:dyDescent="0.3">
      <c r="A870">
        <v>7000</v>
      </c>
      <c r="B870" t="s">
        <v>20</v>
      </c>
    </row>
    <row r="871" spans="1:2" x14ac:dyDescent="0.3">
      <c r="A871">
        <v>161900</v>
      </c>
      <c r="B871" t="s">
        <v>14</v>
      </c>
    </row>
    <row r="872" spans="1:2" x14ac:dyDescent="0.3">
      <c r="A872">
        <v>7700</v>
      </c>
      <c r="B872" t="s">
        <v>14</v>
      </c>
    </row>
    <row r="873" spans="1:2" x14ac:dyDescent="0.3">
      <c r="A873">
        <v>71500</v>
      </c>
      <c r="B873" t="s">
        <v>20</v>
      </c>
    </row>
    <row r="874" spans="1:2" x14ac:dyDescent="0.3">
      <c r="A874">
        <v>4700</v>
      </c>
      <c r="B874" t="s">
        <v>20</v>
      </c>
    </row>
    <row r="875" spans="1:2" x14ac:dyDescent="0.3">
      <c r="A875">
        <v>42100</v>
      </c>
      <c r="B875" t="s">
        <v>20</v>
      </c>
    </row>
    <row r="876" spans="1:2" x14ac:dyDescent="0.3">
      <c r="A876">
        <v>40200</v>
      </c>
      <c r="B876" t="s">
        <v>20</v>
      </c>
    </row>
    <row r="877" spans="1:2" x14ac:dyDescent="0.3">
      <c r="A877">
        <v>7900</v>
      </c>
      <c r="B877" t="s">
        <v>14</v>
      </c>
    </row>
    <row r="878" spans="1:2" x14ac:dyDescent="0.3">
      <c r="A878">
        <v>8300</v>
      </c>
      <c r="B878" t="s">
        <v>14</v>
      </c>
    </row>
    <row r="879" spans="1:2" x14ac:dyDescent="0.3">
      <c r="A879">
        <v>163600</v>
      </c>
      <c r="B879" t="s">
        <v>14</v>
      </c>
    </row>
    <row r="880" spans="1:2" x14ac:dyDescent="0.3">
      <c r="A880">
        <v>2700</v>
      </c>
      <c r="B880" t="s">
        <v>14</v>
      </c>
    </row>
    <row r="881" spans="1:2" x14ac:dyDescent="0.3">
      <c r="A881">
        <v>1000</v>
      </c>
      <c r="B881" t="s">
        <v>20</v>
      </c>
    </row>
    <row r="882" spans="1:2" x14ac:dyDescent="0.3">
      <c r="A882">
        <v>84500</v>
      </c>
      <c r="B882" t="s">
        <v>20</v>
      </c>
    </row>
    <row r="883" spans="1:2" x14ac:dyDescent="0.3">
      <c r="A883">
        <v>81300</v>
      </c>
      <c r="B883" t="s">
        <v>14</v>
      </c>
    </row>
    <row r="884" spans="1:2" x14ac:dyDescent="0.3">
      <c r="A884">
        <v>800</v>
      </c>
      <c r="B884" t="s">
        <v>20</v>
      </c>
    </row>
    <row r="885" spans="1:2" x14ac:dyDescent="0.3">
      <c r="A885">
        <v>3400</v>
      </c>
      <c r="B885" t="s">
        <v>20</v>
      </c>
    </row>
    <row r="886" spans="1:2" x14ac:dyDescent="0.3">
      <c r="A886">
        <v>170800</v>
      </c>
      <c r="B886" t="s">
        <v>14</v>
      </c>
    </row>
    <row r="887" spans="1:2" x14ac:dyDescent="0.3">
      <c r="A887">
        <v>1800</v>
      </c>
      <c r="B887" t="s">
        <v>20</v>
      </c>
    </row>
    <row r="888" spans="1:2" x14ac:dyDescent="0.3">
      <c r="A888">
        <v>150600</v>
      </c>
      <c r="B888" t="s">
        <v>14</v>
      </c>
    </row>
    <row r="889" spans="1:2" x14ac:dyDescent="0.3">
      <c r="A889">
        <v>7800</v>
      </c>
      <c r="B889" t="s">
        <v>14</v>
      </c>
    </row>
    <row r="890" spans="1:2" x14ac:dyDescent="0.3">
      <c r="A890">
        <v>5800</v>
      </c>
      <c r="B890" t="s">
        <v>20</v>
      </c>
    </row>
    <row r="891" spans="1:2" x14ac:dyDescent="0.3">
      <c r="A891">
        <v>5600</v>
      </c>
      <c r="B891" t="s">
        <v>20</v>
      </c>
    </row>
    <row r="892" spans="1:2" x14ac:dyDescent="0.3">
      <c r="A892">
        <v>134400</v>
      </c>
      <c r="B892" t="s">
        <v>20</v>
      </c>
    </row>
    <row r="893" spans="1:2" x14ac:dyDescent="0.3">
      <c r="A893">
        <v>3000</v>
      </c>
      <c r="B893" t="s">
        <v>20</v>
      </c>
    </row>
    <row r="894" spans="1:2" x14ac:dyDescent="0.3">
      <c r="A894">
        <v>6000</v>
      </c>
      <c r="B894" t="s">
        <v>20</v>
      </c>
    </row>
    <row r="895" spans="1:2" x14ac:dyDescent="0.3">
      <c r="A895">
        <v>8400</v>
      </c>
      <c r="B895" t="s">
        <v>20</v>
      </c>
    </row>
    <row r="896" spans="1:2" x14ac:dyDescent="0.3">
      <c r="A896">
        <v>1700</v>
      </c>
      <c r="B896" t="s">
        <v>20</v>
      </c>
    </row>
    <row r="897" spans="1:2" x14ac:dyDescent="0.3">
      <c r="A897">
        <v>159800</v>
      </c>
      <c r="B897" t="s">
        <v>14</v>
      </c>
    </row>
    <row r="898" spans="1:2" x14ac:dyDescent="0.3">
      <c r="A898">
        <v>19800</v>
      </c>
      <c r="B898" t="s">
        <v>20</v>
      </c>
    </row>
    <row r="899" spans="1:2" x14ac:dyDescent="0.3">
      <c r="A899">
        <v>8800</v>
      </c>
      <c r="B899" t="s">
        <v>14</v>
      </c>
    </row>
    <row r="900" spans="1:2" x14ac:dyDescent="0.3">
      <c r="A900">
        <v>179100</v>
      </c>
      <c r="B900" t="s">
        <v>14</v>
      </c>
    </row>
    <row r="901" spans="1:2" x14ac:dyDescent="0.3">
      <c r="A901">
        <v>3100</v>
      </c>
      <c r="B901" t="s">
        <v>20</v>
      </c>
    </row>
    <row r="902" spans="1:2" x14ac:dyDescent="0.3">
      <c r="A902">
        <v>100</v>
      </c>
      <c r="B902" t="s">
        <v>14</v>
      </c>
    </row>
    <row r="903" spans="1:2" x14ac:dyDescent="0.3">
      <c r="A903">
        <v>5600</v>
      </c>
      <c r="B903" t="s">
        <v>20</v>
      </c>
    </row>
    <row r="904" spans="1:2" x14ac:dyDescent="0.3">
      <c r="A904">
        <v>1400</v>
      </c>
      <c r="B904" t="s">
        <v>20</v>
      </c>
    </row>
    <row r="905" spans="1:2" x14ac:dyDescent="0.3">
      <c r="A905">
        <v>41000</v>
      </c>
      <c r="B905" t="s">
        <v>47</v>
      </c>
    </row>
    <row r="906" spans="1:2" x14ac:dyDescent="0.3">
      <c r="A906">
        <v>6500</v>
      </c>
      <c r="B906" t="s">
        <v>14</v>
      </c>
    </row>
    <row r="907" spans="1:2" x14ac:dyDescent="0.3">
      <c r="A907">
        <v>7900</v>
      </c>
      <c r="B907" t="s">
        <v>20</v>
      </c>
    </row>
    <row r="908" spans="1:2" x14ac:dyDescent="0.3">
      <c r="A908">
        <v>5500</v>
      </c>
      <c r="B908" t="s">
        <v>20</v>
      </c>
    </row>
    <row r="909" spans="1:2" x14ac:dyDescent="0.3">
      <c r="A909">
        <v>9100</v>
      </c>
      <c r="B909" t="s">
        <v>14</v>
      </c>
    </row>
    <row r="910" spans="1:2" x14ac:dyDescent="0.3">
      <c r="A910">
        <v>38200</v>
      </c>
      <c r="B910" t="s">
        <v>20</v>
      </c>
    </row>
    <row r="911" spans="1:2" x14ac:dyDescent="0.3">
      <c r="A911">
        <v>1800</v>
      </c>
      <c r="B911" t="s">
        <v>20</v>
      </c>
    </row>
    <row r="912" spans="1:2" x14ac:dyDescent="0.3">
      <c r="A912">
        <v>154500</v>
      </c>
      <c r="B912" t="s">
        <v>74</v>
      </c>
    </row>
    <row r="913" spans="1:2" x14ac:dyDescent="0.3">
      <c r="A913">
        <v>5800</v>
      </c>
      <c r="B913" t="s">
        <v>20</v>
      </c>
    </row>
    <row r="914" spans="1:2" x14ac:dyDescent="0.3">
      <c r="A914">
        <v>1800</v>
      </c>
      <c r="B914" t="s">
        <v>20</v>
      </c>
    </row>
    <row r="915" spans="1:2" x14ac:dyDescent="0.3">
      <c r="A915">
        <v>70200</v>
      </c>
      <c r="B915" t="s">
        <v>14</v>
      </c>
    </row>
    <row r="916" spans="1:2" x14ac:dyDescent="0.3">
      <c r="A916">
        <v>6400</v>
      </c>
      <c r="B916" t="s">
        <v>14</v>
      </c>
    </row>
    <row r="917" spans="1:2" x14ac:dyDescent="0.3">
      <c r="A917">
        <v>125900</v>
      </c>
      <c r="B917" t="s">
        <v>20</v>
      </c>
    </row>
    <row r="918" spans="1:2" x14ac:dyDescent="0.3">
      <c r="A918">
        <v>3700</v>
      </c>
      <c r="B918" t="s">
        <v>14</v>
      </c>
    </row>
    <row r="919" spans="1:2" x14ac:dyDescent="0.3">
      <c r="A919">
        <v>3600</v>
      </c>
      <c r="B919" t="s">
        <v>47</v>
      </c>
    </row>
    <row r="920" spans="1:2" x14ac:dyDescent="0.3">
      <c r="A920">
        <v>3800</v>
      </c>
      <c r="B920" t="s">
        <v>20</v>
      </c>
    </row>
    <row r="921" spans="1:2" x14ac:dyDescent="0.3">
      <c r="A921">
        <v>35600</v>
      </c>
      <c r="B921" t="s">
        <v>14</v>
      </c>
    </row>
    <row r="922" spans="1:2" x14ac:dyDescent="0.3">
      <c r="A922">
        <v>5300</v>
      </c>
      <c r="B922" t="s">
        <v>20</v>
      </c>
    </row>
    <row r="923" spans="1:2" x14ac:dyDescent="0.3">
      <c r="A923">
        <v>160400</v>
      </c>
      <c r="B923" t="s">
        <v>14</v>
      </c>
    </row>
    <row r="924" spans="1:2" x14ac:dyDescent="0.3">
      <c r="A924">
        <v>51400</v>
      </c>
      <c r="B924" t="s">
        <v>20</v>
      </c>
    </row>
    <row r="925" spans="1:2" x14ac:dyDescent="0.3">
      <c r="A925">
        <v>1700</v>
      </c>
      <c r="B925" t="s">
        <v>20</v>
      </c>
    </row>
    <row r="926" spans="1:2" x14ac:dyDescent="0.3">
      <c r="A926">
        <v>39400</v>
      </c>
      <c r="B926" t="s">
        <v>20</v>
      </c>
    </row>
    <row r="927" spans="1:2" x14ac:dyDescent="0.3">
      <c r="A927">
        <v>3000</v>
      </c>
      <c r="B927" t="s">
        <v>20</v>
      </c>
    </row>
    <row r="928" spans="1:2" x14ac:dyDescent="0.3">
      <c r="A928">
        <v>8700</v>
      </c>
      <c r="B928" t="s">
        <v>14</v>
      </c>
    </row>
    <row r="929" spans="1:2" x14ac:dyDescent="0.3">
      <c r="A929">
        <v>7200</v>
      </c>
      <c r="B929" t="s">
        <v>14</v>
      </c>
    </row>
    <row r="930" spans="1:2" x14ac:dyDescent="0.3">
      <c r="A930">
        <v>167400</v>
      </c>
      <c r="B930" t="s">
        <v>20</v>
      </c>
    </row>
    <row r="931" spans="1:2" x14ac:dyDescent="0.3">
      <c r="A931">
        <v>5500</v>
      </c>
      <c r="B931" t="s">
        <v>20</v>
      </c>
    </row>
    <row r="932" spans="1:2" x14ac:dyDescent="0.3">
      <c r="A932">
        <v>3500</v>
      </c>
      <c r="B932" t="s">
        <v>20</v>
      </c>
    </row>
    <row r="933" spans="1:2" x14ac:dyDescent="0.3">
      <c r="A933">
        <v>7900</v>
      </c>
      <c r="B933" t="s">
        <v>14</v>
      </c>
    </row>
    <row r="934" spans="1:2" x14ac:dyDescent="0.3">
      <c r="A934">
        <v>2300</v>
      </c>
      <c r="B934" t="s">
        <v>20</v>
      </c>
    </row>
    <row r="935" spans="1:2" x14ac:dyDescent="0.3">
      <c r="A935">
        <v>73000</v>
      </c>
      <c r="B935" t="s">
        <v>20</v>
      </c>
    </row>
    <row r="936" spans="1:2" x14ac:dyDescent="0.3">
      <c r="A936">
        <v>6200</v>
      </c>
      <c r="B936" t="s">
        <v>20</v>
      </c>
    </row>
    <row r="937" spans="1:2" x14ac:dyDescent="0.3">
      <c r="A937">
        <v>6100</v>
      </c>
      <c r="B937" t="s">
        <v>20</v>
      </c>
    </row>
    <row r="938" spans="1:2" x14ac:dyDescent="0.3">
      <c r="A938">
        <v>103200</v>
      </c>
      <c r="B938" t="s">
        <v>14</v>
      </c>
    </row>
    <row r="939" spans="1:2" x14ac:dyDescent="0.3">
      <c r="A939">
        <v>171000</v>
      </c>
      <c r="B939" t="s">
        <v>74</v>
      </c>
    </row>
    <row r="940" spans="1:2" x14ac:dyDescent="0.3">
      <c r="A940">
        <v>9200</v>
      </c>
      <c r="B940" t="s">
        <v>20</v>
      </c>
    </row>
    <row r="941" spans="1:2" x14ac:dyDescent="0.3">
      <c r="A941">
        <v>7800</v>
      </c>
      <c r="B941" t="s">
        <v>14</v>
      </c>
    </row>
    <row r="942" spans="1:2" x14ac:dyDescent="0.3">
      <c r="A942">
        <v>9900</v>
      </c>
      <c r="B942" t="s">
        <v>47</v>
      </c>
    </row>
    <row r="943" spans="1:2" x14ac:dyDescent="0.3">
      <c r="A943">
        <v>43000</v>
      </c>
      <c r="B943" t="s">
        <v>14</v>
      </c>
    </row>
    <row r="944" spans="1:2" x14ac:dyDescent="0.3">
      <c r="A944">
        <v>9600</v>
      </c>
      <c r="B944" t="s">
        <v>14</v>
      </c>
    </row>
    <row r="945" spans="1:2" x14ac:dyDescent="0.3">
      <c r="A945">
        <v>7500</v>
      </c>
      <c r="B945" t="s">
        <v>20</v>
      </c>
    </row>
    <row r="946" spans="1:2" x14ac:dyDescent="0.3">
      <c r="A946">
        <v>10000</v>
      </c>
      <c r="B946" t="s">
        <v>14</v>
      </c>
    </row>
    <row r="947" spans="1:2" x14ac:dyDescent="0.3">
      <c r="A947">
        <v>172000</v>
      </c>
      <c r="B947" t="s">
        <v>14</v>
      </c>
    </row>
    <row r="948" spans="1:2" x14ac:dyDescent="0.3">
      <c r="A948">
        <v>153700</v>
      </c>
      <c r="B948" t="s">
        <v>14</v>
      </c>
    </row>
    <row r="949" spans="1:2" x14ac:dyDescent="0.3">
      <c r="A949">
        <v>3600</v>
      </c>
      <c r="B949" t="s">
        <v>14</v>
      </c>
    </row>
    <row r="950" spans="1:2" x14ac:dyDescent="0.3">
      <c r="A950">
        <v>9400</v>
      </c>
      <c r="B950" t="s">
        <v>74</v>
      </c>
    </row>
    <row r="951" spans="1:2" x14ac:dyDescent="0.3">
      <c r="A951">
        <v>5900</v>
      </c>
      <c r="B951" t="s">
        <v>20</v>
      </c>
    </row>
    <row r="952" spans="1:2" x14ac:dyDescent="0.3">
      <c r="A952">
        <v>100</v>
      </c>
      <c r="B952" t="s">
        <v>14</v>
      </c>
    </row>
    <row r="953" spans="1:2" x14ac:dyDescent="0.3">
      <c r="A953">
        <v>14500</v>
      </c>
      <c r="B953" t="s">
        <v>20</v>
      </c>
    </row>
    <row r="954" spans="1:2" x14ac:dyDescent="0.3">
      <c r="A954">
        <v>145500</v>
      </c>
      <c r="B954" t="s">
        <v>74</v>
      </c>
    </row>
    <row r="955" spans="1:2" x14ac:dyDescent="0.3">
      <c r="A955">
        <v>3300</v>
      </c>
      <c r="B955" t="s">
        <v>14</v>
      </c>
    </row>
    <row r="956" spans="1:2" x14ac:dyDescent="0.3">
      <c r="A956">
        <v>42600</v>
      </c>
      <c r="B956" t="s">
        <v>20</v>
      </c>
    </row>
    <row r="957" spans="1:2" x14ac:dyDescent="0.3">
      <c r="A957">
        <v>700</v>
      </c>
      <c r="B957" t="s">
        <v>20</v>
      </c>
    </row>
    <row r="958" spans="1:2" x14ac:dyDescent="0.3">
      <c r="A958">
        <v>187600</v>
      </c>
      <c r="B958" t="s">
        <v>14</v>
      </c>
    </row>
    <row r="959" spans="1:2" x14ac:dyDescent="0.3">
      <c r="A959">
        <v>9800</v>
      </c>
      <c r="B959" t="s">
        <v>20</v>
      </c>
    </row>
    <row r="960" spans="1:2" x14ac:dyDescent="0.3">
      <c r="A960">
        <v>1100</v>
      </c>
      <c r="B960" t="s">
        <v>20</v>
      </c>
    </row>
    <row r="961" spans="1:2" x14ac:dyDescent="0.3">
      <c r="A961">
        <v>145000</v>
      </c>
      <c r="B961" t="s">
        <v>14</v>
      </c>
    </row>
    <row r="962" spans="1:2" x14ac:dyDescent="0.3">
      <c r="A962">
        <v>5500</v>
      </c>
      <c r="B962" t="s">
        <v>14</v>
      </c>
    </row>
    <row r="963" spans="1:2" x14ac:dyDescent="0.3">
      <c r="A963">
        <v>5700</v>
      </c>
      <c r="B963" t="s">
        <v>20</v>
      </c>
    </row>
    <row r="964" spans="1:2" x14ac:dyDescent="0.3">
      <c r="A964">
        <v>3600</v>
      </c>
      <c r="B964" t="s">
        <v>20</v>
      </c>
    </row>
    <row r="965" spans="1:2" x14ac:dyDescent="0.3">
      <c r="A965">
        <v>5900</v>
      </c>
      <c r="B965" t="s">
        <v>14</v>
      </c>
    </row>
    <row r="966" spans="1:2" x14ac:dyDescent="0.3">
      <c r="A966">
        <v>3700</v>
      </c>
      <c r="B966" t="s">
        <v>20</v>
      </c>
    </row>
    <row r="967" spans="1:2" x14ac:dyDescent="0.3">
      <c r="A967">
        <v>2200</v>
      </c>
      <c r="B967" t="s">
        <v>20</v>
      </c>
    </row>
    <row r="968" spans="1:2" x14ac:dyDescent="0.3">
      <c r="A968">
        <v>1700</v>
      </c>
      <c r="B968" t="s">
        <v>20</v>
      </c>
    </row>
    <row r="969" spans="1:2" x14ac:dyDescent="0.3">
      <c r="A969">
        <v>88400</v>
      </c>
      <c r="B969" t="s">
        <v>20</v>
      </c>
    </row>
    <row r="970" spans="1:2" x14ac:dyDescent="0.3">
      <c r="A970">
        <v>2400</v>
      </c>
      <c r="B970" t="s">
        <v>20</v>
      </c>
    </row>
    <row r="971" spans="1:2" x14ac:dyDescent="0.3">
      <c r="A971">
        <v>7900</v>
      </c>
      <c r="B971" t="s">
        <v>20</v>
      </c>
    </row>
    <row r="972" spans="1:2" x14ac:dyDescent="0.3">
      <c r="A972">
        <v>94900</v>
      </c>
      <c r="B972" t="s">
        <v>14</v>
      </c>
    </row>
    <row r="973" spans="1:2" x14ac:dyDescent="0.3">
      <c r="A973">
        <v>5100</v>
      </c>
      <c r="B973" t="s">
        <v>14</v>
      </c>
    </row>
    <row r="974" spans="1:2" x14ac:dyDescent="0.3">
      <c r="A974">
        <v>42700</v>
      </c>
      <c r="B974" t="s">
        <v>20</v>
      </c>
    </row>
    <row r="975" spans="1:2" x14ac:dyDescent="0.3">
      <c r="A975">
        <v>121100</v>
      </c>
      <c r="B975" t="s">
        <v>14</v>
      </c>
    </row>
    <row r="976" spans="1:2" x14ac:dyDescent="0.3">
      <c r="A976">
        <v>800</v>
      </c>
      <c r="B976" t="s">
        <v>20</v>
      </c>
    </row>
    <row r="977" spans="1:2" x14ac:dyDescent="0.3">
      <c r="A977">
        <v>5400</v>
      </c>
      <c r="B977" t="s">
        <v>20</v>
      </c>
    </row>
    <row r="978" spans="1:2" x14ac:dyDescent="0.3">
      <c r="A978">
        <v>4000</v>
      </c>
      <c r="B978" t="s">
        <v>20</v>
      </c>
    </row>
    <row r="979" spans="1:2" x14ac:dyDescent="0.3">
      <c r="A979">
        <v>7000</v>
      </c>
      <c r="B979" t="s">
        <v>14</v>
      </c>
    </row>
    <row r="980" spans="1:2" x14ac:dyDescent="0.3">
      <c r="A980">
        <v>1000</v>
      </c>
      <c r="B980" t="s">
        <v>20</v>
      </c>
    </row>
    <row r="981" spans="1:2" x14ac:dyDescent="0.3">
      <c r="A981">
        <v>60200</v>
      </c>
      <c r="B981" t="s">
        <v>20</v>
      </c>
    </row>
    <row r="982" spans="1:2" x14ac:dyDescent="0.3">
      <c r="A982">
        <v>195200</v>
      </c>
      <c r="B982" t="s">
        <v>14</v>
      </c>
    </row>
    <row r="983" spans="1:2" x14ac:dyDescent="0.3">
      <c r="A983">
        <v>6700</v>
      </c>
      <c r="B983" t="s">
        <v>20</v>
      </c>
    </row>
    <row r="984" spans="1:2" x14ac:dyDescent="0.3">
      <c r="A984">
        <v>7200</v>
      </c>
      <c r="B984" t="s">
        <v>14</v>
      </c>
    </row>
    <row r="985" spans="1:2" x14ac:dyDescent="0.3">
      <c r="A985">
        <v>129100</v>
      </c>
      <c r="B985" t="s">
        <v>20</v>
      </c>
    </row>
    <row r="986" spans="1:2" x14ac:dyDescent="0.3">
      <c r="A986">
        <v>6500</v>
      </c>
      <c r="B986" t="s">
        <v>20</v>
      </c>
    </row>
    <row r="987" spans="1:2" x14ac:dyDescent="0.3">
      <c r="A987">
        <v>170600</v>
      </c>
      <c r="B987" t="s">
        <v>14</v>
      </c>
    </row>
    <row r="988" spans="1:2" x14ac:dyDescent="0.3">
      <c r="A988">
        <v>7800</v>
      </c>
      <c r="B988" t="s">
        <v>14</v>
      </c>
    </row>
    <row r="989" spans="1:2" x14ac:dyDescent="0.3">
      <c r="A989">
        <v>6200</v>
      </c>
      <c r="B989" t="s">
        <v>20</v>
      </c>
    </row>
    <row r="990" spans="1:2" x14ac:dyDescent="0.3">
      <c r="A990">
        <v>9400</v>
      </c>
      <c r="B990" t="s">
        <v>14</v>
      </c>
    </row>
    <row r="991" spans="1:2" x14ac:dyDescent="0.3">
      <c r="A991">
        <v>2400</v>
      </c>
      <c r="B991" t="s">
        <v>20</v>
      </c>
    </row>
    <row r="992" spans="1:2" x14ac:dyDescent="0.3">
      <c r="A992">
        <v>7800</v>
      </c>
      <c r="B992" t="s">
        <v>14</v>
      </c>
    </row>
    <row r="993" spans="1:2" x14ac:dyDescent="0.3">
      <c r="A993">
        <v>9800</v>
      </c>
      <c r="B993" t="s">
        <v>20</v>
      </c>
    </row>
    <row r="994" spans="1:2" x14ac:dyDescent="0.3">
      <c r="A994">
        <v>3100</v>
      </c>
      <c r="B994" t="s">
        <v>20</v>
      </c>
    </row>
    <row r="995" spans="1:2" x14ac:dyDescent="0.3">
      <c r="A995">
        <v>9800</v>
      </c>
      <c r="B995" t="s">
        <v>74</v>
      </c>
    </row>
    <row r="996" spans="1:2" x14ac:dyDescent="0.3">
      <c r="A996">
        <v>141100</v>
      </c>
      <c r="B996" t="s">
        <v>14</v>
      </c>
    </row>
    <row r="997" spans="1:2" x14ac:dyDescent="0.3">
      <c r="A997">
        <v>97300</v>
      </c>
      <c r="B997" t="s">
        <v>20</v>
      </c>
    </row>
    <row r="998" spans="1:2" x14ac:dyDescent="0.3">
      <c r="A998">
        <v>6600</v>
      </c>
      <c r="B998" t="s">
        <v>14</v>
      </c>
    </row>
    <row r="999" spans="1:2" x14ac:dyDescent="0.3">
      <c r="A999">
        <v>7600</v>
      </c>
      <c r="B999" t="s">
        <v>74</v>
      </c>
    </row>
    <row r="1000" spans="1:2" x14ac:dyDescent="0.3">
      <c r="A1000">
        <v>66600</v>
      </c>
      <c r="B1000" t="s">
        <v>14</v>
      </c>
    </row>
    <row r="1001" spans="1:2" x14ac:dyDescent="0.3">
      <c r="A1001">
        <v>111100</v>
      </c>
      <c r="B1001" t="s">
        <v>74</v>
      </c>
    </row>
  </sheetData>
  <conditionalFormatting sqref="C1:C1048576">
    <cfRule type="cellIs" dxfId="19" priority="6" operator="equal">
      <formula>"canceled"</formula>
    </cfRule>
    <cfRule type="cellIs" dxfId="18" priority="7" operator="equal">
      <formula>"live"</formula>
    </cfRule>
    <cfRule type="cellIs" dxfId="17" priority="8" operator="equal">
      <formula>"successful"</formula>
    </cfRule>
    <cfRule type="cellIs" dxfId="16" priority="9" operator="equal">
      <formula>"successul"</formula>
    </cfRule>
    <cfRule type="cellIs" dxfId="15" priority="10" operator="equal">
      <formula>"failed"</formula>
    </cfRule>
  </conditionalFormatting>
  <conditionalFormatting sqref="B1:B1048576">
    <cfRule type="cellIs" dxfId="14" priority="1" operator="equal">
      <formula>"canceled"</formula>
    </cfRule>
    <cfRule type="cellIs" dxfId="13" priority="2" operator="equal">
      <formula>"live"</formula>
    </cfRule>
    <cfRule type="cellIs" dxfId="12" priority="3" operator="equal">
      <formula>"successful"</formula>
    </cfRule>
    <cfRule type="cellIs" dxfId="11" priority="4" operator="equal">
      <formula>"successul"</formula>
    </cfRule>
    <cfRule type="cellIs" dxfId="10" priority="5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2684-042E-47E9-B82A-7651AA19F444}">
  <dimension ref="A1:N566"/>
  <sheetViews>
    <sheetView workbookViewId="0">
      <selection activeCell="I24" sqref="I24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8.296875" bestFit="1" customWidth="1"/>
    <col min="6" max="6" width="13.19921875" bestFit="1" customWidth="1"/>
  </cols>
  <sheetData>
    <row r="1" spans="1:14" x14ac:dyDescent="0.3">
      <c r="A1" s="1" t="s">
        <v>4</v>
      </c>
      <c r="B1" s="1" t="s">
        <v>5</v>
      </c>
      <c r="E1" s="1" t="s">
        <v>4</v>
      </c>
      <c r="F1" s="1" t="s">
        <v>5</v>
      </c>
      <c r="I1" s="23" t="s">
        <v>2104</v>
      </c>
      <c r="J1" s="15"/>
      <c r="K1" s="15"/>
      <c r="L1" s="15"/>
      <c r="M1" s="15"/>
      <c r="N1" s="16"/>
    </row>
    <row r="2" spans="1:14" x14ac:dyDescent="0.3">
      <c r="A2" t="s">
        <v>20</v>
      </c>
      <c r="B2">
        <v>158</v>
      </c>
      <c r="E2" t="s">
        <v>14</v>
      </c>
      <c r="F2">
        <v>0</v>
      </c>
      <c r="I2" s="17" t="s">
        <v>2105</v>
      </c>
      <c r="J2" s="18"/>
      <c r="K2" s="18"/>
      <c r="L2" s="18"/>
      <c r="M2" s="18"/>
      <c r="N2" s="19">
        <f>AVERAGE(B2,B566)</f>
        <v>1100.5</v>
      </c>
    </row>
    <row r="3" spans="1:14" x14ac:dyDescent="0.3">
      <c r="A3" t="s">
        <v>20</v>
      </c>
      <c r="B3">
        <v>1425</v>
      </c>
      <c r="E3" t="s">
        <v>14</v>
      </c>
      <c r="F3">
        <v>24</v>
      </c>
      <c r="I3" s="17" t="s">
        <v>2106</v>
      </c>
      <c r="J3" s="18"/>
      <c r="K3" s="18"/>
      <c r="L3" s="18"/>
      <c r="M3" s="18"/>
      <c r="N3" s="19">
        <f>MEDIAN(B2,B566)</f>
        <v>1100.5</v>
      </c>
    </row>
    <row r="4" spans="1:14" x14ac:dyDescent="0.3">
      <c r="A4" t="s">
        <v>20</v>
      </c>
      <c r="B4">
        <v>174</v>
      </c>
      <c r="E4" t="s">
        <v>14</v>
      </c>
      <c r="F4">
        <v>53</v>
      </c>
      <c r="I4" s="17" t="s">
        <v>2107</v>
      </c>
      <c r="J4" s="18"/>
      <c r="K4" s="18"/>
      <c r="L4" s="18"/>
      <c r="M4" s="18"/>
      <c r="N4" s="19">
        <f>MIN(B2,B566)</f>
        <v>158</v>
      </c>
    </row>
    <row r="5" spans="1:14" x14ac:dyDescent="0.3">
      <c r="A5" t="s">
        <v>20</v>
      </c>
      <c r="B5">
        <v>227</v>
      </c>
      <c r="E5" t="s">
        <v>14</v>
      </c>
      <c r="F5">
        <v>18</v>
      </c>
      <c r="I5" s="17" t="s">
        <v>2108</v>
      </c>
      <c r="J5" s="18"/>
      <c r="K5" s="18"/>
      <c r="L5" s="18"/>
      <c r="M5" s="18"/>
      <c r="N5" s="19">
        <f>MAX(B2,B566)</f>
        <v>2043</v>
      </c>
    </row>
    <row r="6" spans="1:14" x14ac:dyDescent="0.3">
      <c r="A6" t="s">
        <v>20</v>
      </c>
      <c r="B6">
        <v>220</v>
      </c>
      <c r="E6" t="s">
        <v>14</v>
      </c>
      <c r="F6">
        <v>44</v>
      </c>
      <c r="I6" s="17" t="s">
        <v>2109</v>
      </c>
      <c r="J6" s="18"/>
      <c r="K6" s="18"/>
      <c r="L6" s="18"/>
      <c r="M6" s="18"/>
      <c r="N6" s="19">
        <f>_xlfn.VAR.P(B2,B566)</f>
        <v>888306.25</v>
      </c>
    </row>
    <row r="7" spans="1:14" x14ac:dyDescent="0.3">
      <c r="A7" t="s">
        <v>20</v>
      </c>
      <c r="B7">
        <v>98</v>
      </c>
      <c r="E7" t="s">
        <v>14</v>
      </c>
      <c r="F7">
        <v>27</v>
      </c>
      <c r="I7" s="20" t="s">
        <v>2110</v>
      </c>
      <c r="J7" s="21"/>
      <c r="K7" s="21"/>
      <c r="L7" s="21"/>
      <c r="M7" s="21"/>
      <c r="N7" s="22">
        <f>_xlfn.STDEV.P(B2,B566)</f>
        <v>942.5</v>
      </c>
    </row>
    <row r="8" spans="1:14" x14ac:dyDescent="0.3">
      <c r="A8" t="s">
        <v>20</v>
      </c>
      <c r="B8">
        <v>100</v>
      </c>
      <c r="E8" t="s">
        <v>14</v>
      </c>
      <c r="F8">
        <v>55</v>
      </c>
    </row>
    <row r="9" spans="1:14" x14ac:dyDescent="0.3">
      <c r="A9" t="s">
        <v>20</v>
      </c>
      <c r="B9">
        <v>1249</v>
      </c>
      <c r="E9" t="s">
        <v>14</v>
      </c>
      <c r="F9">
        <v>200</v>
      </c>
    </row>
    <row r="10" spans="1:14" x14ac:dyDescent="0.3">
      <c r="A10" t="s">
        <v>20</v>
      </c>
      <c r="B10">
        <v>1396</v>
      </c>
      <c r="E10" t="s">
        <v>14</v>
      </c>
      <c r="F10">
        <v>452</v>
      </c>
    </row>
    <row r="11" spans="1:14" x14ac:dyDescent="0.3">
      <c r="A11" t="s">
        <v>20</v>
      </c>
      <c r="B11">
        <v>890</v>
      </c>
      <c r="E11" t="s">
        <v>14</v>
      </c>
      <c r="F11">
        <v>674</v>
      </c>
      <c r="I11" s="23" t="s">
        <v>2111</v>
      </c>
      <c r="J11" s="15"/>
      <c r="K11" s="15"/>
      <c r="L11" s="15"/>
      <c r="M11" s="15"/>
      <c r="N11" s="16"/>
    </row>
    <row r="12" spans="1:14" x14ac:dyDescent="0.3">
      <c r="A12" t="s">
        <v>20</v>
      </c>
      <c r="B12">
        <v>142</v>
      </c>
      <c r="E12" t="s">
        <v>14</v>
      </c>
      <c r="F12">
        <v>558</v>
      </c>
      <c r="I12" s="17" t="s">
        <v>2105</v>
      </c>
      <c r="J12" s="18"/>
      <c r="K12" s="18"/>
      <c r="L12" s="18"/>
      <c r="M12" s="18"/>
      <c r="N12" s="19">
        <f>AVERAGE(F:F)</f>
        <v>585.61538461538464</v>
      </c>
    </row>
    <row r="13" spans="1:14" x14ac:dyDescent="0.3">
      <c r="A13" t="s">
        <v>20</v>
      </c>
      <c r="B13">
        <v>2673</v>
      </c>
      <c r="E13" t="s">
        <v>14</v>
      </c>
      <c r="F13">
        <v>15</v>
      </c>
      <c r="I13" s="17" t="s">
        <v>2106</v>
      </c>
      <c r="J13" s="18"/>
      <c r="K13" s="18"/>
      <c r="L13" s="18"/>
      <c r="M13" s="18"/>
      <c r="N13" s="19">
        <f>MEDIAN(F:F)</f>
        <v>114.5</v>
      </c>
    </row>
    <row r="14" spans="1:14" x14ac:dyDescent="0.3">
      <c r="A14" t="s">
        <v>20</v>
      </c>
      <c r="B14">
        <v>163</v>
      </c>
      <c r="E14" t="s">
        <v>14</v>
      </c>
      <c r="F14">
        <v>2307</v>
      </c>
      <c r="I14" s="17" t="s">
        <v>2107</v>
      </c>
      <c r="J14" s="18"/>
      <c r="K14" s="18"/>
      <c r="L14" s="18"/>
      <c r="M14" s="18"/>
      <c r="N14" s="19">
        <f>MIN(F:F)</f>
        <v>0</v>
      </c>
    </row>
    <row r="15" spans="1:14" x14ac:dyDescent="0.3">
      <c r="A15" t="s">
        <v>20</v>
      </c>
      <c r="B15">
        <v>2220</v>
      </c>
      <c r="E15" t="s">
        <v>14</v>
      </c>
      <c r="F15">
        <v>88</v>
      </c>
      <c r="I15" s="17" t="s">
        <v>2108</v>
      </c>
      <c r="J15" s="18"/>
      <c r="K15" s="18"/>
      <c r="L15" s="18"/>
      <c r="M15" s="18"/>
      <c r="N15" s="19">
        <f>MAX(F:F)</f>
        <v>6080</v>
      </c>
    </row>
    <row r="16" spans="1:14" x14ac:dyDescent="0.3">
      <c r="A16" t="s">
        <v>20</v>
      </c>
      <c r="B16">
        <v>1606</v>
      </c>
      <c r="E16" t="s">
        <v>14</v>
      </c>
      <c r="F16">
        <v>48</v>
      </c>
      <c r="I16" s="17" t="s">
        <v>2109</v>
      </c>
      <c r="J16" s="18"/>
      <c r="K16" s="18"/>
      <c r="L16" s="18"/>
      <c r="M16" s="18"/>
      <c r="N16" s="19">
        <f>_xlfn.VAR.P(F:F)</f>
        <v>921574.68174133555</v>
      </c>
    </row>
    <row r="17" spans="1:14" x14ac:dyDescent="0.3">
      <c r="A17" t="s">
        <v>20</v>
      </c>
      <c r="B17">
        <v>129</v>
      </c>
      <c r="E17" t="s">
        <v>14</v>
      </c>
      <c r="F17">
        <v>1</v>
      </c>
      <c r="I17" s="20" t="s">
        <v>2110</v>
      </c>
      <c r="J17" s="21"/>
      <c r="K17" s="21"/>
      <c r="L17" s="21"/>
      <c r="M17" s="21"/>
      <c r="N17" s="22">
        <f>_xlfn.STDEV.P(F:F)</f>
        <v>959.98681331637863</v>
      </c>
    </row>
    <row r="18" spans="1:14" x14ac:dyDescent="0.3">
      <c r="A18" t="s">
        <v>20</v>
      </c>
      <c r="B18">
        <v>226</v>
      </c>
      <c r="E18" t="s">
        <v>14</v>
      </c>
      <c r="F18">
        <v>1467</v>
      </c>
    </row>
    <row r="19" spans="1:14" x14ac:dyDescent="0.3">
      <c r="A19" t="s">
        <v>20</v>
      </c>
      <c r="B19">
        <v>5419</v>
      </c>
      <c r="E19" t="s">
        <v>14</v>
      </c>
      <c r="F19">
        <v>75</v>
      </c>
    </row>
    <row r="20" spans="1:14" x14ac:dyDescent="0.3">
      <c r="A20" t="s">
        <v>20</v>
      </c>
      <c r="B20">
        <v>165</v>
      </c>
      <c r="E20" t="s">
        <v>14</v>
      </c>
      <c r="F20">
        <v>120</v>
      </c>
      <c r="I20" t="s">
        <v>2112</v>
      </c>
    </row>
    <row r="21" spans="1:14" x14ac:dyDescent="0.3">
      <c r="A21" t="s">
        <v>20</v>
      </c>
      <c r="B21">
        <v>1965</v>
      </c>
      <c r="E21" t="s">
        <v>14</v>
      </c>
      <c r="F21">
        <v>2253</v>
      </c>
      <c r="I21" t="s">
        <v>2113</v>
      </c>
    </row>
    <row r="22" spans="1:14" x14ac:dyDescent="0.3">
      <c r="A22" t="s">
        <v>20</v>
      </c>
      <c r="B22">
        <v>16</v>
      </c>
      <c r="E22" t="s">
        <v>14</v>
      </c>
      <c r="F22">
        <v>5</v>
      </c>
      <c r="I22" t="s">
        <v>2114</v>
      </c>
    </row>
    <row r="23" spans="1:14" x14ac:dyDescent="0.3">
      <c r="A23" t="s">
        <v>20</v>
      </c>
      <c r="B23">
        <v>107</v>
      </c>
      <c r="E23" t="s">
        <v>14</v>
      </c>
      <c r="F23">
        <v>38</v>
      </c>
      <c r="I23" t="s">
        <v>2115</v>
      </c>
    </row>
    <row r="24" spans="1:14" x14ac:dyDescent="0.3">
      <c r="A24" t="s">
        <v>20</v>
      </c>
      <c r="B24">
        <v>134</v>
      </c>
      <c r="E24" t="s">
        <v>14</v>
      </c>
      <c r="F24">
        <v>12</v>
      </c>
    </row>
    <row r="25" spans="1:14" x14ac:dyDescent="0.3">
      <c r="A25" t="s">
        <v>20</v>
      </c>
      <c r="B25">
        <v>198</v>
      </c>
      <c r="E25" t="s">
        <v>14</v>
      </c>
      <c r="F25">
        <v>1684</v>
      </c>
    </row>
    <row r="26" spans="1:14" x14ac:dyDescent="0.3">
      <c r="A26" t="s">
        <v>20</v>
      </c>
      <c r="B26">
        <v>111</v>
      </c>
      <c r="E26" t="s">
        <v>14</v>
      </c>
      <c r="F26">
        <v>56</v>
      </c>
    </row>
    <row r="27" spans="1:14" x14ac:dyDescent="0.3">
      <c r="A27" t="s">
        <v>20</v>
      </c>
      <c r="B27">
        <v>222</v>
      </c>
      <c r="E27" t="s">
        <v>14</v>
      </c>
      <c r="F27">
        <v>838</v>
      </c>
    </row>
    <row r="28" spans="1:14" x14ac:dyDescent="0.3">
      <c r="A28" t="s">
        <v>20</v>
      </c>
      <c r="B28">
        <v>6212</v>
      </c>
      <c r="E28" t="s">
        <v>14</v>
      </c>
      <c r="F28">
        <v>1000</v>
      </c>
    </row>
    <row r="29" spans="1:14" x14ac:dyDescent="0.3">
      <c r="A29" t="s">
        <v>20</v>
      </c>
      <c r="B29">
        <v>98</v>
      </c>
      <c r="E29" t="s">
        <v>14</v>
      </c>
      <c r="F29">
        <v>1482</v>
      </c>
    </row>
    <row r="30" spans="1:14" x14ac:dyDescent="0.3">
      <c r="A30" t="s">
        <v>20</v>
      </c>
      <c r="B30">
        <v>92</v>
      </c>
      <c r="E30" t="s">
        <v>14</v>
      </c>
      <c r="F30">
        <v>106</v>
      </c>
    </row>
    <row r="31" spans="1:14" x14ac:dyDescent="0.3">
      <c r="A31" t="s">
        <v>20</v>
      </c>
      <c r="B31">
        <v>149</v>
      </c>
      <c r="E31" t="s">
        <v>14</v>
      </c>
      <c r="F31">
        <v>679</v>
      </c>
    </row>
    <row r="32" spans="1:14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9" priority="6" operator="equal">
      <formula>"canceled"</formula>
    </cfRule>
    <cfRule type="cellIs" dxfId="8" priority="7" operator="equal">
      <formula>"live"</formula>
    </cfRule>
    <cfRule type="cellIs" dxfId="7" priority="8" operator="equal">
      <formula>"successful"</formula>
    </cfRule>
    <cfRule type="cellIs" dxfId="6" priority="9" operator="equal">
      <formula>"successul"</formula>
    </cfRule>
    <cfRule type="cellIs" dxfId="5" priority="10" operator="equal">
      <formula>"failed"</formula>
    </cfRule>
  </conditionalFormatting>
  <conditionalFormatting sqref="E1:E1047940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"successul"</formula>
    </cfRule>
    <cfRule type="cellIs" dxfId="0" priority="5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Date Created Outcome</vt:lpstr>
      <vt:lpstr>Bonus Outcome Based on Goals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Molly Campbell</cp:lastModifiedBy>
  <dcterms:created xsi:type="dcterms:W3CDTF">2021-09-29T18:52:28Z</dcterms:created>
  <dcterms:modified xsi:type="dcterms:W3CDTF">2022-10-15T00:10:21Z</dcterms:modified>
</cp:coreProperties>
</file>