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EstaPasta_de_trabalho"/>
  <workbookProtection lockStructure="1" workbookAlgorithmName="SHA-512" workbookHashValue="MYBGcOpVr+uIIYCRYHL8CDA9VDgvVMWWQTsE0KJrMDcOXJttIpdVGJS9r/DApRpSyqBUilRg/fk3BrvzIrsHdA==" workbookSaltValue="g1O39/GUNdj0kpnypwnI9g==" workbookSpinCount="100000"/>
  <bookViews>
    <workbookView visibility="visible" minimized="0" showHorizontalScroll="1" showVerticalScroll="1" showSheetTabs="1" xWindow="0" yWindow="500" windowWidth="28800" windowHeight="15840" tabRatio="777" firstSheet="0" activeTab="1" autoFilterDateGrouping="1"/>
  </bookViews>
  <sheets>
    <sheet name="POB N08" sheetId="1" state="visible" r:id="rId1"/>
    <sheet name="PORTUGUÊS" sheetId="2" state="visible" r:id="rId2"/>
    <sheet name="ENGLISH" sheetId="3" state="visible" r:id="rId3"/>
    <sheet name="Lógica" sheetId="4" state="visible" r:id="rId4"/>
    <sheet name="Planejamento" sheetId="5" state="hidden" r:id="rId5"/>
  </sheets>
  <definedNames>
    <definedName name="TOTAL.LIFEBOATS">'POB N08'!$I$204:$I$212</definedName>
    <definedName name="_xlnm.Print_Titles" localSheetId="0">'POB N08'!$2:$4</definedName>
    <definedName name="_xlnm.Print_Area" localSheetId="1">'PORTUGUÊS'!$A$1:$AF$108</definedName>
    <definedName name="_xlnm.Print_Area" localSheetId="2">'ENGLISH'!$A$1:$AF$110</definedName>
  </definedNames>
  <calcPr calcId="191029" fullCalcOnLoad="1"/>
</workbook>
</file>

<file path=xl/styles.xml><?xml version="1.0" encoding="utf-8"?>
<styleSheet xmlns="http://schemas.openxmlformats.org/spreadsheetml/2006/main">
  <numFmts count="3">
    <numFmt numFmtId="164" formatCode="[$-416]d\-mmm\-yy;@"/>
    <numFmt numFmtId="165" formatCode="d/m/yy;@"/>
    <numFmt numFmtId="166" formatCode="[$-416]d/mmm/yy;@"/>
  </numFmts>
  <fonts count="90">
    <font>
      <name val="Calibri"/>
      <family val="2"/>
      <color theme="1"/>
      <sz val="11"/>
      <scheme val="minor"/>
    </font>
    <font>
      <name val="Calibri"/>
      <family val="2"/>
      <b val="1"/>
      <color theme="1"/>
      <sz val="14"/>
      <scheme val="minor"/>
    </font>
    <font>
      <name val="Calibri"/>
      <family val="2"/>
      <b val="1"/>
      <color theme="0"/>
      <sz val="14"/>
      <scheme val="minor"/>
    </font>
    <font>
      <name val="Calibri"/>
      <family val="2"/>
      <b val="1"/>
      <color theme="1"/>
      <sz val="22"/>
      <scheme val="minor"/>
    </font>
    <font>
      <name val="Calibri"/>
      <family val="2"/>
      <b val="1"/>
      <color theme="0"/>
      <sz val="16"/>
      <scheme val="minor"/>
    </font>
    <font>
      <name val="Calibri"/>
      <family val="2"/>
      <sz val="10"/>
      <scheme val="minor"/>
    </font>
    <font>
      <name val="Calibri"/>
      <family val="2"/>
      <b val="1"/>
      <color theme="0"/>
      <sz val="26"/>
      <scheme val="minor"/>
    </font>
    <font>
      <name val="Calibri"/>
      <family val="2"/>
      <b val="1"/>
      <color rgb="FFC00000"/>
      <sz val="10"/>
      <scheme val="minor"/>
    </font>
    <font>
      <name val="Calibri"/>
      <family val="2"/>
      <sz val="11"/>
      <scheme val="minor"/>
    </font>
    <font>
      <name val="Calibri"/>
      <family val="2"/>
      <color theme="0"/>
      <sz val="10"/>
      <scheme val="minor"/>
    </font>
    <font>
      <name val="Calibri"/>
      <family val="2"/>
      <b val="1"/>
      <sz val="10"/>
      <scheme val="minor"/>
    </font>
    <font>
      <name val="Calibri"/>
      <family val="2"/>
      <b val="1"/>
      <sz val="26"/>
      <scheme val="minor"/>
    </font>
    <font>
      <name val="Calibri"/>
      <family val="2"/>
      <sz val="22"/>
      <scheme val="minor"/>
    </font>
    <font>
      <name val="Calibri"/>
      <family val="2"/>
      <color theme="0"/>
      <sz val="16"/>
      <scheme val="minor"/>
    </font>
    <font>
      <name val="Calibri"/>
      <family val="2"/>
      <color theme="1"/>
      <sz val="22"/>
      <scheme val="minor"/>
    </font>
    <font>
      <name val="Calibri"/>
      <family val="2"/>
      <b val="1"/>
      <color theme="0"/>
      <sz val="10"/>
      <scheme val="minor"/>
    </font>
    <font>
      <name val="Calibri"/>
      <family val="2"/>
      <b val="1"/>
      <sz val="28"/>
      <scheme val="minor"/>
    </font>
    <font>
      <name val="Calibri"/>
      <family val="2"/>
      <color rgb="FFFFFF00"/>
      <sz val="10"/>
      <scheme val="minor"/>
    </font>
    <font>
      <name val="Calibri"/>
      <family val="2"/>
      <color theme="0"/>
      <sz val="22"/>
      <scheme val="minor"/>
    </font>
    <font>
      <name val="Calibri"/>
      <family val="2"/>
      <color rgb="FFFF0000"/>
      <sz val="10"/>
      <scheme val="minor"/>
    </font>
    <font>
      <name val="Calibri"/>
      <family val="2"/>
      <b val="1"/>
      <color theme="0"/>
      <sz val="11"/>
      <scheme val="minor"/>
    </font>
    <font>
      <name val="Calibri"/>
      <family val="2"/>
      <b val="1"/>
      <color theme="0"/>
      <sz val="12"/>
      <scheme val="minor"/>
    </font>
    <font>
      <name val="Calibri"/>
      <family val="2"/>
      <b val="1"/>
      <color rgb="FFFF0000"/>
      <sz val="10"/>
      <scheme val="minor"/>
    </font>
    <font>
      <name val="Calibri"/>
      <family val="2"/>
      <color theme="1"/>
      <sz val="11"/>
      <scheme val="minor"/>
    </font>
    <font>
      <name val="Calibri"/>
      <family val="2"/>
      <b val="1"/>
      <color rgb="FFFFFF00"/>
      <sz val="10"/>
      <scheme val="minor"/>
    </font>
    <font>
      <name val="Calibri"/>
      <family val="2"/>
      <sz val="11"/>
    </font>
    <font>
      <name val="Calibri"/>
      <family val="2"/>
      <b val="1"/>
      <sz val="11"/>
    </font>
    <font>
      <name val="Calibri"/>
      <family val="2"/>
      <b val="1"/>
      <color rgb="FF00B0F0"/>
      <sz val="10"/>
      <scheme val="minor"/>
    </font>
    <font>
      <name val="Calibri"/>
      <family val="2"/>
      <b val="1"/>
      <sz val="12"/>
      <scheme val="minor"/>
    </font>
    <font>
      <name val="Calibri"/>
      <family val="2"/>
      <b val="1"/>
      <color theme="0"/>
      <sz val="7"/>
      <scheme val="minor"/>
    </font>
    <font>
      <name val="Calibri"/>
      <family val="2"/>
      <b val="1"/>
      <sz val="14"/>
      <scheme val="minor"/>
    </font>
    <font>
      <name val="Arial"/>
      <family val="2"/>
      <sz val="10"/>
    </font>
    <font>
      <name val="Calibri"/>
      <family val="2"/>
      <b val="1"/>
      <color rgb="FF002060"/>
      <sz val="10"/>
      <scheme val="minor"/>
    </font>
    <font>
      <name val="Calibri"/>
      <family val="2"/>
      <b val="1"/>
      <color rgb="FFFFFF00"/>
      <sz val="16"/>
      <scheme val="minor"/>
    </font>
    <font>
      <name val="Calibri"/>
      <family val="2"/>
      <color rgb="FF000000"/>
      <sz val="10"/>
    </font>
    <font>
      <name val="Calibri"/>
      <family val="2"/>
      <sz val="12"/>
    </font>
    <font>
      <name val="Calibri"/>
      <family val="2"/>
      <b val="1"/>
      <color rgb="FFFF0000"/>
      <sz val="20"/>
      <scheme val="minor"/>
    </font>
    <font>
      <name val="Calibri"/>
      <family val="2"/>
      <b val="1"/>
      <sz val="48"/>
      <scheme val="minor"/>
    </font>
    <font>
      <name val="Calibri"/>
      <family val="2"/>
      <sz val="16"/>
      <scheme val="minor"/>
    </font>
    <font>
      <name val="Calibri"/>
      <family val="2"/>
      <sz val="20"/>
      <scheme val="minor"/>
    </font>
    <font>
      <name val="Calibri"/>
      <family val="2"/>
      <sz val="20"/>
    </font>
    <font>
      <name val="Calibri"/>
      <family val="2"/>
      <b val="1"/>
      <sz val="16"/>
    </font>
    <font>
      <name val="Calibri"/>
      <family val="2"/>
      <b val="1"/>
      <sz val="20"/>
      <scheme val="minor"/>
    </font>
    <font>
      <name val="Calibri"/>
      <family val="2"/>
      <b val="1"/>
      <sz val="11"/>
      <scheme val="minor"/>
    </font>
    <font>
      <name val="Calibri"/>
      <family val="2"/>
      <b val="1"/>
      <sz val="28"/>
    </font>
    <font>
      <name val="Calibri"/>
      <family val="2"/>
      <b val="1"/>
      <sz val="24"/>
      <scheme val="minor"/>
    </font>
    <font>
      <name val="Calibri"/>
      <family val="2"/>
      <b val="1"/>
      <sz val="20"/>
    </font>
    <font>
      <name val="Calibri"/>
      <family val="2"/>
      <b val="1"/>
      <sz val="12"/>
    </font>
    <font>
      <name val="Calibri"/>
      <family val="2"/>
      <sz val="18"/>
    </font>
    <font>
      <name val="Calibri"/>
      <family val="2"/>
      <b val="1"/>
      <sz val="24"/>
    </font>
    <font>
      <name val="Calibri"/>
      <family val="2"/>
      <b val="1"/>
      <color theme="1"/>
      <sz val="11"/>
    </font>
    <font>
      <name val="Calibri"/>
      <family val="2"/>
      <b val="1"/>
      <color rgb="FFFFC000"/>
      <sz val="20"/>
      <scheme val="minor"/>
    </font>
    <font>
      <name val="Calibri"/>
      <family val="2"/>
      <sz val="16"/>
    </font>
    <font>
      <name val="Calibri"/>
      <family val="2"/>
      <color theme="1"/>
      <sz val="11"/>
    </font>
    <font>
      <name val="Calibri"/>
      <family val="2"/>
      <b val="1"/>
      <sz val="18"/>
    </font>
    <font>
      <name val="Calibri"/>
      <family val="2"/>
      <sz val="14"/>
    </font>
    <font>
      <name val="Calibri"/>
      <family val="2"/>
      <color theme="1"/>
      <sz val="22"/>
    </font>
    <font>
      <name val="Calibri"/>
      <family val="2"/>
      <b val="1"/>
      <sz val="22"/>
    </font>
    <font>
      <name val="Calibri"/>
      <family val="2"/>
      <color theme="1"/>
      <sz val="24"/>
    </font>
    <font>
      <name val="Calibri"/>
      <family val="2"/>
      <sz val="24"/>
    </font>
    <font>
      <name val="Calibri"/>
      <family val="2"/>
      <b val="1"/>
      <sz val="26"/>
    </font>
    <font>
      <name val="Arial Black"/>
      <family val="2"/>
      <b val="1"/>
      <sz val="30"/>
    </font>
    <font>
      <name val="Arial Black"/>
      <family val="2"/>
      <sz val="20"/>
    </font>
    <font>
      <name val="Calibri"/>
      <family val="2"/>
      <b val="1"/>
      <sz val="30"/>
    </font>
    <font>
      <name val="Arial"/>
      <family val="2"/>
      <b val="1"/>
      <sz val="18"/>
    </font>
    <font>
      <name val="Arial"/>
      <family val="2"/>
      <b val="1"/>
      <color rgb="FFFF0000"/>
      <sz val="18"/>
    </font>
    <font>
      <name val="Calibri"/>
      <family val="2"/>
      <sz val="30"/>
    </font>
    <font>
      <name val="Calibri"/>
      <family val="2"/>
      <b val="1"/>
      <color rgb="FFFF0000"/>
      <sz val="26"/>
    </font>
    <font>
      <name val="Calibri"/>
      <family val="2"/>
      <b val="1"/>
      <color rgb="FF0070C0"/>
      <sz val="36"/>
    </font>
    <font>
      <name val="Calibri"/>
      <family val="2"/>
      <b val="1"/>
      <color rgb="FFFF0000"/>
      <sz val="20"/>
    </font>
    <font>
      <name val="Calibri"/>
      <family val="2"/>
      <b val="1"/>
      <color rgb="FFFF0000"/>
      <sz val="36"/>
    </font>
    <font>
      <name val="Arial"/>
      <family val="2"/>
      <sz val="8"/>
    </font>
    <font>
      <name val="Arial"/>
      <family val="2"/>
      <sz val="18"/>
    </font>
    <font>
      <name val="Arial Narrow"/>
      <family val="2"/>
      <sz val="8"/>
    </font>
    <font>
      <name val="Arial"/>
      <family val="2"/>
      <b val="1"/>
      <sz val="20"/>
    </font>
    <font>
      <name val="Calibri"/>
      <family val="2"/>
      <sz val="14"/>
      <scheme val="minor"/>
    </font>
    <font>
      <name val="Calibri"/>
      <family val="2"/>
      <sz val="18"/>
      <scheme val="minor"/>
    </font>
    <font>
      <name val="Tahoma"/>
      <family val="2"/>
      <sz val="18"/>
    </font>
    <font>
      <name val="Tahoma"/>
      <family val="2"/>
      <b val="1"/>
      <sz val="20"/>
    </font>
    <font>
      <name val="Calibri"/>
      <family val="2"/>
      <b val="1"/>
      <sz val="40"/>
      <scheme val="minor"/>
    </font>
    <font>
      <name val="Calibri"/>
      <family val="2"/>
      <b val="1"/>
      <sz val="38"/>
      <scheme val="minor"/>
    </font>
    <font>
      <name val="Tahoma"/>
      <family val="2"/>
      <b val="1"/>
      <color rgb="FF000000"/>
      <sz val="12"/>
      <u val="single"/>
    </font>
    <font>
      <name val="Tahoma"/>
      <family val="2"/>
      <b val="1"/>
      <color rgb="FF000000"/>
      <sz val="12"/>
    </font>
    <font>
      <name val="Calibri"/>
      <family val="2"/>
      <b val="1"/>
      <sz val="8"/>
      <scheme val="minor"/>
    </font>
    <font>
      <name val="Tahoma"/>
      <family val="2"/>
      <sz val="8"/>
    </font>
    <font>
      <name val="Calibri"/>
      <family val="2"/>
      <sz val="12"/>
      <scheme val="minor"/>
    </font>
    <font>
      <name val="Tahoma"/>
      <family val="2"/>
      <b val="1"/>
      <sz val="12"/>
    </font>
    <font>
      <name val="Tahoma"/>
      <family val="2"/>
      <b val="1"/>
      <color theme="1"/>
      <sz val="11"/>
      <u val="single"/>
    </font>
    <font>
      <name val="Tahoma"/>
      <family val="2"/>
      <b val="1"/>
      <color theme="1"/>
      <sz val="11"/>
    </font>
    <font>
      <name val="Calibri"/>
      <family val="2"/>
      <color theme="1"/>
      <sz val="10"/>
      <scheme val="minor"/>
    </font>
  </fonts>
  <fills count="23">
    <fill>
      <patternFill/>
    </fill>
    <fill>
      <patternFill patternType="gray125"/>
    </fill>
    <fill>
      <patternFill patternType="solid">
        <fgColor theme="1"/>
        <bgColor indexed="64"/>
      </patternFill>
    </fill>
    <fill>
      <patternFill patternType="solid">
        <fgColor theme="4" tint="-0.499984740745262"/>
        <bgColor indexed="64"/>
      </patternFill>
    </fill>
    <fill>
      <patternFill patternType="solid">
        <fgColor theme="0"/>
        <bgColor indexed="64"/>
      </patternFill>
    </fill>
    <fill>
      <patternFill patternType="solid">
        <fgColor rgb="FFFFC000"/>
        <bgColor indexed="64"/>
      </patternFill>
    </fill>
    <fill>
      <patternFill patternType="solid">
        <fgColor rgb="FF006600"/>
        <bgColor indexed="64"/>
      </patternFill>
    </fill>
    <fill>
      <patternFill patternType="solid">
        <fgColor theme="9" tint="-0.249977111117893"/>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rgb="FFC00000"/>
        <bgColor indexed="64"/>
      </patternFill>
    </fill>
    <fill>
      <patternFill patternType="solid">
        <fgColor theme="0" tint="-0.1499984740745262"/>
        <bgColor theme="0" tint="-0.1499984740745262"/>
      </patternFill>
    </fill>
    <fill>
      <patternFill patternType="solid">
        <fgColor theme="2"/>
        <bgColor indexed="64"/>
      </patternFill>
    </fill>
    <fill>
      <patternFill patternType="solid">
        <fgColor theme="3" tint="0.3999755851924192"/>
        <bgColor indexed="64"/>
      </patternFill>
    </fill>
    <fill>
      <patternFill patternType="solid">
        <fgColor theme="5" tint="0.5999938962981048"/>
        <bgColor indexed="64"/>
      </patternFill>
    </fill>
    <fill>
      <patternFill patternType="solid">
        <fgColor theme="5" tint="0.7999816888943144"/>
        <bgColor indexed="64"/>
      </patternFill>
    </fill>
    <fill>
      <patternFill patternType="solid">
        <fgColor indexed="9"/>
        <bgColor indexed="64"/>
      </patternFill>
    </fill>
    <fill>
      <patternFill patternType="solid">
        <fgColor theme="6" tint="0.5999938962981048"/>
        <bgColor indexed="64"/>
      </patternFill>
    </fill>
    <fill>
      <patternFill patternType="solid">
        <fgColor theme="6" tint="0.3999755851924192"/>
        <bgColor indexed="64"/>
      </patternFill>
    </fill>
    <fill>
      <patternFill patternType="solid">
        <fgColor rgb="FFFFFF99"/>
        <bgColor indexed="64"/>
      </patternFill>
    </fill>
    <fill>
      <patternFill patternType="solid">
        <fgColor theme="9" tint="0.5999633777886288"/>
        <bgColor indexed="64"/>
      </patternFill>
    </fill>
    <fill>
      <patternFill patternType="solid">
        <fgColor theme="9" tint="0.5999938962981048"/>
        <bgColor indexed="64"/>
      </patternFill>
    </fill>
    <fill>
      <patternFill patternType="solid">
        <fgColor rgb="FFFF0000"/>
        <bgColor rgb="FFFF0000"/>
      </patternFill>
    </fill>
  </fills>
  <borders count="109">
    <border>
      <left/>
      <right/>
      <top/>
      <bottom/>
      <diagonal/>
    </border>
    <border>
      <left style="thin">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medium">
        <color auto="1"/>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auto="1"/>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medium">
        <color auto="1"/>
      </right>
      <top style="hair">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hair">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bottom style="medium">
        <color auto="1"/>
      </bottom>
      <diagonal/>
    </border>
    <border>
      <left/>
      <right style="medium">
        <color indexed="64"/>
      </right>
      <top style="thin">
        <color auto="1"/>
      </top>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ck">
        <color indexed="64"/>
      </right>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auto="1"/>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ck">
        <color indexed="64"/>
      </left>
      <right/>
      <top/>
      <bottom/>
      <diagonal/>
    </border>
    <border>
      <left style="thin">
        <color auto="1"/>
      </left>
      <right style="medium">
        <color indexed="64"/>
      </right>
      <top style="thin">
        <color indexed="64"/>
      </top>
      <bottom style="thin">
        <color indexed="64"/>
      </bottom>
      <diagonal/>
    </border>
    <border>
      <left style="medium">
        <color indexed="64"/>
      </left>
      <right style="thin">
        <color auto="1"/>
      </right>
      <top style="thin">
        <color indexed="64"/>
      </top>
      <bottom style="thin">
        <color indexed="64"/>
      </bottom>
      <diagonal/>
    </border>
    <border>
      <left style="thin">
        <color auto="1"/>
      </left>
      <right style="medium">
        <color indexed="64"/>
      </right>
      <top style="thin">
        <color indexed="64"/>
      </top>
      <bottom style="medium">
        <color indexed="64"/>
      </bottom>
      <diagonal/>
    </border>
    <border>
      <left style="thin">
        <color auto="1"/>
      </left>
      <right style="thin">
        <color auto="1"/>
      </right>
      <top style="thin">
        <color indexed="64"/>
      </top>
      <bottom style="medium">
        <color indexed="64"/>
      </bottom>
      <diagonal/>
    </border>
    <border>
      <left style="medium">
        <color indexed="64"/>
      </left>
      <right style="thin">
        <color auto="1"/>
      </right>
      <top style="thin">
        <color indexed="64"/>
      </top>
      <bottom style="medium">
        <color indexed="64"/>
      </bottom>
      <diagonal/>
    </border>
    <border>
      <left style="medium">
        <color indexed="64"/>
      </left>
      <right style="thick">
        <color indexed="64"/>
      </right>
      <top/>
      <bottom style="thick">
        <color indexed="64"/>
      </bottom>
      <diagonal/>
    </border>
    <border>
      <left style="thin">
        <color auto="1"/>
      </left>
      <right style="medium">
        <color indexed="64"/>
      </right>
      <top style="thin">
        <color indexed="64"/>
      </top>
      <bottom/>
      <diagonal/>
    </border>
    <border>
      <left style="medium">
        <color indexed="64"/>
      </left>
      <right style="thin">
        <color auto="1"/>
      </right>
      <top style="thin">
        <color indexed="64"/>
      </top>
      <bottom/>
      <diagonal/>
    </border>
    <border>
      <left style="thin">
        <color auto="1"/>
      </left>
      <right style="medium">
        <color indexed="64"/>
      </right>
      <top/>
      <bottom style="thin">
        <color auto="1"/>
      </bottom>
      <diagonal/>
    </border>
    <border>
      <left style="medium">
        <color indexed="64"/>
      </left>
      <right style="thin">
        <color indexed="64"/>
      </right>
      <top/>
      <bottom style="thin">
        <color indexed="64"/>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indexed="64"/>
      </right>
      <top style="medium">
        <color indexed="64"/>
      </top>
      <bottom style="thin">
        <color indexed="64"/>
      </bottom>
      <diagonal/>
    </border>
    <border>
      <left style="thin">
        <color auto="1"/>
      </left>
      <right style="thin">
        <color auto="1"/>
      </right>
      <top style="medium">
        <color indexed="64"/>
      </top>
      <bottom style="medium">
        <color indexed="64"/>
      </bottom>
      <diagonal/>
    </border>
    <border>
      <left style="medium">
        <color indexed="64"/>
      </left>
      <right/>
      <top/>
      <bottom style="thick">
        <color indexed="64"/>
      </bottom>
      <diagonal/>
    </border>
    <border>
      <left style="thick">
        <color indexed="64"/>
      </left>
      <right/>
      <top style="medium">
        <color indexed="64"/>
      </top>
      <bottom/>
      <diagonal/>
    </border>
    <border>
      <left/>
      <right/>
      <top/>
      <bottom style="thin">
        <color theme="0"/>
      </bottom>
      <diagonal/>
    </border>
    <border>
      <left style="thin">
        <color auto="1"/>
      </left>
      <right style="medium">
        <color indexed="64"/>
      </right>
      <top style="medium">
        <color indexed="64"/>
      </top>
      <bottom/>
      <diagonal/>
    </border>
    <border>
      <left style="thin">
        <color auto="1"/>
      </left>
      <right style="thin">
        <color auto="1"/>
      </right>
      <top style="medium">
        <color indexed="64"/>
      </top>
      <bottom/>
      <diagonal/>
    </border>
    <border>
      <left style="medium">
        <color indexed="64"/>
      </left>
      <right style="thin">
        <color auto="1"/>
      </right>
      <top style="medium">
        <color indexed="64"/>
      </top>
      <bottom/>
      <diagonal/>
    </border>
    <border>
      <left/>
      <right style="thick">
        <color indexed="64"/>
      </right>
      <top/>
      <bottom style="medium">
        <color indexed="64"/>
      </bottom>
      <diagonal/>
    </border>
    <border>
      <left/>
      <right style="thin">
        <color indexed="64"/>
      </right>
      <top style="medium">
        <color indexed="64"/>
      </top>
      <bottom/>
      <diagonal/>
    </border>
    <border>
      <left style="medium">
        <color indexed="64"/>
      </left>
      <right style="medium">
        <color indexed="64"/>
      </right>
      <top/>
      <bottom style="hair">
        <color indexed="64"/>
      </bottom>
      <diagonal/>
    </border>
    <border>
      <left style="medium">
        <color indexed="64"/>
      </left>
      <right style="medium">
        <color indexed="64"/>
      </right>
      <top style="medium">
        <color indexed="64"/>
      </top>
      <bottom style="medium">
        <color indexed="64"/>
      </bottom>
      <diagonal/>
    </border>
    <border>
      <left/>
      <right style="thin">
        <color auto="1"/>
      </right>
      <top style="thin">
        <color indexed="64"/>
      </top>
      <bottom/>
      <diagonal/>
    </border>
    <border>
      <left/>
      <right style="thin">
        <color auto="1"/>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auto="1"/>
      </right>
      <top style="medium">
        <color indexed="64"/>
      </top>
      <bottom/>
      <diagonal/>
    </border>
    <border>
      <left/>
      <right/>
      <top style="medium">
        <color indexed="64"/>
      </top>
      <bottom style="thin">
        <color auto="1"/>
      </bottom>
      <diagonal/>
    </border>
    <border>
      <left/>
      <right style="thin">
        <color auto="1"/>
      </right>
      <top style="medium">
        <color indexed="64"/>
      </top>
      <bottom style="thin">
        <color auto="1"/>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style="thin">
        <color auto="1"/>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auto="1"/>
      </right>
      <top/>
      <bottom/>
      <diagonal/>
    </border>
    <border>
      <left/>
      <right style="thin">
        <color auto="1"/>
      </right>
      <top/>
      <bottom style="thin">
        <color indexed="64"/>
      </bottom>
      <diagonal/>
    </border>
    <border>
      <left style="medium">
        <color indexed="64"/>
      </left>
      <right style="thin">
        <color indexed="64"/>
      </right>
      <top style="medium">
        <color indexed="64"/>
      </top>
      <bottom/>
      <diagonal/>
    </border>
  </borders>
  <cellStyleXfs count="99">
    <xf numFmtId="164" fontId="23" fillId="0" borderId="0"/>
    <xf numFmtId="0" fontId="2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0"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6"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0" fontId="23" fillId="0" borderId="0"/>
    <xf numFmtId="0" fontId="31" fillId="0" borderId="0"/>
    <xf numFmtId="0" fontId="31" fillId="0" borderId="0"/>
    <xf numFmtId="0" fontId="23" fillId="0" borderId="0"/>
  </cellStyleXfs>
  <cellXfs count="1053">
    <xf numFmtId="164" fontId="0" fillId="0" borderId="0" pivotButton="0" quotePrefix="0" xfId="0"/>
    <xf numFmtId="164" fontId="5" fillId="0" borderId="0" applyAlignment="1" applyProtection="1" pivotButton="0" quotePrefix="0" xfId="0">
      <alignment horizontal="center" vertical="center"/>
      <protection locked="0" hidden="0"/>
    </xf>
    <xf numFmtId="164" fontId="5" fillId="0" borderId="0" applyAlignment="1" applyProtection="1" pivotButton="0" quotePrefix="0" xfId="0">
      <alignment horizontal="left" vertical="center"/>
      <protection locked="0" hidden="0"/>
    </xf>
    <xf numFmtId="164" fontId="10" fillId="5" borderId="10" applyAlignment="1" applyProtection="1" pivotButton="0" quotePrefix="0" xfId="0">
      <alignment horizontal="center" vertical="center"/>
      <protection locked="0" hidden="0"/>
    </xf>
    <xf numFmtId="0" fontId="0" fillId="0" borderId="22" applyProtection="1" pivotButton="0" quotePrefix="0" xfId="0">
      <protection locked="0" hidden="0"/>
    </xf>
    <xf numFmtId="0" fontId="0" fillId="0" borderId="24" applyProtection="1" pivotButton="0" quotePrefix="0" xfId="0">
      <protection locked="0" hidden="0"/>
    </xf>
    <xf numFmtId="0" fontId="0" fillId="0" borderId="24" applyProtection="1" pivotButton="0" quotePrefix="0" xfId="0">
      <protection locked="0" hidden="0"/>
    </xf>
    <xf numFmtId="0" fontId="0" fillId="0" borderId="26" applyProtection="1" pivotButton="0" quotePrefix="0" xfId="0">
      <protection locked="0" hidden="0"/>
    </xf>
    <xf numFmtId="164" fontId="5" fillId="0" borderId="0" applyProtection="1" pivotButton="0" quotePrefix="0" xfId="0">
      <protection locked="0" hidden="0"/>
    </xf>
    <xf numFmtId="0" fontId="1" fillId="0" borderId="0" applyAlignment="1" applyProtection="1" pivotButton="0" quotePrefix="0" xfId="0">
      <alignment horizontal="center" vertical="center"/>
      <protection locked="0" hidden="0"/>
    </xf>
    <xf numFmtId="0" fontId="0" fillId="0" borderId="0" applyProtection="1" pivotButton="0" quotePrefix="0" xfId="0">
      <protection locked="0" hidden="0"/>
    </xf>
    <xf numFmtId="164" fontId="15" fillId="3" borderId="16" applyAlignment="1" applyProtection="1" pivotButton="0" quotePrefix="0" xfId="0">
      <alignment horizontal="left" vertical="center"/>
      <protection locked="0" hidden="0"/>
    </xf>
    <xf numFmtId="164" fontId="15" fillId="3" borderId="17" applyAlignment="1" applyProtection="1" pivotButton="0" quotePrefix="0" xfId="0">
      <alignment horizontal="left" vertical="center"/>
      <protection locked="0" hidden="0"/>
    </xf>
    <xf numFmtId="164" fontId="5" fillId="4" borderId="0" applyAlignment="1" applyProtection="1" pivotButton="0" quotePrefix="0" xfId="0">
      <alignment horizontal="center" vertical="center"/>
      <protection locked="0" hidden="0"/>
    </xf>
    <xf numFmtId="0" fontId="8" fillId="0" borderId="0" applyProtection="1" pivotButton="0" quotePrefix="0" xfId="0">
      <protection locked="0" hidden="0"/>
    </xf>
    <xf numFmtId="164" fontId="15" fillId="3" borderId="18" applyAlignment="1" applyProtection="1" pivotButton="0" quotePrefix="0" xfId="0">
      <alignment horizontal="left" vertical="center"/>
      <protection locked="0" hidden="0"/>
    </xf>
    <xf numFmtId="0" fontId="13" fillId="0" borderId="0" applyAlignment="1" applyProtection="1" pivotButton="0" quotePrefix="0" xfId="0">
      <alignment vertical="center"/>
      <protection locked="0" hidden="0"/>
    </xf>
    <xf numFmtId="0" fontId="14" fillId="0" borderId="0" applyAlignment="1" applyProtection="1" pivotButton="0" quotePrefix="0" xfId="0">
      <alignment vertical="center"/>
      <protection locked="0" hidden="0"/>
    </xf>
    <xf numFmtId="0" fontId="4" fillId="3" borderId="13" applyAlignment="1" applyProtection="1" pivotButton="0" quotePrefix="0" xfId="0">
      <alignment horizontal="center" vertical="center"/>
      <protection locked="0" hidden="0"/>
    </xf>
    <xf numFmtId="0" fontId="0" fillId="0" borderId="0" applyProtection="1" pivotButton="0" quotePrefix="0" xfId="0">
      <protection locked="0" hidden="0"/>
    </xf>
    <xf numFmtId="164" fontId="15" fillId="8" borderId="29" applyAlignment="1" applyProtection="1" pivotButton="0" quotePrefix="0" xfId="0">
      <alignment horizontal="center" vertical="center"/>
      <protection locked="0" hidden="1"/>
    </xf>
    <xf numFmtId="164" fontId="7" fillId="0" borderId="29" applyAlignment="1" applyProtection="1" pivotButton="0" quotePrefix="0" xfId="0">
      <alignment horizontal="center" vertical="center"/>
      <protection locked="0" hidden="1"/>
    </xf>
    <xf numFmtId="0" fontId="18" fillId="0" borderId="0" applyAlignment="1" applyProtection="1" pivotButton="0" quotePrefix="0" xfId="0">
      <alignment vertical="center"/>
      <protection locked="0" hidden="0"/>
    </xf>
    <xf numFmtId="0" fontId="25" fillId="0" borderId="0" applyAlignment="1" pivotButton="0" quotePrefix="0" xfId="1">
      <alignment horizontal="left" vertical="center"/>
    </xf>
    <xf numFmtId="0" fontId="25" fillId="0" borderId="0" applyAlignment="1" pivotButton="0" quotePrefix="0" xfId="1">
      <alignment horizontal="center" vertical="center"/>
    </xf>
    <xf numFmtId="164" fontId="27" fillId="9" borderId="29" applyAlignment="1" applyProtection="1" pivotButton="0" quotePrefix="0" xfId="0">
      <alignment horizontal="center" vertical="center"/>
      <protection locked="0" hidden="1"/>
    </xf>
    <xf numFmtId="164" fontId="24" fillId="6" borderId="29" applyAlignment="1" applyProtection="1" pivotButton="0" quotePrefix="0" xfId="0">
      <alignment horizontal="center" vertical="center"/>
      <protection locked="0" hidden="1"/>
    </xf>
    <xf numFmtId="0" fontId="21" fillId="9" borderId="32" applyAlignment="1" applyProtection="1" pivotButton="0" quotePrefix="0" xfId="0">
      <alignment horizontal="center" vertical="center"/>
      <protection locked="0" hidden="0"/>
    </xf>
    <xf numFmtId="0" fontId="25" fillId="0" borderId="0" applyAlignment="1" pivotButton="0" quotePrefix="0" xfId="1">
      <alignment horizontal="center" vertical="center"/>
    </xf>
    <xf numFmtId="0" fontId="0" fillId="0" borderId="0" applyAlignment="1" pivotButton="0" quotePrefix="0" xfId="0">
      <alignment horizontal="left" vertical="center"/>
    </xf>
    <xf numFmtId="0" fontId="20" fillId="9" borderId="32" applyAlignment="1" applyProtection="1" pivotButton="0" quotePrefix="0" xfId="0">
      <alignment horizontal="center" vertical="center" wrapText="1"/>
      <protection locked="0" hidden="0"/>
    </xf>
    <xf numFmtId="164" fontId="29" fillId="10" borderId="0" applyAlignment="1" applyProtection="1" pivotButton="0" quotePrefix="0" xfId="0">
      <alignment horizontal="center" vertical="justify"/>
      <protection locked="0" hidden="0"/>
    </xf>
    <xf numFmtId="164" fontId="28" fillId="7" borderId="32" applyAlignment="1" applyProtection="1" pivotButton="0" quotePrefix="0" xfId="0">
      <alignment horizontal="center" vertical="center" wrapText="1"/>
      <protection locked="0" hidden="0"/>
    </xf>
    <xf numFmtId="164" fontId="30" fillId="7" borderId="32" applyAlignment="1" applyProtection="1" pivotButton="0" quotePrefix="0" xfId="0">
      <alignment horizontal="center" vertical="center"/>
      <protection locked="0" hidden="0"/>
    </xf>
    <xf numFmtId="0" fontId="5" fillId="0" borderId="19" applyAlignment="1" pivotButton="0" quotePrefix="0" xfId="0">
      <alignment horizontal="center" vertical="center"/>
    </xf>
    <xf numFmtId="0" fontId="5" fillId="0" borderId="20" applyAlignment="1" pivotButton="0" quotePrefix="0" xfId="0">
      <alignment horizontal="center" vertical="center"/>
    </xf>
    <xf numFmtId="0" fontId="5" fillId="0" borderId="30" applyAlignment="1" pivotButton="0" quotePrefix="0" xfId="0">
      <alignment horizontal="center" vertical="center"/>
    </xf>
    <xf numFmtId="0" fontId="5" fillId="0" borderId="21" applyAlignment="1" pivotButton="0" quotePrefix="0" xfId="0">
      <alignment horizontal="center" vertical="center"/>
    </xf>
    <xf numFmtId="0" fontId="0" fillId="0" borderId="23" applyAlignment="1" pivotButton="0" quotePrefix="0" xfId="0">
      <alignment horizontal="center" vertical="center"/>
    </xf>
    <xf numFmtId="0" fontId="0" fillId="0" borderId="25" applyAlignment="1" pivotButton="0" quotePrefix="0" xfId="0">
      <alignment horizontal="center" vertical="center"/>
    </xf>
    <xf numFmtId="0" fontId="0" fillId="0" borderId="27" applyAlignment="1" pivotButton="0" quotePrefix="0" xfId="0">
      <alignment horizontal="center" vertical="center"/>
    </xf>
    <xf numFmtId="164" fontId="5" fillId="4" borderId="0" applyAlignment="1" pivotButton="0" quotePrefix="0" xfId="0">
      <alignment horizontal="left" vertical="center"/>
    </xf>
    <xf numFmtId="164" fontId="15" fillId="3" borderId="13" applyAlignment="1" applyProtection="1" pivotButton="0" quotePrefix="0" xfId="0">
      <alignment horizontal="left" vertical="center"/>
      <protection locked="0" hidden="0"/>
    </xf>
    <xf numFmtId="0" fontId="5" fillId="0" borderId="14" applyAlignment="1" pivotButton="0" quotePrefix="0" xfId="0">
      <alignment horizontal="center" vertical="center"/>
    </xf>
    <xf numFmtId="164" fontId="5" fillId="0" borderId="0" applyAlignment="1" applyProtection="1" pivotButton="0" quotePrefix="1" xfId="0">
      <alignment horizontal="center" vertical="center"/>
      <protection locked="0" hidden="0"/>
    </xf>
    <xf numFmtId="0" fontId="16" fillId="7" borderId="33" applyAlignment="1" pivotButton="0" quotePrefix="0" xfId="0">
      <alignment horizontal="center" vertical="center"/>
    </xf>
    <xf numFmtId="0" fontId="5" fillId="5" borderId="10" applyAlignment="1" applyProtection="1" pivotButton="0" quotePrefix="0" xfId="0">
      <alignment horizontal="center" vertical="center"/>
      <protection locked="1" hidden="1"/>
    </xf>
    <xf numFmtId="0" fontId="10" fillId="5" borderId="10" applyAlignment="1" applyProtection="1" pivotButton="0" quotePrefix="0" xfId="0">
      <alignment horizontal="center" vertical="center"/>
      <protection locked="1" hidden="1"/>
    </xf>
    <xf numFmtId="1" fontId="5" fillId="0" borderId="10" applyAlignment="1" applyProtection="1" pivotButton="0" quotePrefix="0" xfId="0">
      <alignment horizontal="center" vertical="center"/>
      <protection locked="1" hidden="1"/>
    </xf>
    <xf numFmtId="164" fontId="17" fillId="2" borderId="0" applyAlignment="1" applyProtection="1" pivotButton="0" quotePrefix="0" xfId="0">
      <alignment horizontal="center" vertical="center"/>
      <protection locked="0" hidden="0"/>
    </xf>
    <xf numFmtId="164" fontId="17" fillId="2" borderId="10" applyAlignment="1" applyProtection="1" pivotButton="0" quotePrefix="0" xfId="0">
      <alignment horizontal="center" vertical="center"/>
      <protection locked="0" hidden="0"/>
    </xf>
    <xf numFmtId="164" fontId="9" fillId="2" borderId="1" applyAlignment="1" applyProtection="1" pivotButton="0" quotePrefix="0" xfId="0">
      <alignment horizontal="center" vertical="center" wrapText="1"/>
      <protection locked="0" hidden="0"/>
    </xf>
    <xf numFmtId="164" fontId="9" fillId="2" borderId="10" applyAlignment="1" applyProtection="1" pivotButton="0" quotePrefix="0" xfId="0">
      <alignment horizontal="center" vertical="center"/>
      <protection locked="0" hidden="0"/>
    </xf>
    <xf numFmtId="164" fontId="9" fillId="2" borderId="0" applyAlignment="1" applyProtection="1" pivotButton="0" quotePrefix="0" xfId="0">
      <alignment horizontal="center" vertical="center"/>
      <protection locked="0" hidden="0"/>
    </xf>
    <xf numFmtId="164" fontId="9" fillId="2" borderId="10" applyAlignment="1" applyProtection="1" pivotButton="0" quotePrefix="0" xfId="0">
      <alignment horizontal="center" vertical="center" wrapText="1"/>
      <protection locked="0" hidden="0"/>
    </xf>
    <xf numFmtId="1" fontId="5" fillId="0" borderId="33" applyAlignment="1" applyProtection="1" pivotButton="0" quotePrefix="0" xfId="0">
      <alignment horizontal="center" vertical="center"/>
      <protection locked="1" hidden="1"/>
    </xf>
    <xf numFmtId="0" fontId="13" fillId="0" borderId="0" applyAlignment="1" pivotButton="0" quotePrefix="0" xfId="0">
      <alignment horizontal="center" vertical="center"/>
    </xf>
    <xf numFmtId="164" fontId="17" fillId="2" borderId="1" applyAlignment="1" applyProtection="1" pivotButton="0" quotePrefix="0" xfId="0">
      <alignment horizontal="center" vertical="center"/>
      <protection locked="0" hidden="0"/>
    </xf>
    <xf numFmtId="0" fontId="10" fillId="5" borderId="10" applyAlignment="1" applyProtection="1" pivotButton="0" quotePrefix="0" xfId="0">
      <alignment horizontal="center" vertical="center"/>
      <protection locked="0" hidden="0"/>
    </xf>
    <xf numFmtId="0" fontId="33" fillId="3" borderId="14" applyAlignment="1" pivotButton="0" quotePrefix="0" xfId="0">
      <alignment horizontal="center" vertical="center"/>
    </xf>
    <xf numFmtId="164" fontId="10" fillId="5" borderId="0" applyAlignment="1" applyProtection="1" pivotButton="0" quotePrefix="0" xfId="0">
      <alignment horizontal="left" vertical="center"/>
      <protection locked="0" hidden="0"/>
    </xf>
    <xf numFmtId="164" fontId="5" fillId="0" borderId="10" applyAlignment="1" applyProtection="1" pivotButton="0" quotePrefix="0" xfId="0">
      <alignment horizontal="center" vertical="center"/>
      <protection locked="0" hidden="0"/>
    </xf>
    <xf numFmtId="164" fontId="5" fillId="0" borderId="0" applyAlignment="1" applyProtection="1" pivotButton="0" quotePrefix="0" xfId="0">
      <alignment horizontal="center" vertical="center"/>
      <protection locked="0" hidden="0"/>
    </xf>
    <xf numFmtId="164" fontId="22" fillId="0" borderId="29" applyAlignment="1" applyProtection="1" pivotButton="0" quotePrefix="0" xfId="0">
      <alignment horizontal="center" vertical="center"/>
      <protection locked="0" hidden="1"/>
    </xf>
    <xf numFmtId="0" fontId="5" fillId="0" borderId="10" applyAlignment="1" applyProtection="1" pivotButton="0" quotePrefix="0" xfId="0">
      <alignment horizontal="center" vertical="center"/>
      <protection locked="1" hidden="1"/>
    </xf>
    <xf numFmtId="165" fontId="5" fillId="0" borderId="0" applyAlignment="1" applyProtection="1" pivotButton="0" quotePrefix="0" xfId="0">
      <alignment horizontal="center" vertical="center"/>
      <protection locked="0" hidden="0"/>
    </xf>
    <xf numFmtId="165" fontId="5" fillId="7" borderId="32" applyAlignment="1" applyProtection="1" pivotButton="0" quotePrefix="0" xfId="0">
      <alignment horizontal="center" vertical="center"/>
      <protection locked="0" hidden="0"/>
    </xf>
    <xf numFmtId="165" fontId="17" fillId="2" borderId="1" applyAlignment="1" applyProtection="1" pivotButton="0" quotePrefix="0" xfId="0">
      <alignment horizontal="center" vertical="center" wrapText="1"/>
      <protection locked="0" hidden="0"/>
    </xf>
    <xf numFmtId="165" fontId="5" fillId="0" borderId="11" applyAlignment="1" applyProtection="1" pivotButton="0" quotePrefix="0" xfId="0">
      <alignment horizontal="center" vertical="center"/>
      <protection locked="0" hidden="0"/>
    </xf>
    <xf numFmtId="165" fontId="5" fillId="0" borderId="1" applyAlignment="1" applyProtection="1" pivotButton="0" quotePrefix="0" xfId="0">
      <alignment horizontal="center" vertical="center"/>
      <protection locked="0" hidden="0"/>
    </xf>
    <xf numFmtId="165" fontId="7" fillId="0" borderId="1" applyAlignment="1" applyProtection="1" pivotButton="0" quotePrefix="0" xfId="0">
      <alignment horizontal="center" vertical="center"/>
      <protection locked="0" hidden="0"/>
    </xf>
    <xf numFmtId="165" fontId="22" fillId="0" borderId="1" applyAlignment="1" applyProtection="1" pivotButton="0" quotePrefix="0" xfId="0">
      <alignment horizontal="center" vertical="center"/>
      <protection locked="0" hidden="0"/>
    </xf>
    <xf numFmtId="165" fontId="0" fillId="0" borderId="22" applyProtection="1" pivotButton="0" quotePrefix="0" xfId="0">
      <protection locked="0" hidden="0"/>
    </xf>
    <xf numFmtId="165" fontId="0" fillId="0" borderId="24" applyProtection="1" pivotButton="0" quotePrefix="0" xfId="0">
      <protection locked="0" hidden="0"/>
    </xf>
    <xf numFmtId="165" fontId="0" fillId="0" borderId="24" applyProtection="1" pivotButton="0" quotePrefix="0" xfId="0">
      <protection locked="0" hidden="0"/>
    </xf>
    <xf numFmtId="165" fontId="8" fillId="0" borderId="24" applyProtection="1" pivotButton="0" quotePrefix="0" xfId="0">
      <protection locked="0" hidden="0"/>
    </xf>
    <xf numFmtId="165" fontId="0" fillId="0" borderId="26" applyProtection="1" pivotButton="0" quotePrefix="0" xfId="0">
      <protection locked="0" hidden="0"/>
    </xf>
    <xf numFmtId="165" fontId="4" fillId="3" borderId="15" applyAlignment="1" applyProtection="1" pivotButton="0" quotePrefix="0" xfId="0">
      <alignment horizontal="center" vertical="center"/>
      <protection locked="0" hidden="0"/>
    </xf>
    <xf numFmtId="1" fontId="5" fillId="0" borderId="10" applyAlignment="1" applyProtection="1" pivotButton="0" quotePrefix="0" xfId="0">
      <alignment horizontal="center" vertical="center"/>
      <protection locked="1" hidden="1"/>
    </xf>
    <xf numFmtId="1" fontId="5" fillId="0" borderId="36" applyAlignment="1" applyProtection="1" pivotButton="0" quotePrefix="0" xfId="0">
      <alignment horizontal="center" vertical="center"/>
      <protection locked="1" hidden="1"/>
    </xf>
    <xf numFmtId="164" fontId="10" fillId="5" borderId="0" applyAlignment="1" applyProtection="1" pivotButton="0" quotePrefix="0" xfId="0">
      <alignment horizontal="center" vertical="center"/>
      <protection locked="0" hidden="0"/>
    </xf>
    <xf numFmtId="0" fontId="13" fillId="0" borderId="0" applyAlignment="1" applyProtection="1" pivotButton="0" quotePrefix="0" xfId="0">
      <alignment horizontal="center" vertical="center"/>
      <protection locked="0" hidden="0"/>
    </xf>
    <xf numFmtId="0" fontId="14" fillId="0" borderId="0" applyAlignment="1" applyProtection="1" pivotButton="0" quotePrefix="0" xfId="0">
      <alignment horizontal="center" vertical="center"/>
      <protection locked="0" hidden="0"/>
    </xf>
    <xf numFmtId="0" fontId="0" fillId="0" borderId="0" applyAlignment="1" applyProtection="1" pivotButton="0" quotePrefix="0" xfId="0">
      <alignment horizontal="center"/>
      <protection locked="0" hidden="0"/>
    </xf>
    <xf numFmtId="164" fontId="27" fillId="9" borderId="29" applyAlignment="1" applyProtection="1" pivotButton="0" quotePrefix="1" xfId="0">
      <alignment horizontal="center" vertical="center"/>
      <protection locked="0" hidden="1"/>
    </xf>
    <xf numFmtId="164" fontId="27" fillId="9" borderId="1" applyAlignment="1" applyProtection="1" pivotButton="0" quotePrefix="0" xfId="0">
      <alignment horizontal="center" vertical="center"/>
      <protection locked="0" hidden="1"/>
    </xf>
    <xf numFmtId="0" fontId="23" fillId="0" borderId="0" pivotButton="0" quotePrefix="0" xfId="9"/>
    <xf numFmtId="0" fontId="23" fillId="12" borderId="0" pivotButton="0" quotePrefix="0" xfId="9"/>
    <xf numFmtId="0" fontId="23" fillId="12" borderId="0" applyAlignment="1" pivotButton="0" quotePrefix="0" xfId="9">
      <alignment horizontal="left"/>
    </xf>
    <xf numFmtId="164" fontId="5" fillId="0" borderId="0" applyAlignment="1" pivotButton="0" quotePrefix="0" xfId="9">
      <alignment horizontal="left" vertical="center"/>
    </xf>
    <xf numFmtId="164" fontId="23" fillId="0" borderId="0" pivotButton="0" quotePrefix="0" xfId="9"/>
    <xf numFmtId="0" fontId="8" fillId="0" borderId="0" applyAlignment="1" pivotButton="0" quotePrefix="0" xfId="9">
      <alignment vertical="center" shrinkToFit="1"/>
    </xf>
    <xf numFmtId="0" fontId="35" fillId="0" borderId="0" applyAlignment="1" pivotButton="0" quotePrefix="0" xfId="9">
      <alignment vertical="center" shrinkToFit="1"/>
    </xf>
    <xf numFmtId="0" fontId="8" fillId="0" borderId="7" applyAlignment="1" pivotButton="0" quotePrefix="0" xfId="9">
      <alignment vertical="center" shrinkToFit="1"/>
    </xf>
    <xf numFmtId="0" fontId="8" fillId="0" borderId="39" applyAlignment="1" pivotButton="0" quotePrefix="0" xfId="9">
      <alignment vertical="center" shrinkToFit="1"/>
    </xf>
    <xf numFmtId="0" fontId="35" fillId="0" borderId="39" applyAlignment="1" pivotButton="0" quotePrefix="0" xfId="9">
      <alignment vertical="center" shrinkToFit="1"/>
    </xf>
    <xf numFmtId="0" fontId="8" fillId="0" borderId="6" applyAlignment="1" pivotButton="0" quotePrefix="0" xfId="9">
      <alignment vertical="center" shrinkToFit="1"/>
    </xf>
    <xf numFmtId="0" fontId="8" fillId="0" borderId="5" applyAlignment="1" pivotButton="0" quotePrefix="0" xfId="9">
      <alignment vertical="center" shrinkToFit="1"/>
    </xf>
    <xf numFmtId="0" fontId="8" fillId="0" borderId="4" applyAlignment="1" pivotButton="0" quotePrefix="0" xfId="9">
      <alignment vertical="center" shrinkToFit="1"/>
    </xf>
    <xf numFmtId="0" fontId="37" fillId="0" borderId="0" applyAlignment="1" pivotButton="0" quotePrefix="0" xfId="9">
      <alignment vertical="center" wrapText="1" shrinkToFit="1"/>
    </xf>
    <xf numFmtId="0" fontId="38" fillId="0" borderId="0" applyAlignment="1" pivotButton="0" quotePrefix="0" xfId="9">
      <alignment horizontal="center" vertical="center" shrinkToFit="1"/>
    </xf>
    <xf numFmtId="0" fontId="39" fillId="0" borderId="0" applyAlignment="1" pivotButton="0" quotePrefix="0" xfId="9">
      <alignment horizontal="left" vertical="center" wrapText="1" shrinkToFit="1"/>
    </xf>
    <xf numFmtId="0" fontId="43" fillId="0" borderId="0" applyAlignment="1" pivotButton="0" quotePrefix="0" xfId="9">
      <alignment vertical="center" shrinkToFit="1"/>
    </xf>
    <xf numFmtId="0" fontId="45" fillId="0" borderId="0" applyAlignment="1" pivotButton="0" quotePrefix="0" xfId="9">
      <alignment vertical="center" wrapText="1" shrinkToFit="1"/>
    </xf>
    <xf numFmtId="0" fontId="8" fillId="0" borderId="54" applyAlignment="1" pivotButton="0" quotePrefix="0" xfId="9">
      <alignment vertical="center" shrinkToFit="1"/>
    </xf>
    <xf numFmtId="0" fontId="8" fillId="0" borderId="60" applyAlignment="1" pivotButton="0" quotePrefix="0" xfId="9">
      <alignment vertical="center" shrinkToFit="1"/>
    </xf>
    <xf numFmtId="0" fontId="35" fillId="0" borderId="61" applyAlignment="1" pivotButton="0" quotePrefix="0" xfId="9">
      <alignment vertical="center" shrinkToFit="1"/>
    </xf>
    <xf numFmtId="0" fontId="35" fillId="0" borderId="62" applyAlignment="1" pivotButton="0" quotePrefix="0" xfId="9">
      <alignment vertical="center" shrinkToFit="1"/>
    </xf>
    <xf numFmtId="0" fontId="35" fillId="0" borderId="63" applyAlignment="1" pivotButton="0" quotePrefix="0" xfId="9">
      <alignment vertical="center" shrinkToFit="1"/>
    </xf>
    <xf numFmtId="0" fontId="35" fillId="0" borderId="69" applyAlignment="1" pivotButton="0" quotePrefix="0" xfId="9">
      <alignment vertical="center" shrinkToFit="1"/>
    </xf>
    <xf numFmtId="0" fontId="35" fillId="0" borderId="54" applyAlignment="1" pivotButton="0" quotePrefix="0" xfId="9">
      <alignment vertical="center" shrinkToFit="1"/>
    </xf>
    <xf numFmtId="0" fontId="25" fillId="0" borderId="63" applyAlignment="1" pivotButton="0" quotePrefix="0" xfId="9">
      <alignment vertical="center" shrinkToFit="1"/>
    </xf>
    <xf numFmtId="0" fontId="47" fillId="0" borderId="58" applyAlignment="1" pivotButton="0" quotePrefix="0" xfId="9">
      <alignment vertical="center" shrinkToFit="1"/>
    </xf>
    <xf numFmtId="0" fontId="35" fillId="0" borderId="78" applyAlignment="1" pivotButton="0" quotePrefix="0" xfId="9">
      <alignment vertical="center" shrinkToFit="1"/>
    </xf>
    <xf numFmtId="0" fontId="59" fillId="4" borderId="0" applyAlignment="1" pivotButton="0" quotePrefix="0" xfId="9">
      <alignment horizontal="center" vertical="center" wrapText="1" shrinkToFit="1"/>
    </xf>
    <xf numFmtId="0" fontId="53" fillId="0" borderId="0" applyAlignment="1" pivotButton="0" quotePrefix="0" xfId="9">
      <alignment vertical="center"/>
    </xf>
    <xf numFmtId="0" fontId="46" fillId="0" borderId="0" applyAlignment="1" pivotButton="0" quotePrefix="0" xfId="9">
      <alignment horizontal="center" vertical="center" shrinkToFit="1"/>
    </xf>
    <xf numFmtId="0" fontId="45" fillId="0" borderId="39" applyAlignment="1" pivotButton="0" quotePrefix="0" xfId="9">
      <alignment vertical="center" wrapText="1" shrinkToFit="1"/>
    </xf>
    <xf numFmtId="0" fontId="45" fillId="0" borderId="48" applyAlignment="1" pivotButton="0" quotePrefix="0" xfId="9">
      <alignment vertical="center" wrapText="1" shrinkToFit="1"/>
    </xf>
    <xf numFmtId="0" fontId="61" fillId="4" borderId="0" applyAlignment="1" pivotButton="0" quotePrefix="0" xfId="9">
      <alignment horizontal="center" vertical="center" shrinkToFit="1"/>
    </xf>
    <xf numFmtId="0" fontId="62" fillId="0" borderId="0" applyAlignment="1" pivotButton="0" quotePrefix="0" xfId="9">
      <alignment vertical="center" shrinkToFit="1"/>
    </xf>
    <xf numFmtId="0" fontId="63" fillId="0" borderId="0" applyAlignment="1" pivotButton="0" quotePrefix="0" xfId="9">
      <alignment horizontal="center" vertical="center" shrinkToFit="1"/>
    </xf>
    <xf numFmtId="0" fontId="46" fillId="0" borderId="0" applyAlignment="1" pivotButton="0" quotePrefix="0" xfId="9">
      <alignment vertical="center" shrinkToFit="1"/>
    </xf>
    <xf numFmtId="0" fontId="25" fillId="0" borderId="0" applyAlignment="1" pivotButton="0" quotePrefix="0" xfId="9">
      <alignment vertical="center" shrinkToFit="1"/>
    </xf>
    <xf numFmtId="0" fontId="8" fillId="4" borderId="0" applyAlignment="1" pivotButton="0" quotePrefix="0" xfId="9">
      <alignment vertical="center" shrinkToFit="1"/>
    </xf>
    <xf numFmtId="0" fontId="63" fillId="4" borderId="0" applyAlignment="1" pivotButton="0" quotePrefix="0" xfId="9">
      <alignment horizontal="center" vertical="center" shrinkToFit="1"/>
    </xf>
    <xf numFmtId="0" fontId="66" fillId="4" borderId="0" applyAlignment="1" pivotButton="0" quotePrefix="0" xfId="9">
      <alignment horizontal="center" vertical="center" shrinkToFit="1"/>
    </xf>
    <xf numFmtId="0" fontId="25" fillId="4" borderId="0" applyAlignment="1" pivotButton="0" quotePrefix="0" xfId="9">
      <alignment vertical="center" shrinkToFit="1"/>
    </xf>
    <xf numFmtId="0" fontId="61" fillId="0" borderId="0" applyAlignment="1" pivotButton="0" quotePrefix="0" xfId="9">
      <alignment horizontal="center" vertical="center" shrinkToFit="1"/>
    </xf>
    <xf numFmtId="0" fontId="71" fillId="0" borderId="0" applyAlignment="1" pivotButton="0" quotePrefix="0" xfId="9">
      <alignment vertical="center"/>
    </xf>
    <xf numFmtId="0" fontId="71" fillId="0" borderId="5" applyAlignment="1" pivotButton="0" quotePrefix="0" xfId="9">
      <alignment vertical="center"/>
    </xf>
    <xf numFmtId="0" fontId="72" fillId="20" borderId="32" applyAlignment="1" pivotButton="0" quotePrefix="0" xfId="9">
      <alignment vertical="center" wrapText="1"/>
    </xf>
    <xf numFmtId="0" fontId="72" fillId="20" borderId="31" applyAlignment="1" pivotButton="0" quotePrefix="0" xfId="9">
      <alignment vertical="center" wrapText="1"/>
    </xf>
    <xf numFmtId="0" fontId="71" fillId="0" borderId="4" applyAlignment="1" pivotButton="0" quotePrefix="0" xfId="9">
      <alignment vertical="center"/>
    </xf>
    <xf numFmtId="0" fontId="72" fillId="20" borderId="0" applyAlignment="1" pivotButton="0" quotePrefix="0" xfId="9">
      <alignment vertical="center" wrapText="1"/>
    </xf>
    <xf numFmtId="0" fontId="72" fillId="20" borderId="1" applyAlignment="1" pivotButton="0" quotePrefix="0" xfId="9">
      <alignment vertical="center" wrapText="1"/>
    </xf>
    <xf numFmtId="0" fontId="72" fillId="20" borderId="1" applyAlignment="1" pivotButton="0" quotePrefix="0" xfId="9">
      <alignment horizontal="center" vertical="center" wrapText="1"/>
    </xf>
    <xf numFmtId="0" fontId="71" fillId="0" borderId="80" applyAlignment="1" pivotButton="0" quotePrefix="0" xfId="9">
      <alignment vertical="center"/>
    </xf>
    <xf numFmtId="0" fontId="71" fillId="20" borderId="10" applyAlignment="1" pivotButton="0" quotePrefix="0" xfId="9">
      <alignment horizontal="center" vertical="center"/>
    </xf>
    <xf numFmtId="0" fontId="71" fillId="20" borderId="0" applyAlignment="1" pivotButton="0" quotePrefix="0" xfId="9">
      <alignment horizontal="center" vertical="center"/>
    </xf>
    <xf numFmtId="0" fontId="71" fillId="20" borderId="1" applyAlignment="1" pivotButton="0" quotePrefix="0" xfId="9">
      <alignment horizontal="center" vertical="center"/>
    </xf>
    <xf numFmtId="0" fontId="71" fillId="21" borderId="10" applyAlignment="1" pivotButton="0" quotePrefix="0" xfId="9">
      <alignment horizontal="center" vertical="center"/>
    </xf>
    <xf numFmtId="0" fontId="71" fillId="21" borderId="0" applyAlignment="1" pivotButton="0" quotePrefix="0" xfId="9">
      <alignment horizontal="center" vertical="center"/>
    </xf>
    <xf numFmtId="0" fontId="71" fillId="21" borderId="1" applyAlignment="1" pivotButton="0" quotePrefix="0" xfId="9">
      <alignment vertical="center"/>
    </xf>
    <xf numFmtId="0" fontId="71" fillId="0" borderId="1" applyAlignment="1" pivotButton="0" quotePrefix="0" xfId="9">
      <alignment vertical="center"/>
    </xf>
    <xf numFmtId="0" fontId="75" fillId="0" borderId="0" applyAlignment="1" pivotButton="0" quotePrefix="0" xfId="9">
      <alignment horizontal="right" vertical="center" shrinkToFit="1"/>
    </xf>
    <xf numFmtId="0" fontId="76" fillId="0" borderId="0" applyAlignment="1" pivotButton="0" quotePrefix="0" xfId="9">
      <alignment vertical="center" shrinkToFit="1"/>
    </xf>
    <xf numFmtId="0" fontId="39" fillId="0" borderId="0" applyAlignment="1" pivotButton="0" quotePrefix="0" xfId="9">
      <alignment vertical="center" shrinkToFit="1"/>
    </xf>
    <xf numFmtId="0" fontId="79" fillId="0" borderId="0" applyAlignment="1" pivotButton="0" quotePrefix="0" xfId="9">
      <alignment vertical="center" shrinkToFit="1"/>
    </xf>
    <xf numFmtId="0" fontId="80" fillId="0" borderId="0" applyAlignment="1" pivotButton="0" quotePrefix="0" xfId="9">
      <alignment vertical="center" shrinkToFit="1"/>
    </xf>
    <xf numFmtId="0" fontId="8" fillId="0" borderId="3" applyAlignment="1" pivotButton="0" quotePrefix="0" xfId="9">
      <alignment vertical="center" shrinkToFit="1"/>
    </xf>
    <xf numFmtId="0" fontId="8" fillId="0" borderId="48" applyAlignment="1" pivotButton="0" quotePrefix="0" xfId="9">
      <alignment vertical="center" shrinkToFit="1"/>
    </xf>
    <xf numFmtId="0" fontId="8" fillId="0" borderId="2" applyAlignment="1" pivotButton="0" quotePrefix="0" xfId="9">
      <alignment vertical="center" shrinkToFit="1"/>
    </xf>
    <xf numFmtId="0" fontId="8" fillId="0" borderId="0" applyAlignment="1" pivotButton="0" quotePrefix="0" xfId="98">
      <alignment vertical="center" shrinkToFit="1"/>
    </xf>
    <xf numFmtId="0" fontId="8" fillId="4" borderId="0" applyAlignment="1" pivotButton="0" quotePrefix="0" xfId="98">
      <alignment vertical="center" shrinkToFit="1"/>
    </xf>
    <xf numFmtId="0" fontId="8" fillId="0" borderId="7" applyAlignment="1" pivotButton="0" quotePrefix="0" xfId="98">
      <alignment vertical="center" shrinkToFit="1"/>
    </xf>
    <xf numFmtId="0" fontId="8" fillId="0" borderId="39" applyAlignment="1" pivotButton="0" quotePrefix="0" xfId="98">
      <alignment vertical="center" shrinkToFit="1"/>
    </xf>
    <xf numFmtId="0" fontId="8" fillId="0" borderId="6" applyAlignment="1" pivotButton="0" quotePrefix="0" xfId="98">
      <alignment vertical="center" shrinkToFit="1"/>
    </xf>
    <xf numFmtId="0" fontId="8" fillId="0" borderId="5" applyAlignment="1" pivotButton="0" quotePrefix="0" xfId="98">
      <alignment vertical="center" shrinkToFit="1"/>
    </xf>
    <xf numFmtId="0" fontId="35" fillId="0" borderId="0" applyAlignment="1" pivotButton="0" quotePrefix="0" xfId="98">
      <alignment vertical="center" shrinkToFit="1"/>
    </xf>
    <xf numFmtId="0" fontId="8" fillId="0" borderId="4" applyAlignment="1" pivotButton="0" quotePrefix="0" xfId="98">
      <alignment vertical="center" shrinkToFit="1"/>
    </xf>
    <xf numFmtId="0" fontId="38" fillId="0" borderId="0" applyAlignment="1" pivotButton="0" quotePrefix="0" xfId="98">
      <alignment horizontal="center" vertical="center" shrinkToFit="1"/>
    </xf>
    <xf numFmtId="0" fontId="42" fillId="0" borderId="0" applyAlignment="1" pivotButton="0" quotePrefix="0" xfId="98">
      <alignment horizontal="left" vertical="center" wrapText="1" shrinkToFit="1"/>
    </xf>
    <xf numFmtId="0" fontId="45" fillId="4" borderId="0" applyAlignment="1" pivotButton="0" quotePrefix="0" xfId="98">
      <alignment horizontal="center" vertical="center" wrapText="1" shrinkToFit="1"/>
    </xf>
    <xf numFmtId="0" fontId="40" fillId="0" borderId="0" applyAlignment="1" pivotButton="0" quotePrefix="0" xfId="98">
      <alignment horizontal="left" vertical="top" wrapText="1" shrinkToFit="1"/>
    </xf>
    <xf numFmtId="0" fontId="81" fillId="0" borderId="0" applyAlignment="1" pivotButton="0" quotePrefix="0" xfId="98">
      <alignment vertical="center"/>
    </xf>
    <xf numFmtId="0" fontId="8" fillId="0" borderId="84" applyAlignment="1" pivotButton="0" quotePrefix="0" xfId="98">
      <alignment vertical="center" shrinkToFit="1"/>
    </xf>
    <xf numFmtId="0" fontId="8" fillId="0" borderId="54" applyAlignment="1" pivotButton="0" quotePrefix="0" xfId="98">
      <alignment vertical="center" shrinkToFit="1"/>
    </xf>
    <xf numFmtId="0" fontId="8" fillId="0" borderId="60" applyAlignment="1" pivotButton="0" quotePrefix="0" xfId="98">
      <alignment vertical="center" shrinkToFit="1"/>
    </xf>
    <xf numFmtId="0" fontId="35" fillId="0" borderId="61" applyAlignment="1" pivotButton="0" quotePrefix="0" xfId="98">
      <alignment vertical="center" shrinkToFit="1"/>
    </xf>
    <xf numFmtId="0" fontId="35" fillId="0" borderId="62" applyAlignment="1" pivotButton="0" quotePrefix="0" xfId="98">
      <alignment vertical="center" shrinkToFit="1"/>
    </xf>
    <xf numFmtId="0" fontId="35" fillId="0" borderId="63" applyAlignment="1" pivotButton="0" quotePrefix="0" xfId="98">
      <alignment vertical="center" shrinkToFit="1"/>
    </xf>
    <xf numFmtId="0" fontId="35" fillId="0" borderId="54" applyAlignment="1" pivotButton="0" quotePrefix="0" xfId="98">
      <alignment vertical="center" shrinkToFit="1"/>
    </xf>
    <xf numFmtId="0" fontId="35" fillId="0" borderId="69" applyAlignment="1" pivotButton="0" quotePrefix="0" xfId="98">
      <alignment vertical="center" shrinkToFit="1"/>
    </xf>
    <xf numFmtId="0" fontId="25" fillId="0" borderId="63" applyAlignment="1" pivotButton="0" quotePrefix="0" xfId="98">
      <alignment vertical="center" shrinkToFit="1"/>
    </xf>
    <xf numFmtId="0" fontId="25" fillId="0" borderId="0" applyAlignment="1" pivotButton="0" quotePrefix="0" xfId="98">
      <alignment vertical="center" shrinkToFit="1"/>
    </xf>
    <xf numFmtId="0" fontId="72" fillId="0" borderId="5" applyAlignment="1" pivotButton="0" quotePrefix="0" xfId="98">
      <alignment horizontal="center" vertical="center" shrinkToFit="1"/>
    </xf>
    <xf numFmtId="0" fontId="35" fillId="0" borderId="78" applyAlignment="1" pivotButton="0" quotePrefix="0" xfId="98">
      <alignment vertical="center" shrinkToFit="1"/>
    </xf>
    <xf numFmtId="0" fontId="59" fillId="4" borderId="0" applyAlignment="1" pivotButton="0" quotePrefix="0" xfId="98">
      <alignment horizontal="center" vertical="center" wrapText="1" shrinkToFit="1"/>
    </xf>
    <xf numFmtId="0" fontId="53" fillId="0" borderId="0" applyAlignment="1" pivotButton="0" quotePrefix="0" xfId="98">
      <alignment vertical="center"/>
    </xf>
    <xf numFmtId="0" fontId="46" fillId="0" borderId="0" applyAlignment="1" pivotButton="0" quotePrefix="0" xfId="98">
      <alignment horizontal="center" vertical="center" shrinkToFit="1"/>
    </xf>
    <xf numFmtId="0" fontId="45" fillId="0" borderId="39" applyAlignment="1" pivotButton="0" quotePrefix="0" xfId="98">
      <alignment vertical="center" wrapText="1" shrinkToFit="1"/>
    </xf>
    <xf numFmtId="0" fontId="45" fillId="0" borderId="0" applyAlignment="1" pivotButton="0" quotePrefix="0" xfId="98">
      <alignment vertical="center" wrapText="1" shrinkToFit="1"/>
    </xf>
    <xf numFmtId="0" fontId="45" fillId="0" borderId="48" applyAlignment="1" pivotButton="0" quotePrefix="0" xfId="98">
      <alignment vertical="center" wrapText="1" shrinkToFit="1"/>
    </xf>
    <xf numFmtId="0" fontId="61" fillId="4" borderId="0" applyAlignment="1" pivotButton="0" quotePrefix="0" xfId="98">
      <alignment horizontal="center" vertical="center" shrinkToFit="1"/>
    </xf>
    <xf numFmtId="0" fontId="46" fillId="0" borderId="0" applyAlignment="1" pivotButton="0" quotePrefix="0" xfId="98">
      <alignment vertical="center" shrinkToFit="1"/>
    </xf>
    <xf numFmtId="0" fontId="63" fillId="0" borderId="0" applyAlignment="1" pivotButton="0" quotePrefix="0" xfId="98">
      <alignment horizontal="center" vertical="center" shrinkToFit="1"/>
    </xf>
    <xf numFmtId="0" fontId="63" fillId="4" borderId="0" applyAlignment="1" pivotButton="0" quotePrefix="0" xfId="98">
      <alignment horizontal="center" vertical="center" shrinkToFit="1"/>
    </xf>
    <xf numFmtId="0" fontId="72" fillId="0" borderId="0" applyAlignment="1" pivotButton="0" quotePrefix="0" xfId="98">
      <alignment horizontal="center" vertical="center"/>
    </xf>
    <xf numFmtId="0" fontId="66" fillId="4" borderId="0" applyAlignment="1" pivotButton="0" quotePrefix="0" xfId="98">
      <alignment horizontal="center" vertical="center" shrinkToFit="1"/>
    </xf>
    <xf numFmtId="0" fontId="25" fillId="4" borderId="0" applyAlignment="1" pivotButton="0" quotePrefix="0" xfId="98">
      <alignment vertical="center" shrinkToFit="1"/>
    </xf>
    <xf numFmtId="0" fontId="61" fillId="0" borderId="5" applyAlignment="1" pivotButton="0" quotePrefix="0" xfId="98">
      <alignment vertical="center" shrinkToFit="1"/>
    </xf>
    <xf numFmtId="0" fontId="61" fillId="0" borderId="0" applyAlignment="1" pivotButton="0" quotePrefix="0" xfId="98">
      <alignment horizontal="center" vertical="center" shrinkToFit="1"/>
    </xf>
    <xf numFmtId="0" fontId="71" fillId="0" borderId="0" applyAlignment="1" pivotButton="0" quotePrefix="0" xfId="98">
      <alignment vertical="center"/>
    </xf>
    <xf numFmtId="0" fontId="71" fillId="0" borderId="5" applyAlignment="1" pivotButton="0" quotePrefix="0" xfId="98">
      <alignment vertical="center"/>
    </xf>
    <xf numFmtId="0" fontId="64" fillId="20" borderId="32" applyAlignment="1" pivotButton="0" quotePrefix="0" xfId="98">
      <alignment vertical="center" wrapText="1"/>
    </xf>
    <xf numFmtId="0" fontId="64" fillId="20" borderId="31" applyAlignment="1" pivotButton="0" quotePrefix="0" xfId="98">
      <alignment vertical="center" wrapText="1"/>
    </xf>
    <xf numFmtId="0" fontId="71" fillId="0" borderId="4" applyAlignment="1" pivotButton="0" quotePrefix="0" xfId="98">
      <alignment vertical="center"/>
    </xf>
    <xf numFmtId="0" fontId="64" fillId="20" borderId="0" applyAlignment="1" pivotButton="0" quotePrefix="0" xfId="98">
      <alignment vertical="center" wrapText="1"/>
    </xf>
    <xf numFmtId="0" fontId="64" fillId="20" borderId="1" applyAlignment="1" pivotButton="0" quotePrefix="0" xfId="98">
      <alignment vertical="center" wrapText="1"/>
    </xf>
    <xf numFmtId="0" fontId="71" fillId="0" borderId="80" applyAlignment="1" pivotButton="0" quotePrefix="0" xfId="98">
      <alignment vertical="center"/>
    </xf>
    <xf numFmtId="0" fontId="64" fillId="21" borderId="1" applyAlignment="1" pivotButton="0" quotePrefix="0" xfId="98">
      <alignment vertical="center" wrapText="1"/>
    </xf>
    <xf numFmtId="0" fontId="71" fillId="20" borderId="10" applyAlignment="1" pivotButton="0" quotePrefix="0" xfId="98">
      <alignment horizontal="center" vertical="center"/>
    </xf>
    <xf numFmtId="0" fontId="71" fillId="20" borderId="0" applyAlignment="1" pivotButton="0" quotePrefix="0" xfId="98">
      <alignment horizontal="center" vertical="center"/>
    </xf>
    <xf numFmtId="0" fontId="71" fillId="20" borderId="1" applyAlignment="1" pivotButton="0" quotePrefix="0" xfId="98">
      <alignment horizontal="center" vertical="center"/>
    </xf>
    <xf numFmtId="0" fontId="71" fillId="21" borderId="10" applyAlignment="1" pivotButton="0" quotePrefix="0" xfId="98">
      <alignment horizontal="center" vertical="center"/>
    </xf>
    <xf numFmtId="0" fontId="71" fillId="21" borderId="0" applyAlignment="1" pivotButton="0" quotePrefix="0" xfId="98">
      <alignment horizontal="center" vertical="center"/>
    </xf>
    <xf numFmtId="0" fontId="71" fillId="21" borderId="1" applyAlignment="1" pivotButton="0" quotePrefix="0" xfId="98">
      <alignment vertical="center"/>
    </xf>
    <xf numFmtId="0" fontId="71" fillId="0" borderId="1" applyAlignment="1" pivotButton="0" quotePrefix="0" xfId="98">
      <alignment vertical="center"/>
    </xf>
    <xf numFmtId="0" fontId="75" fillId="0" borderId="0" applyAlignment="1" pivotButton="0" quotePrefix="0" xfId="98">
      <alignment horizontal="right" vertical="center" shrinkToFit="1"/>
    </xf>
    <xf numFmtId="0" fontId="83" fillId="0" borderId="0" applyAlignment="1" pivotButton="0" quotePrefix="0" xfId="98">
      <alignment vertical="top" shrinkToFit="1"/>
    </xf>
    <xf numFmtId="0" fontId="84" fillId="0" borderId="0" applyAlignment="1" pivotButton="0" quotePrefix="0" xfId="98">
      <alignment vertical="top" shrinkToFit="1"/>
    </xf>
    <xf numFmtId="0" fontId="85" fillId="0" borderId="0" applyAlignment="1" pivotButton="0" quotePrefix="0" xfId="98">
      <alignment vertical="center" shrinkToFit="1"/>
    </xf>
    <xf numFmtId="0" fontId="86" fillId="0" borderId="0" applyAlignment="1" pivotButton="0" quotePrefix="0" xfId="98">
      <alignment vertical="center" shrinkToFit="1"/>
    </xf>
    <xf numFmtId="0" fontId="8" fillId="0" borderId="3" applyAlignment="1" pivotButton="0" quotePrefix="0" xfId="98">
      <alignment vertical="center" shrinkToFit="1"/>
    </xf>
    <xf numFmtId="0" fontId="37" fillId="0" borderId="48" applyAlignment="1" pivotButton="0" quotePrefix="0" xfId="98">
      <alignment vertical="center" shrinkToFit="1"/>
    </xf>
    <xf numFmtId="0" fontId="80" fillId="0" borderId="48" applyAlignment="1" pivotButton="0" quotePrefix="0" xfId="98">
      <alignment vertical="center" shrinkToFit="1"/>
    </xf>
    <xf numFmtId="0" fontId="8" fillId="0" borderId="2" applyAlignment="1" pivotButton="0" quotePrefix="0" xfId="98">
      <alignment vertical="center" shrinkToFit="1"/>
    </xf>
    <xf numFmtId="164" fontId="5" fillId="11" borderId="0" applyAlignment="1" pivotButton="0" quotePrefix="0" xfId="0">
      <alignment horizontal="left" vertical="center"/>
    </xf>
    <xf numFmtId="164" fontId="5" fillId="0" borderId="0" applyAlignment="1" pivotButton="0" quotePrefix="0" xfId="0">
      <alignment horizontal="left" vertical="center"/>
    </xf>
    <xf numFmtId="164" fontId="10" fillId="5" borderId="0" applyAlignment="1" pivotButton="0" quotePrefix="0" xfId="0">
      <alignment horizontal="left" vertical="center"/>
    </xf>
    <xf numFmtId="164" fontId="10" fillId="5" borderId="0" applyAlignment="1" pivotButton="0" quotePrefix="0" xfId="0">
      <alignment horizontal="left" vertical="center" wrapText="1"/>
    </xf>
    <xf numFmtId="164" fontId="5" fillId="0" borderId="0" applyAlignment="1" pivotButton="0" quotePrefix="0" xfId="0">
      <alignment horizontal="left" vertical="center"/>
    </xf>
    <xf numFmtId="164" fontId="5" fillId="11" borderId="0" applyAlignment="1" pivotButton="0" quotePrefix="0" xfId="0">
      <alignment horizontal="left" vertical="center"/>
    </xf>
    <xf numFmtId="164" fontId="5" fillId="0" borderId="0" applyAlignment="1" pivotButton="0" quotePrefix="0" xfId="0">
      <alignment horizontal="center" vertical="center"/>
    </xf>
    <xf numFmtId="164" fontId="5" fillId="0" borderId="0" applyAlignment="1" pivotButton="0" quotePrefix="0" xfId="0">
      <alignment horizontal="left" vertical="center"/>
    </xf>
    <xf numFmtId="164" fontId="5" fillId="11" borderId="0" applyAlignment="1" pivotButton="0" quotePrefix="0" xfId="0">
      <alignment horizontal="left" vertical="center"/>
    </xf>
    <xf numFmtId="164" fontId="10" fillId="5" borderId="0" applyAlignment="1" pivotButton="0" quotePrefix="0" xfId="0">
      <alignment horizontal="left" vertical="center"/>
    </xf>
    <xf numFmtId="164" fontId="10" fillId="5" borderId="0" applyAlignment="1" pivotButton="0" quotePrefix="0" xfId="0">
      <alignment horizontal="left" vertical="center" wrapText="1"/>
    </xf>
    <xf numFmtId="164" fontId="10" fillId="5" borderId="0" applyAlignment="1" pivotButton="0" quotePrefix="0" xfId="0">
      <alignment horizontal="left" vertical="center"/>
    </xf>
    <xf numFmtId="164" fontId="10" fillId="5" borderId="0" applyAlignment="1" pivotButton="0" quotePrefix="0" xfId="0">
      <alignment horizontal="center" vertical="center"/>
    </xf>
    <xf numFmtId="164" fontId="4" fillId="2" borderId="0" applyAlignment="1" applyProtection="1" pivotButton="0" quotePrefix="0" xfId="0">
      <alignment horizontal="center" vertical="center"/>
      <protection locked="0" hidden="0"/>
    </xf>
    <xf numFmtId="0" fontId="5" fillId="0" borderId="0" applyAlignment="1" pivotButton="0" quotePrefix="0" xfId="0">
      <alignment horizontal="center" vertical="center"/>
    </xf>
    <xf numFmtId="0" fontId="23" fillId="12" borderId="0" pivotButton="0" quotePrefix="0" xfId="9"/>
    <xf numFmtId="164" fontId="5" fillId="0" borderId="0" applyAlignment="1" applyProtection="1" pivotButton="0" quotePrefix="0" xfId="0">
      <alignment horizontal="left" vertical="center"/>
      <protection locked="0" hidden="0"/>
    </xf>
    <xf numFmtId="0" fontId="10" fillId="0" borderId="10" applyAlignment="1" applyProtection="1" pivotButton="0" quotePrefix="0" xfId="0">
      <alignment horizontal="center" vertical="center"/>
      <protection locked="1" hidden="1"/>
    </xf>
    <xf numFmtId="164" fontId="5" fillId="0" borderId="10" applyAlignment="1" applyProtection="1" pivotButton="0" quotePrefix="0" xfId="0">
      <alignment horizontal="center" vertical="center"/>
      <protection locked="0" hidden="1"/>
    </xf>
    <xf numFmtId="164" fontId="7" fillId="0" borderId="10" applyAlignment="1" applyProtection="1" pivotButton="0" quotePrefix="0" xfId="0">
      <alignment horizontal="center" vertical="center"/>
      <protection locked="0" hidden="0"/>
    </xf>
    <xf numFmtId="164" fontId="22" fillId="0" borderId="10" applyAlignment="1" applyProtection="1" pivotButton="0" quotePrefix="0" xfId="0">
      <alignment horizontal="center" vertical="center"/>
      <protection locked="0" hidden="0"/>
    </xf>
    <xf numFmtId="0" fontId="22" fillId="0" borderId="10" applyAlignment="1" applyProtection="1" pivotButton="0" quotePrefix="0" xfId="0">
      <alignment horizontal="center" vertical="center"/>
      <protection locked="1" hidden="1"/>
    </xf>
    <xf numFmtId="164" fontId="32" fillId="0" borderId="10" applyAlignment="1" applyProtection="1" pivotButton="0" quotePrefix="0" xfId="0">
      <alignment horizontal="center" vertical="center"/>
      <protection locked="0" hidden="0"/>
    </xf>
    <xf numFmtId="164" fontId="5" fillId="0" borderId="1" applyAlignment="1" applyProtection="1" pivotButton="0" quotePrefix="0" xfId="0">
      <alignment horizontal="left" vertical="center"/>
      <protection locked="0" hidden="0"/>
    </xf>
    <xf numFmtId="164" fontId="5" fillId="0" borderId="31" applyAlignment="1" applyProtection="1" pivotButton="0" quotePrefix="0" xfId="0">
      <alignment horizontal="left" vertical="center"/>
      <protection locked="0" hidden="0"/>
    </xf>
    <xf numFmtId="164" fontId="5" fillId="0" borderId="32" applyAlignment="1" applyProtection="1" pivotButton="0" quotePrefix="0" xfId="0">
      <alignment horizontal="center" vertical="center"/>
      <protection locked="0" hidden="0"/>
    </xf>
    <xf numFmtId="164" fontId="5" fillId="0" borderId="33" applyAlignment="1" applyProtection="1" pivotButton="0" quotePrefix="0" xfId="0">
      <alignment horizontal="center" vertical="center"/>
      <protection locked="0" hidden="0"/>
    </xf>
    <xf numFmtId="164" fontId="10" fillId="5" borderId="0" applyAlignment="1" applyProtection="1" pivotButton="0" quotePrefix="0" xfId="0">
      <alignment horizontal="center" vertical="center" wrapText="1"/>
      <protection locked="0" hidden="0"/>
    </xf>
    <xf numFmtId="164" fontId="5" fillId="5" borderId="0" applyAlignment="1" applyProtection="1" pivotButton="0" quotePrefix="0" xfId="0">
      <alignment horizontal="center" vertical="center"/>
      <protection locked="0" hidden="0"/>
    </xf>
    <xf numFmtId="164" fontId="5" fillId="0" borderId="0" applyAlignment="1" applyProtection="1" pivotButton="0" quotePrefix="0" xfId="0">
      <alignment horizontal="center" vertical="center"/>
      <protection locked="1" hidden="1"/>
    </xf>
    <xf numFmtId="164" fontId="10" fillId="0" borderId="0" applyAlignment="1" applyProtection="1" pivotButton="0" quotePrefix="0" xfId="0">
      <alignment horizontal="left" vertical="center"/>
      <protection locked="0" hidden="0"/>
    </xf>
    <xf numFmtId="164" fontId="10" fillId="0" borderId="0" applyAlignment="1" applyProtection="1" pivotButton="0" quotePrefix="0" xfId="0">
      <alignment horizontal="center" vertical="center"/>
      <protection locked="0" hidden="0"/>
    </xf>
    <xf numFmtId="164" fontId="7" fillId="0" borderId="0" applyAlignment="1" applyProtection="1" pivotButton="0" quotePrefix="0" xfId="0">
      <alignment horizontal="center" vertical="center"/>
      <protection locked="0" hidden="0"/>
    </xf>
    <xf numFmtId="164" fontId="22" fillId="0" borderId="0" applyAlignment="1" applyProtection="1" pivotButton="0" quotePrefix="0" xfId="0">
      <alignment horizontal="center" vertical="center"/>
      <protection locked="0" hidden="0"/>
    </xf>
    <xf numFmtId="164" fontId="32" fillId="0" borderId="0" applyAlignment="1" applyProtection="1" pivotButton="0" quotePrefix="0" xfId="0">
      <alignment horizontal="center" vertical="center"/>
      <protection locked="0" hidden="0"/>
    </xf>
    <xf numFmtId="164" fontId="10" fillId="5" borderId="0" applyAlignment="1" applyProtection="1" pivotButton="0" quotePrefix="0" xfId="0">
      <alignment horizontal="center" vertical="center"/>
      <protection locked="1" hidden="1"/>
    </xf>
    <xf numFmtId="164" fontId="10" fillId="5" borderId="0" applyAlignment="1" applyProtection="1" pivotButton="0" quotePrefix="0" xfId="0">
      <alignment horizontal="center" vertical="center"/>
      <protection locked="0" hidden="1"/>
    </xf>
    <xf numFmtId="164" fontId="5" fillId="0" borderId="0" applyAlignment="1" applyProtection="1" pivotButton="0" quotePrefix="0" xfId="0">
      <alignment horizontal="center" vertical="center"/>
      <protection locked="0" hidden="1"/>
    </xf>
    <xf numFmtId="0" fontId="10" fillId="5" borderId="0" applyAlignment="1" applyProtection="1" pivotButton="0" quotePrefix="0" xfId="0">
      <alignment horizontal="center" vertical="center"/>
      <protection locked="1" hidden="1"/>
    </xf>
    <xf numFmtId="164" fontId="5" fillId="0" borderId="0" applyAlignment="1" applyProtection="1" pivotButton="0" quotePrefix="0" xfId="0">
      <alignment horizontal="left" vertical="center"/>
      <protection locked="0" hidden="1"/>
    </xf>
    <xf numFmtId="164" fontId="10" fillId="0" borderId="0" applyAlignment="1" applyProtection="1" pivotButton="0" quotePrefix="0" xfId="0">
      <alignment horizontal="center" vertical="center"/>
      <protection locked="0" hidden="1"/>
    </xf>
    <xf numFmtId="164" fontId="10" fillId="0" borderId="10" applyAlignment="1" applyProtection="1" pivotButton="0" quotePrefix="0" xfId="0">
      <alignment horizontal="center" vertical="center"/>
      <protection locked="0" hidden="0"/>
    </xf>
    <xf numFmtId="164" fontId="7" fillId="0" borderId="0" applyAlignment="1" applyProtection="1" pivotButton="0" quotePrefix="0" xfId="0">
      <alignment horizontal="center" vertical="center"/>
      <protection locked="1" hidden="1"/>
    </xf>
    <xf numFmtId="164" fontId="7" fillId="0" borderId="0" applyAlignment="1" applyProtection="1" pivotButton="0" quotePrefix="0" xfId="0">
      <alignment horizontal="center" vertical="center"/>
      <protection locked="0" hidden="1"/>
    </xf>
    <xf numFmtId="164" fontId="22" fillId="0" borderId="0" applyAlignment="1" applyProtection="1" pivotButton="0" quotePrefix="0" xfId="0">
      <alignment horizontal="center" vertical="center"/>
      <protection locked="0" hidden="1"/>
    </xf>
    <xf numFmtId="164" fontId="19" fillId="0" borderId="0" applyAlignment="1" applyProtection="1" pivotButton="0" quotePrefix="0" xfId="0">
      <alignment horizontal="center" vertical="center"/>
      <protection locked="0" hidden="0"/>
    </xf>
    <xf numFmtId="165" fontId="5" fillId="0" borderId="31" applyAlignment="1" applyProtection="1" pivotButton="0" quotePrefix="0" xfId="0">
      <alignment horizontal="center" vertical="center"/>
      <protection locked="0" hidden="0"/>
    </xf>
    <xf numFmtId="164" fontId="10" fillId="5" borderId="0" applyAlignment="1" applyProtection="1" pivotButton="0" quotePrefix="0" xfId="0">
      <alignment horizontal="left" vertical="center" wrapText="1"/>
      <protection locked="0" hidden="0"/>
    </xf>
    <xf numFmtId="164" fontId="7" fillId="0" borderId="0" applyAlignment="1" applyProtection="1" pivotButton="0" quotePrefix="0" xfId="0">
      <alignment horizontal="left" vertical="center"/>
      <protection locked="0" hidden="0"/>
    </xf>
    <xf numFmtId="164" fontId="22" fillId="0" borderId="0" applyAlignment="1" applyProtection="1" pivotButton="0" quotePrefix="0" xfId="0">
      <alignment horizontal="left" vertical="center"/>
      <protection locked="0" hidden="0"/>
    </xf>
    <xf numFmtId="164" fontId="32" fillId="0" borderId="0" applyAlignment="1" applyProtection="1" pivotButton="0" quotePrefix="0" xfId="0">
      <alignment horizontal="left" vertical="center"/>
      <protection locked="0" hidden="0"/>
    </xf>
    <xf numFmtId="164" fontId="5" fillId="0" borderId="32" applyAlignment="1" applyProtection="1" pivotButton="0" quotePrefix="0" xfId="0">
      <alignment horizontal="left" vertical="center"/>
      <protection locked="0" hidden="0"/>
    </xf>
    <xf numFmtId="0" fontId="0" fillId="12" borderId="0" pivotButton="0" quotePrefix="0" xfId="9"/>
    <xf numFmtId="164" fontId="5" fillId="0" borderId="0" applyAlignment="1" applyProtection="1" pivotButton="0" quotePrefix="0" xfId="0">
      <alignment horizontal="center" vertical="center"/>
      <protection locked="0" hidden="0"/>
    </xf>
    <xf numFmtId="164" fontId="7" fillId="0" borderId="0" applyAlignment="1" applyProtection="1" pivotButton="0" quotePrefix="0" xfId="0">
      <alignment horizontal="center" vertical="center"/>
      <protection locked="0" hidden="0"/>
    </xf>
    <xf numFmtId="164" fontId="7" fillId="0" borderId="0" applyAlignment="1" applyProtection="1" pivotButton="0" quotePrefix="0" xfId="0">
      <alignment horizontal="center" vertical="center"/>
      <protection locked="0" hidden="1"/>
    </xf>
    <xf numFmtId="164" fontId="5" fillId="0" borderId="32" applyAlignment="1" applyProtection="1" pivotButton="0" quotePrefix="0" xfId="0">
      <alignment horizontal="center" vertical="center"/>
      <protection locked="0" hidden="1"/>
    </xf>
    <xf numFmtId="164" fontId="5" fillId="0" borderId="0" applyAlignment="1" applyProtection="1" pivotButton="0" quotePrefix="0" xfId="0">
      <alignment horizontal="center" vertical="center"/>
      <protection locked="0" hidden="1"/>
    </xf>
    <xf numFmtId="164" fontId="24" fillId="6" borderId="37" applyAlignment="1" applyProtection="1" pivotButton="0" quotePrefix="1" xfId="0">
      <alignment horizontal="center" vertical="center"/>
      <protection locked="0" hidden="1"/>
    </xf>
    <xf numFmtId="164" fontId="15" fillId="8" borderId="1" applyAlignment="1" applyProtection="1" pivotButton="0" quotePrefix="0" xfId="0">
      <alignment horizontal="center" vertical="center"/>
      <protection locked="0" hidden="1"/>
    </xf>
    <xf numFmtId="164" fontId="7" fillId="0" borderId="1" applyAlignment="1" applyProtection="1" pivotButton="0" quotePrefix="0" xfId="0">
      <alignment horizontal="left" vertical="center"/>
      <protection locked="0" hidden="0"/>
    </xf>
    <xf numFmtId="164" fontId="22" fillId="0" borderId="1" applyAlignment="1" applyProtection="1" pivotButton="0" quotePrefix="0" xfId="0">
      <alignment horizontal="left" vertical="center"/>
      <protection locked="0" hidden="0"/>
    </xf>
    <xf numFmtId="0" fontId="32" fillId="0" borderId="1" applyAlignment="1" applyProtection="1" pivotButton="0" quotePrefix="0" xfId="0">
      <alignment horizontal="left" vertical="center"/>
      <protection locked="0" hidden="0"/>
    </xf>
    <xf numFmtId="164" fontId="32" fillId="0" borderId="1" applyAlignment="1" applyProtection="1" pivotButton="0" quotePrefix="0" xfId="0">
      <alignment horizontal="left" vertical="center"/>
      <protection locked="0" hidden="0"/>
    </xf>
    <xf numFmtId="0" fontId="8" fillId="0" borderId="1" applyAlignment="1" applyProtection="1" pivotButton="0" quotePrefix="0" xfId="0">
      <alignment horizontal="left" vertical="center"/>
      <protection locked="0" hidden="0"/>
    </xf>
    <xf numFmtId="0" fontId="0" fillId="12" borderId="0" applyAlignment="1" pivotButton="0" quotePrefix="0" xfId="9">
      <alignment horizontal="left"/>
    </xf>
    <xf numFmtId="0" fontId="87" fillId="0" borderId="0" applyAlignment="1" pivotButton="0" quotePrefix="0" xfId="9">
      <alignment vertical="center"/>
    </xf>
    <xf numFmtId="164" fontId="10" fillId="5" borderId="0" applyAlignment="1" applyProtection="1" pivotButton="0" quotePrefix="0" xfId="0">
      <alignment horizontal="center" vertical="center"/>
      <protection locked="0" hidden="1"/>
    </xf>
    <xf numFmtId="164" fontId="15" fillId="8" borderId="36" applyAlignment="1" applyProtection="1" pivotButton="0" quotePrefix="0" xfId="0">
      <alignment horizontal="center" vertical="center"/>
      <protection locked="0" hidden="1"/>
    </xf>
    <xf numFmtId="164" fontId="89" fillId="0" borderId="0" applyAlignment="1" applyProtection="1" pivotButton="0" quotePrefix="0" xfId="0">
      <alignment horizontal="left" vertical="center"/>
      <protection locked="0" hidden="0"/>
    </xf>
    <xf numFmtId="0" fontId="12" fillId="0" borderId="30" applyAlignment="1" pivotButton="0" quotePrefix="0" xfId="0">
      <alignment horizontal="center" vertical="center"/>
    </xf>
    <xf numFmtId="0" fontId="12" fillId="0" borderId="17" applyAlignment="1" pivotButton="0" quotePrefix="0" xfId="0">
      <alignment horizontal="center" vertical="center"/>
    </xf>
    <xf numFmtId="0" fontId="12" fillId="0" borderId="18" applyAlignment="1" pivotButton="0" quotePrefix="0" xfId="0">
      <alignment horizontal="center" vertical="center"/>
    </xf>
    <xf numFmtId="0" fontId="2" fillId="3" borderId="16" applyAlignment="1" applyProtection="1" pivotButton="0" quotePrefix="0" xfId="0">
      <alignment horizontal="center" vertical="center"/>
      <protection locked="0" hidden="0"/>
    </xf>
    <xf numFmtId="0" fontId="2" fillId="3" borderId="17" applyAlignment="1" applyProtection="1" pivotButton="0" quotePrefix="0" xfId="0">
      <alignment horizontal="center" vertical="center"/>
      <protection locked="0" hidden="0"/>
    </xf>
    <xf numFmtId="164" fontId="11" fillId="0" borderId="11" applyAlignment="1" applyProtection="1" pivotButton="0" quotePrefix="0" xfId="0">
      <alignment horizontal="center" vertical="center"/>
      <protection locked="0" hidden="0"/>
    </xf>
    <xf numFmtId="164" fontId="11" fillId="0" borderId="12" applyAlignment="1" applyProtection="1" pivotButton="0" quotePrefix="0" xfId="0">
      <alignment horizontal="center" vertical="center"/>
      <protection locked="0" hidden="0"/>
    </xf>
    <xf numFmtId="0" fontId="4" fillId="3" borderId="2" applyAlignment="1" applyProtection="1" pivotButton="0" quotePrefix="0" xfId="0">
      <alignment horizontal="center" vertical="center"/>
      <protection locked="0" hidden="0"/>
    </xf>
    <xf numFmtId="0" fontId="4" fillId="3" borderId="3" applyAlignment="1" applyProtection="1" pivotButton="0" quotePrefix="0" xfId="0">
      <alignment horizontal="center" vertical="center"/>
      <protection locked="0" hidden="0"/>
    </xf>
    <xf numFmtId="0" fontId="4" fillId="3" borderId="4" applyAlignment="1" applyProtection="1" pivotButton="0" quotePrefix="0" xfId="0">
      <alignment horizontal="center" vertical="center"/>
      <protection locked="0" hidden="0"/>
    </xf>
    <xf numFmtId="0" fontId="4" fillId="3" borderId="5" applyAlignment="1" applyProtection="1" pivotButton="0" quotePrefix="0" xfId="0">
      <alignment horizontal="center" vertical="center"/>
      <protection locked="0" hidden="0"/>
    </xf>
    <xf numFmtId="0" fontId="6" fillId="0" borderId="8" applyAlignment="1" applyProtection="1" pivotButton="0" quotePrefix="0" xfId="0">
      <alignment horizontal="center" vertical="center"/>
      <protection locked="0" hidden="0"/>
    </xf>
    <xf numFmtId="0" fontId="6" fillId="0" borderId="9" applyAlignment="1" applyProtection="1" pivotButton="0" quotePrefix="0" xfId="0">
      <alignment horizontal="center" vertical="center"/>
      <protection locked="0" hidden="0"/>
    </xf>
    <xf numFmtId="0" fontId="2" fillId="3" borderId="18" applyAlignment="1" applyProtection="1" pivotButton="0" quotePrefix="0" xfId="0">
      <alignment horizontal="center" vertical="center"/>
      <protection locked="0" hidden="0"/>
    </xf>
    <xf numFmtId="0" fontId="12" fillId="0" borderId="16" applyAlignment="1" pivotButton="0" quotePrefix="0" xfId="0">
      <alignment horizontal="center" vertical="center"/>
    </xf>
    <xf numFmtId="0" fontId="12" fillId="0" borderId="86" applyAlignment="1" pivotButton="0" quotePrefix="0" xfId="0">
      <alignment horizontal="center" vertical="center"/>
    </xf>
    <xf numFmtId="164" fontId="5" fillId="0" borderId="31" applyAlignment="1" applyProtection="1" pivotButton="0" quotePrefix="0" xfId="0">
      <alignment horizontal="center" vertical="center"/>
      <protection locked="0" hidden="0"/>
    </xf>
    <xf numFmtId="164" fontId="5" fillId="0" borderId="32" applyAlignment="1" applyProtection="1" pivotButton="0" quotePrefix="0" xfId="0">
      <alignment horizontal="center" vertical="center"/>
      <protection locked="0" hidden="0"/>
    </xf>
    <xf numFmtId="164" fontId="4" fillId="2" borderId="8" applyAlignment="1" applyProtection="1" pivotButton="0" quotePrefix="0" xfId="0">
      <alignment horizontal="center" vertical="center"/>
      <protection locked="0" hidden="0"/>
    </xf>
    <xf numFmtId="164" fontId="4" fillId="2" borderId="38" applyAlignment="1" applyProtection="1" pivotButton="0" quotePrefix="0" xfId="0">
      <alignment horizontal="center" vertical="center"/>
      <protection locked="0" hidden="0"/>
    </xf>
    <xf numFmtId="0" fontId="3" fillId="0" borderId="4" applyAlignment="1" pivotButton="0" quotePrefix="0" xfId="0">
      <alignment horizontal="center" vertical="center"/>
    </xf>
    <xf numFmtId="0" fontId="3" fillId="0" borderId="5" applyAlignment="1" pivotButton="0" quotePrefix="0" xfId="0">
      <alignment horizontal="center" vertical="center"/>
    </xf>
    <xf numFmtId="0" fontId="3" fillId="0" borderId="6" applyAlignment="1" pivotButton="0" quotePrefix="0" xfId="0">
      <alignment horizontal="center" vertical="center"/>
    </xf>
    <xf numFmtId="0" fontId="3" fillId="0" borderId="7" applyAlignment="1" pivotButton="0" quotePrefix="0" xfId="0">
      <alignment horizontal="center" vertical="center"/>
    </xf>
    <xf numFmtId="0" fontId="12" fillId="4" borderId="16" applyAlignment="1" pivotButton="0" quotePrefix="0" xfId="0">
      <alignment horizontal="center" vertical="center"/>
    </xf>
    <xf numFmtId="0" fontId="12" fillId="4" borderId="17" applyAlignment="1" pivotButton="0" quotePrefix="0" xfId="0">
      <alignment horizontal="center" vertical="center"/>
    </xf>
    <xf numFmtId="0" fontId="12" fillId="4" borderId="18" applyAlignment="1" pivotButton="0" quotePrefix="0" xfId="0">
      <alignment horizontal="center" vertical="center"/>
    </xf>
    <xf numFmtId="0" fontId="4" fillId="3" borderId="6" applyAlignment="1" applyProtection="1" pivotButton="0" quotePrefix="0" xfId="0">
      <alignment horizontal="center" vertical="center"/>
      <protection locked="0" hidden="0"/>
    </xf>
    <xf numFmtId="0" fontId="4" fillId="3" borderId="7" applyAlignment="1" applyProtection="1" pivotButton="0" quotePrefix="0" xfId="0">
      <alignment horizontal="center" vertical="center"/>
      <protection locked="0" hidden="0"/>
    </xf>
    <xf numFmtId="0" fontId="3" fillId="0" borderId="2" applyAlignment="1" pivotButton="0" quotePrefix="0" xfId="0">
      <alignment horizontal="center" vertical="center"/>
    </xf>
    <xf numFmtId="0" fontId="3" fillId="0" borderId="3" applyAlignment="1" pivotButton="0" quotePrefix="0" xfId="0">
      <alignment horizontal="center" vertical="center"/>
    </xf>
    <xf numFmtId="0" fontId="46" fillId="0" borderId="43" applyAlignment="1" pivotButton="0" quotePrefix="0" xfId="9">
      <alignment horizontal="center" vertical="center" shrinkToFit="1"/>
    </xf>
    <xf numFmtId="0" fontId="46" fillId="0" borderId="44" applyAlignment="1" pivotButton="0" quotePrefix="0" xfId="9">
      <alignment horizontal="center" vertical="center" shrinkToFit="1"/>
    </xf>
    <xf numFmtId="0" fontId="40" fillId="0" borderId="34" applyAlignment="1" pivotButton="0" quotePrefix="0" xfId="9">
      <alignment horizontal="center" vertical="center" shrinkToFit="1"/>
    </xf>
    <xf numFmtId="0" fontId="40" fillId="0" borderId="43" applyAlignment="1" pivotButton="0" quotePrefix="0" xfId="9">
      <alignment horizontal="center" vertical="center" shrinkToFit="1"/>
    </xf>
    <xf numFmtId="0" fontId="40" fillId="0" borderId="42" applyAlignment="1" pivotButton="0" quotePrefix="0" xfId="9">
      <alignment horizontal="center" vertical="center" shrinkToFit="1"/>
    </xf>
    <xf numFmtId="0" fontId="46" fillId="0" borderId="45" applyAlignment="1" pivotButton="0" quotePrefix="0" xfId="9">
      <alignment horizontal="center" vertical="center" shrinkToFit="1"/>
    </xf>
    <xf numFmtId="0" fontId="40" fillId="0" borderId="79" applyAlignment="1" pivotButton="0" quotePrefix="0" xfId="9">
      <alignment horizontal="center" vertical="center" shrinkToFit="1"/>
    </xf>
    <xf numFmtId="0" fontId="40" fillId="0" borderId="48" applyAlignment="1" pivotButton="0" quotePrefix="0" xfId="9">
      <alignment horizontal="center" vertical="center" shrinkToFit="1"/>
    </xf>
    <xf numFmtId="0" fontId="49" fillId="15" borderId="6" applyAlignment="1" pivotButton="0" quotePrefix="0" xfId="9">
      <alignment horizontal="center" vertical="center" shrinkToFit="1"/>
    </xf>
    <xf numFmtId="0" fontId="49" fillId="15" borderId="39" applyAlignment="1" pivotButton="0" quotePrefix="0" xfId="9">
      <alignment horizontal="center" vertical="center" shrinkToFit="1"/>
    </xf>
    <xf numFmtId="0" fontId="49" fillId="15" borderId="7" applyAlignment="1" pivotButton="0" quotePrefix="0" xfId="9">
      <alignment horizontal="center" vertical="center" shrinkToFit="1"/>
    </xf>
    <xf numFmtId="0" fontId="60" fillId="14" borderId="2" applyAlignment="1" pivotButton="0" quotePrefix="0" xfId="9">
      <alignment horizontal="center" vertical="center" wrapText="1" shrinkToFit="1"/>
    </xf>
    <xf numFmtId="0" fontId="60" fillId="14" borderId="48" applyAlignment="1" pivotButton="0" quotePrefix="0" xfId="9">
      <alignment horizontal="center" vertical="center" wrapText="1" shrinkToFit="1"/>
    </xf>
    <xf numFmtId="0" fontId="60" fillId="14" borderId="3" applyAlignment="1" pivotButton="0" quotePrefix="0" xfId="9">
      <alignment horizontal="center" vertical="center" wrapText="1" shrinkToFit="1"/>
    </xf>
    <xf numFmtId="0" fontId="60" fillId="14" borderId="4" applyAlignment="1" pivotButton="0" quotePrefix="0" xfId="9">
      <alignment horizontal="center" vertical="center" wrapText="1" shrinkToFit="1"/>
    </xf>
    <xf numFmtId="0" fontId="60" fillId="14" borderId="0" applyAlignment="1" pivotButton="0" quotePrefix="0" xfId="9">
      <alignment horizontal="center" vertical="center" wrapText="1" shrinkToFit="1"/>
    </xf>
    <xf numFmtId="0" fontId="60" fillId="14" borderId="5" applyAlignment="1" pivotButton="0" quotePrefix="0" xfId="9">
      <alignment horizontal="center" vertical="center" wrapText="1" shrinkToFit="1"/>
    </xf>
    <xf numFmtId="0" fontId="60" fillId="14" borderId="6" applyAlignment="1" pivotButton="0" quotePrefix="0" xfId="9">
      <alignment horizontal="center" vertical="center" wrapText="1" shrinkToFit="1"/>
    </xf>
    <xf numFmtId="0" fontId="60" fillId="14" borderId="39" applyAlignment="1" pivotButton="0" quotePrefix="0" xfId="9">
      <alignment horizontal="center" vertical="center" wrapText="1" shrinkToFit="1"/>
    </xf>
    <xf numFmtId="0" fontId="60" fillId="14" borderId="7" applyAlignment="1" pivotButton="0" quotePrefix="0" xfId="9">
      <alignment horizontal="center" vertical="center" wrapText="1" shrinkToFit="1"/>
    </xf>
    <xf numFmtId="0" fontId="46" fillId="0" borderId="56" applyAlignment="1" pivotButton="0" quotePrefix="0" xfId="9">
      <alignment horizontal="center" vertical="center" shrinkToFit="1"/>
    </xf>
    <xf numFmtId="0" fontId="46" fillId="0" borderId="58" applyAlignment="1" pivotButton="0" quotePrefix="0" xfId="9">
      <alignment horizontal="center" vertical="center" shrinkToFit="1"/>
    </xf>
    <xf numFmtId="0" fontId="25" fillId="0" borderId="76" applyAlignment="1" pivotButton="0" quotePrefix="0" xfId="9">
      <alignment vertical="center" wrapText="1" shrinkToFit="1"/>
    </xf>
    <xf numFmtId="0" fontId="25" fillId="0" borderId="74" applyAlignment="1" pivotButton="0" quotePrefix="0" xfId="9">
      <alignment vertical="center" wrapText="1" shrinkToFit="1"/>
    </xf>
    <xf numFmtId="0" fontId="46" fillId="0" borderId="47" applyAlignment="1" pivotButton="0" quotePrefix="0" xfId="9">
      <alignment horizontal="center" vertical="center" shrinkToFit="1"/>
    </xf>
    <xf numFmtId="0" fontId="46" fillId="0" borderId="32" applyAlignment="1" pivotButton="0" quotePrefix="0" xfId="9">
      <alignment horizontal="center" vertical="center" shrinkToFit="1"/>
    </xf>
    <xf numFmtId="0" fontId="46" fillId="0" borderId="33" applyAlignment="1" pivotButton="0" quotePrefix="0" xfId="9">
      <alignment horizontal="center" vertical="center" shrinkToFit="1"/>
    </xf>
    <xf numFmtId="0" fontId="47" fillId="0" borderId="45" applyAlignment="1" pivotButton="0" quotePrefix="0" xfId="9">
      <alignment horizontal="center" vertical="center" shrinkToFit="1"/>
    </xf>
    <xf numFmtId="0" fontId="47" fillId="0" borderId="43" applyAlignment="1" pivotButton="0" quotePrefix="0" xfId="9">
      <alignment horizontal="center" vertical="center" shrinkToFit="1"/>
    </xf>
    <xf numFmtId="0" fontId="47" fillId="0" borderId="44" applyAlignment="1" pivotButton="0" quotePrefix="0" xfId="9">
      <alignment horizontal="center" vertical="center" shrinkToFit="1"/>
    </xf>
    <xf numFmtId="0" fontId="47" fillId="0" borderId="59" applyAlignment="1" pivotButton="0" quotePrefix="0" xfId="9">
      <alignment horizontal="center" vertical="center" wrapText="1" shrinkToFit="1"/>
    </xf>
    <xf numFmtId="0" fontId="47" fillId="0" borderId="56" applyAlignment="1" pivotButton="0" quotePrefix="0" xfId="9">
      <alignment horizontal="center" vertical="center" shrinkToFit="1"/>
    </xf>
    <xf numFmtId="0" fontId="40" fillId="0" borderId="51" applyAlignment="1" pivotButton="0" quotePrefix="0" xfId="9">
      <alignment horizontal="center" vertical="center" shrinkToFit="1"/>
    </xf>
    <xf numFmtId="0" fontId="40" fillId="0" borderId="50" applyAlignment="1" pivotButton="0" quotePrefix="0" xfId="9">
      <alignment horizontal="center" vertical="center" shrinkToFit="1"/>
    </xf>
    <xf numFmtId="0" fontId="40" fillId="0" borderId="49" applyAlignment="1" pivotButton="0" quotePrefix="0" xfId="9">
      <alignment horizontal="center" vertical="center" shrinkToFit="1"/>
    </xf>
    <xf numFmtId="0" fontId="46" fillId="0" borderId="59" applyAlignment="1" pivotButton="0" quotePrefix="0" xfId="9">
      <alignment horizontal="center" vertical="center" shrinkToFit="1"/>
    </xf>
    <xf numFmtId="0" fontId="46" fillId="0" borderId="53" applyAlignment="1" pivotButton="0" quotePrefix="0" xfId="9">
      <alignment horizontal="center" vertical="center" shrinkToFit="1"/>
    </xf>
    <xf numFmtId="0" fontId="46" fillId="0" borderId="50" applyAlignment="1" pivotButton="0" quotePrefix="0" xfId="9">
      <alignment horizontal="center" vertical="center" shrinkToFit="1"/>
    </xf>
    <xf numFmtId="0" fontId="46" fillId="0" borderId="52" applyAlignment="1" pivotButton="0" quotePrefix="0" xfId="9">
      <alignment horizontal="center" vertical="center" shrinkToFit="1"/>
    </xf>
    <xf numFmtId="14" fontId="36" fillId="4" borderId="0" applyAlignment="1" pivotButton="0" quotePrefix="0" xfId="9">
      <alignment horizontal="center" vertical="center" shrinkToFit="1"/>
    </xf>
    <xf numFmtId="0" fontId="11" fillId="13" borderId="8" applyAlignment="1" pivotButton="0" quotePrefix="0" xfId="9">
      <alignment horizontal="center" vertical="center" shrinkToFit="1"/>
    </xf>
    <xf numFmtId="0" fontId="11" fillId="13" borderId="38" applyAlignment="1" pivotButton="0" quotePrefix="0" xfId="9">
      <alignment horizontal="center" vertical="center" shrinkToFit="1"/>
    </xf>
    <xf numFmtId="0" fontId="41" fillId="0" borderId="41" applyAlignment="1" pivotButton="0" quotePrefix="0" xfId="9">
      <alignment horizontal="center" vertical="center" wrapText="1" shrinkToFit="1"/>
    </xf>
    <xf numFmtId="0" fontId="41" fillId="0" borderId="12" applyAlignment="1" pivotButton="0" quotePrefix="0" xfId="9">
      <alignment horizontal="center" vertical="center" wrapText="1" shrinkToFit="1"/>
    </xf>
    <xf numFmtId="0" fontId="41" fillId="0" borderId="36" applyAlignment="1" pivotButton="0" quotePrefix="0" xfId="9">
      <alignment horizontal="center" vertical="center" wrapText="1" shrinkToFit="1"/>
    </xf>
    <xf numFmtId="0" fontId="40" fillId="0" borderId="11" applyAlignment="1" pivotButton="0" quotePrefix="0" xfId="9">
      <alignment horizontal="center" vertical="center" shrinkToFit="1"/>
    </xf>
    <xf numFmtId="0" fontId="40" fillId="0" borderId="12" applyAlignment="1" pivotButton="0" quotePrefix="0" xfId="9">
      <alignment horizontal="center" vertical="center" shrinkToFit="1"/>
    </xf>
    <xf numFmtId="0" fontId="40" fillId="0" borderId="40" applyAlignment="1" pivotButton="0" quotePrefix="0" xfId="9">
      <alignment horizontal="center" vertical="center" shrinkToFit="1"/>
    </xf>
    <xf numFmtId="0" fontId="41" fillId="0" borderId="45" applyAlignment="1" pivotButton="0" quotePrefix="0" xfId="9">
      <alignment horizontal="center" vertical="center" wrapText="1" shrinkToFit="1"/>
    </xf>
    <xf numFmtId="0" fontId="41" fillId="0" borderId="43" applyAlignment="1" pivotButton="0" quotePrefix="0" xfId="9">
      <alignment horizontal="center" vertical="center" wrapText="1" shrinkToFit="1"/>
    </xf>
    <xf numFmtId="0" fontId="41" fillId="0" borderId="44" applyAlignment="1" pivotButton="0" quotePrefix="0" xfId="9">
      <alignment horizontal="center" vertical="center" wrapText="1" shrinkToFit="1"/>
    </xf>
    <xf numFmtId="0" fontId="40" fillId="0" borderId="34" applyAlignment="1" pivotButton="0" quotePrefix="0" xfId="9">
      <alignment horizontal="center" vertical="center" wrapText="1" shrinkToFit="1"/>
    </xf>
    <xf numFmtId="0" fontId="40" fillId="0" borderId="43" applyAlignment="1" pivotButton="0" quotePrefix="0" xfId="9">
      <alignment horizontal="center" vertical="center" wrapText="1" shrinkToFit="1"/>
    </xf>
    <xf numFmtId="0" fontId="40" fillId="0" borderId="42" applyAlignment="1" pivotButton="0" quotePrefix="0" xfId="9">
      <alignment horizontal="center" vertical="center" wrapText="1" shrinkToFit="1"/>
    </xf>
    <xf numFmtId="0" fontId="44" fillId="14" borderId="8" applyAlignment="1" pivotButton="0" quotePrefix="0" xfId="9">
      <alignment horizontal="center" vertical="center" shrinkToFit="1"/>
    </xf>
    <xf numFmtId="0" fontId="44" fillId="14" borderId="38" applyAlignment="1" pivotButton="0" quotePrefix="0" xfId="9">
      <alignment horizontal="center" vertical="center" shrinkToFit="1"/>
    </xf>
    <xf numFmtId="0" fontId="44" fillId="14" borderId="9" applyAlignment="1" pivotButton="0" quotePrefix="0" xfId="9">
      <alignment horizontal="center" vertical="center" shrinkToFit="1"/>
    </xf>
    <xf numFmtId="0" fontId="41" fillId="0" borderId="53" applyAlignment="1" pivotButton="0" quotePrefix="0" xfId="9">
      <alignment horizontal="center" vertical="center" wrapText="1" shrinkToFit="1"/>
    </xf>
    <xf numFmtId="0" fontId="41" fillId="0" borderId="50" applyAlignment="1" pivotButton="0" quotePrefix="0" xfId="9">
      <alignment horizontal="center" vertical="center" wrapText="1" shrinkToFit="1"/>
    </xf>
    <xf numFmtId="0" fontId="41" fillId="0" borderId="52" applyAlignment="1" pivotButton="0" quotePrefix="0" xfId="9">
      <alignment horizontal="center" vertical="center" wrapText="1" shrinkToFit="1"/>
    </xf>
    <xf numFmtId="0" fontId="39" fillId="0" borderId="8" applyAlignment="1" pivotButton="0" quotePrefix="0" xfId="9">
      <alignment horizontal="left" vertical="center" wrapText="1" shrinkToFit="1"/>
    </xf>
    <xf numFmtId="0" fontId="39" fillId="0" borderId="38" applyAlignment="1" pivotButton="0" quotePrefix="0" xfId="9">
      <alignment horizontal="left" vertical="center" wrapText="1" shrinkToFit="1"/>
    </xf>
    <xf numFmtId="0" fontId="39" fillId="0" borderId="9" applyAlignment="1" pivotButton="0" quotePrefix="0" xfId="9">
      <alignment horizontal="left" vertical="center" wrapText="1" shrinkToFit="1"/>
    </xf>
    <xf numFmtId="0" fontId="42" fillId="0" borderId="2" applyAlignment="1" pivotButton="0" quotePrefix="0" xfId="9">
      <alignment horizontal="left" vertical="top" wrapText="1" shrinkToFit="1"/>
    </xf>
    <xf numFmtId="0" fontId="42" fillId="0" borderId="48" applyAlignment="1" pivotButton="0" quotePrefix="0" xfId="9">
      <alignment horizontal="left" vertical="top" wrapText="1" shrinkToFit="1"/>
    </xf>
    <xf numFmtId="0" fontId="42" fillId="0" borderId="3" applyAlignment="1" pivotButton="0" quotePrefix="0" xfId="9">
      <alignment horizontal="left" vertical="top" wrapText="1" shrinkToFit="1"/>
    </xf>
    <xf numFmtId="0" fontId="42" fillId="0" borderId="4" applyAlignment="1" pivotButton="0" quotePrefix="0" xfId="9">
      <alignment horizontal="left" vertical="top" wrapText="1" shrinkToFit="1"/>
    </xf>
    <xf numFmtId="0" fontId="42" fillId="0" borderId="0" applyAlignment="1" pivotButton="0" quotePrefix="0" xfId="9">
      <alignment horizontal="left" vertical="top" wrapText="1" shrinkToFit="1"/>
    </xf>
    <xf numFmtId="0" fontId="42" fillId="0" borderId="5" applyAlignment="1" pivotButton="0" quotePrefix="0" xfId="9">
      <alignment horizontal="left" vertical="top" wrapText="1" shrinkToFit="1"/>
    </xf>
    <xf numFmtId="0" fontId="42" fillId="0" borderId="6" applyAlignment="1" pivotButton="0" quotePrefix="0" xfId="9">
      <alignment horizontal="left" vertical="top" wrapText="1" shrinkToFit="1"/>
    </xf>
    <xf numFmtId="0" fontId="42" fillId="0" borderId="39" applyAlignment="1" pivotButton="0" quotePrefix="0" xfId="9">
      <alignment horizontal="left" vertical="top" wrapText="1" shrinkToFit="1"/>
    </xf>
    <xf numFmtId="0" fontId="42" fillId="0" borderId="7" applyAlignment="1" pivotButton="0" quotePrefix="0" xfId="9">
      <alignment horizontal="left" vertical="top" wrapText="1" shrinkToFit="1"/>
    </xf>
    <xf numFmtId="0" fontId="41" fillId="0" borderId="47" applyAlignment="1" pivotButton="0" quotePrefix="0" xfId="9">
      <alignment horizontal="center" vertical="center" wrapText="1" shrinkToFit="1"/>
    </xf>
    <xf numFmtId="0" fontId="41" fillId="0" borderId="32" applyAlignment="1" pivotButton="0" quotePrefix="0" xfId="9">
      <alignment horizontal="center" vertical="center" wrapText="1" shrinkToFit="1"/>
    </xf>
    <xf numFmtId="0" fontId="41" fillId="0" borderId="33" applyAlignment="1" pivotButton="0" quotePrefix="0" xfId="9">
      <alignment horizontal="center" vertical="center" wrapText="1" shrinkToFit="1"/>
    </xf>
    <xf numFmtId="0" fontId="40" fillId="0" borderId="31" applyAlignment="1" pivotButton="0" quotePrefix="0" xfId="9">
      <alignment horizontal="center" vertical="center" shrinkToFit="1"/>
    </xf>
    <xf numFmtId="0" fontId="40" fillId="0" borderId="32" applyAlignment="1" pivotButton="0" quotePrefix="0" xfId="9">
      <alignment horizontal="center" vertical="center" shrinkToFit="1"/>
    </xf>
    <xf numFmtId="0" fontId="40" fillId="0" borderId="46" applyAlignment="1" pivotButton="0" quotePrefix="0" xfId="9">
      <alignment horizontal="center" vertical="center" shrinkToFit="1"/>
    </xf>
    <xf numFmtId="0" fontId="41" fillId="0" borderId="45" applyAlignment="1" pivotButton="0" quotePrefix="0" xfId="9">
      <alignment horizontal="center" vertical="center" shrinkToFit="1"/>
    </xf>
    <xf numFmtId="0" fontId="41" fillId="0" borderId="43" applyAlignment="1" pivotButton="0" quotePrefix="0" xfId="9">
      <alignment horizontal="center" vertical="center" shrinkToFit="1"/>
    </xf>
    <xf numFmtId="0" fontId="41" fillId="0" borderId="44" applyAlignment="1" pivotButton="0" quotePrefix="0" xfId="9">
      <alignment horizontal="center" vertical="center" shrinkToFit="1"/>
    </xf>
    <xf numFmtId="0" fontId="40" fillId="0" borderId="57" applyAlignment="1" pivotButton="0" quotePrefix="0" xfId="9">
      <alignment horizontal="center" vertical="center" shrinkToFit="1"/>
    </xf>
    <xf numFmtId="0" fontId="40" fillId="0" borderId="56" applyAlignment="1" pivotButton="0" quotePrefix="0" xfId="9">
      <alignment horizontal="center" vertical="center" shrinkToFit="1"/>
    </xf>
    <xf numFmtId="0" fontId="40" fillId="0" borderId="55" applyAlignment="1" pivotButton="0" quotePrefix="0" xfId="9">
      <alignment horizontal="center" vertical="center" shrinkToFit="1"/>
    </xf>
    <xf numFmtId="0" fontId="48" fillId="0" borderId="34" applyAlignment="1" pivotButton="0" quotePrefix="0" xfId="9">
      <alignment horizontal="center" vertical="center"/>
    </xf>
    <xf numFmtId="0" fontId="48" fillId="0" borderId="43" applyAlignment="1" pivotButton="0" quotePrefix="0" xfId="9">
      <alignment horizontal="center" vertical="center"/>
    </xf>
    <xf numFmtId="0" fontId="48" fillId="0" borderId="42" applyAlignment="1" pivotButton="0" quotePrefix="0" xfId="9">
      <alignment horizontal="center" vertical="center"/>
    </xf>
    <xf numFmtId="0" fontId="48" fillId="0" borderId="34" applyAlignment="1" pivotButton="0" quotePrefix="0" xfId="9">
      <alignment horizontal="center" vertical="center" shrinkToFit="1"/>
    </xf>
    <xf numFmtId="0" fontId="48" fillId="0" borderId="43" applyAlignment="1" pivotButton="0" quotePrefix="0" xfId="9">
      <alignment horizontal="center" vertical="center" shrinkToFit="1"/>
    </xf>
    <xf numFmtId="0" fontId="48" fillId="0" borderId="42" applyAlignment="1" pivotButton="0" quotePrefix="0" xfId="9">
      <alignment horizontal="center" vertical="center" shrinkToFit="1"/>
    </xf>
    <xf numFmtId="0" fontId="52" fillId="0" borderId="2" applyAlignment="1" pivotButton="0" quotePrefix="0" xfId="9">
      <alignment horizontal="center" vertical="center" wrapText="1" shrinkToFit="1"/>
    </xf>
    <xf numFmtId="0" fontId="52" fillId="0" borderId="48" applyAlignment="1" pivotButton="0" quotePrefix="0" xfId="9">
      <alignment horizontal="center" vertical="center" wrapText="1" shrinkToFit="1"/>
    </xf>
    <xf numFmtId="0" fontId="52" fillId="0" borderId="3" applyAlignment="1" pivotButton="0" quotePrefix="0" xfId="9">
      <alignment horizontal="center" vertical="center" wrapText="1" shrinkToFit="1"/>
    </xf>
    <xf numFmtId="0" fontId="52" fillId="0" borderId="6" applyAlignment="1" pivotButton="0" quotePrefix="0" xfId="9">
      <alignment horizontal="center" vertical="center" wrapText="1" shrinkToFit="1"/>
    </xf>
    <xf numFmtId="0" fontId="52" fillId="0" borderId="39" applyAlignment="1" pivotButton="0" quotePrefix="0" xfId="9">
      <alignment horizontal="center" vertical="center" wrapText="1" shrinkToFit="1"/>
    </xf>
    <xf numFmtId="0" fontId="52" fillId="0" borderId="7" applyAlignment="1" pivotButton="0" quotePrefix="0" xfId="9">
      <alignment horizontal="center" vertical="center" wrapText="1" shrinkToFit="1"/>
    </xf>
    <xf numFmtId="0" fontId="46" fillId="0" borderId="42" applyAlignment="1" pivotButton="0" quotePrefix="0" xfId="9">
      <alignment horizontal="center" vertical="center" shrinkToFit="1"/>
    </xf>
    <xf numFmtId="0" fontId="42" fillId="0" borderId="2" applyAlignment="1" pivotButton="0" quotePrefix="0" xfId="9">
      <alignment horizontal="left" vertical="center" wrapText="1" shrinkToFit="1"/>
    </xf>
    <xf numFmtId="0" fontId="42" fillId="0" borderId="48" applyAlignment="1" pivotButton="0" quotePrefix="0" xfId="9">
      <alignment horizontal="left" vertical="center" wrapText="1" shrinkToFit="1"/>
    </xf>
    <xf numFmtId="0" fontId="42" fillId="0" borderId="3" applyAlignment="1" pivotButton="0" quotePrefix="0" xfId="9">
      <alignment horizontal="left" vertical="center" wrapText="1" shrinkToFit="1"/>
    </xf>
    <xf numFmtId="0" fontId="42" fillId="0" borderId="4" applyAlignment="1" pivotButton="0" quotePrefix="0" xfId="9">
      <alignment horizontal="left" vertical="center" wrapText="1" shrinkToFit="1"/>
    </xf>
    <xf numFmtId="0" fontId="42" fillId="0" borderId="0" applyAlignment="1" pivotButton="0" quotePrefix="0" xfId="9">
      <alignment horizontal="left" vertical="center" wrapText="1" shrinkToFit="1"/>
    </xf>
    <xf numFmtId="0" fontId="42" fillId="0" borderId="5" applyAlignment="1" pivotButton="0" quotePrefix="0" xfId="9">
      <alignment horizontal="left" vertical="center" wrapText="1" shrinkToFit="1"/>
    </xf>
    <xf numFmtId="0" fontId="42" fillId="0" borderId="6" applyAlignment="1" pivotButton="0" quotePrefix="0" xfId="9">
      <alignment horizontal="left" vertical="center" wrapText="1" shrinkToFit="1"/>
    </xf>
    <xf numFmtId="0" fontId="42" fillId="0" borderId="39" applyAlignment="1" pivotButton="0" quotePrefix="0" xfId="9">
      <alignment horizontal="left" vertical="center" wrapText="1" shrinkToFit="1"/>
    </xf>
    <xf numFmtId="0" fontId="42" fillId="0" borderId="7" applyAlignment="1" pivotButton="0" quotePrefix="0" xfId="9">
      <alignment horizontal="left" vertical="center" wrapText="1" shrinkToFit="1"/>
    </xf>
    <xf numFmtId="0" fontId="49" fillId="15" borderId="8" applyAlignment="1" pivotButton="0" quotePrefix="0" xfId="9">
      <alignment horizontal="center" vertical="center" shrinkToFit="1"/>
    </xf>
    <xf numFmtId="0" fontId="49" fillId="15" borderId="38" applyAlignment="1" pivotButton="0" quotePrefix="0" xfId="9">
      <alignment horizontal="center" vertical="center" shrinkToFit="1"/>
    </xf>
    <xf numFmtId="0" fontId="49" fillId="15" borderId="9" applyAlignment="1" pivotButton="0" quotePrefix="0" xfId="9">
      <alignment horizontal="center" vertical="center" shrinkToFit="1"/>
    </xf>
    <xf numFmtId="0" fontId="54" fillId="15" borderId="8" applyAlignment="1" pivotButton="0" quotePrefix="0" xfId="9">
      <alignment horizontal="center" vertical="center" shrinkToFit="1"/>
    </xf>
    <xf numFmtId="0" fontId="54" fillId="15" borderId="38" applyAlignment="1" pivotButton="0" quotePrefix="0" xfId="9">
      <alignment horizontal="center" vertical="center" shrinkToFit="1"/>
    </xf>
    <xf numFmtId="0" fontId="54" fillId="15" borderId="9" applyAlignment="1" pivotButton="0" quotePrefix="0" xfId="9">
      <alignment horizontal="center" vertical="center" shrinkToFit="1"/>
    </xf>
    <xf numFmtId="0" fontId="46" fillId="0" borderId="65" applyAlignment="1" pivotButton="0" quotePrefix="0" xfId="9">
      <alignment horizontal="center" vertical="center" shrinkToFit="1"/>
    </xf>
    <xf numFmtId="0" fontId="46" fillId="0" borderId="35" applyAlignment="1" pivotButton="0" quotePrefix="0" xfId="9">
      <alignment horizontal="center" vertical="center" shrinkToFit="1"/>
    </xf>
    <xf numFmtId="0" fontId="72" fillId="20" borderId="0" applyAlignment="1" pivotButton="0" quotePrefix="0" xfId="9">
      <alignment horizontal="center" vertical="center" wrapText="1"/>
    </xf>
    <xf numFmtId="0" fontId="72" fillId="20" borderId="10" applyAlignment="1" pivotButton="0" quotePrefix="0" xfId="9">
      <alignment horizontal="center" vertical="center" wrapText="1"/>
    </xf>
    <xf numFmtId="0" fontId="72" fillId="20" borderId="32" applyAlignment="1" pivotButton="0" quotePrefix="0" xfId="9">
      <alignment horizontal="center" vertical="center" wrapText="1"/>
    </xf>
    <xf numFmtId="0" fontId="72" fillId="20" borderId="33" applyAlignment="1" pivotButton="0" quotePrefix="0" xfId="9">
      <alignment horizontal="center" vertical="center" wrapText="1"/>
    </xf>
    <xf numFmtId="0" fontId="49" fillId="15" borderId="2" applyAlignment="1" pivotButton="0" quotePrefix="0" xfId="9">
      <alignment horizontal="center" vertical="center" shrinkToFit="1"/>
    </xf>
    <xf numFmtId="0" fontId="49" fillId="15" borderId="48" applyAlignment="1" pivotButton="0" quotePrefix="0" xfId="9">
      <alignment horizontal="center" vertical="center" shrinkToFit="1"/>
    </xf>
    <xf numFmtId="0" fontId="40" fillId="0" borderId="37" applyAlignment="1" pivotButton="0" quotePrefix="0" xfId="9">
      <alignment horizontal="center" vertical="center" shrinkToFit="1"/>
    </xf>
    <xf numFmtId="0" fontId="53" fillId="0" borderId="37" applyAlignment="1" pivotButton="0" quotePrefix="0" xfId="9">
      <alignment vertical="center"/>
    </xf>
    <xf numFmtId="0" fontId="53" fillId="0" borderId="72" applyAlignment="1" pivotButton="0" quotePrefix="0" xfId="9">
      <alignment vertical="center"/>
    </xf>
    <xf numFmtId="0" fontId="40" fillId="0" borderId="28" applyAlignment="1" pivotButton="0" quotePrefix="0" xfId="9">
      <alignment horizontal="center" vertical="center" shrinkToFit="1"/>
    </xf>
    <xf numFmtId="0" fontId="53" fillId="0" borderId="28" applyAlignment="1" pivotButton="0" quotePrefix="0" xfId="9">
      <alignment vertical="center"/>
    </xf>
    <xf numFmtId="0" fontId="53" fillId="0" borderId="70" applyAlignment="1" pivotButton="0" quotePrefix="0" xfId="9">
      <alignment vertical="center"/>
    </xf>
    <xf numFmtId="0" fontId="53" fillId="0" borderId="35" applyAlignment="1" pivotButton="0" quotePrefix="0" xfId="9">
      <alignment vertical="center"/>
    </xf>
    <xf numFmtId="0" fontId="55" fillId="0" borderId="57" applyAlignment="1" pivotButton="0" quotePrefix="0" xfId="9">
      <alignment horizontal="center" vertical="center" wrapText="1" shrinkToFit="1"/>
    </xf>
    <xf numFmtId="0" fontId="55" fillId="0" borderId="56" applyAlignment="1" pivotButton="0" quotePrefix="0" xfId="9">
      <alignment horizontal="center" vertical="center" wrapText="1" shrinkToFit="1"/>
    </xf>
    <xf numFmtId="0" fontId="55" fillId="0" borderId="55" applyAlignment="1" pivotButton="0" quotePrefix="0" xfId="9">
      <alignment horizontal="center" vertical="center" wrapText="1" shrinkToFit="1"/>
    </xf>
    <xf numFmtId="0" fontId="11" fillId="13" borderId="9" applyAlignment="1" pivotButton="0" quotePrefix="0" xfId="9">
      <alignment horizontal="center" vertical="center" shrinkToFit="1"/>
    </xf>
    <xf numFmtId="0" fontId="39" fillId="4" borderId="45" applyAlignment="1" pivotButton="0" quotePrefix="0" xfId="9">
      <alignment horizontal="center" vertical="center" wrapText="1"/>
    </xf>
    <xf numFmtId="0" fontId="39" fillId="4" borderId="43" applyAlignment="1" pivotButton="0" quotePrefix="0" xfId="9">
      <alignment horizontal="center" vertical="center" wrapText="1"/>
    </xf>
    <xf numFmtId="0" fontId="39" fillId="4" borderId="44" applyAlignment="1" pivotButton="0" quotePrefix="0" xfId="9">
      <alignment horizontal="center" vertical="center" wrapText="1"/>
    </xf>
    <xf numFmtId="0" fontId="48" fillId="4" borderId="34" applyAlignment="1" pivotButton="0" quotePrefix="0" xfId="9">
      <alignment horizontal="center" vertical="center" wrapText="1"/>
    </xf>
    <xf numFmtId="0" fontId="48" fillId="4" borderId="43" applyAlignment="1" pivotButton="0" quotePrefix="0" xfId="9">
      <alignment horizontal="center" vertical="center" wrapText="1"/>
    </xf>
    <xf numFmtId="0" fontId="48" fillId="4" borderId="42" applyAlignment="1" pivotButton="0" quotePrefix="0" xfId="9">
      <alignment horizontal="center" vertical="center" wrapText="1"/>
    </xf>
    <xf numFmtId="0" fontId="39" fillId="4" borderId="45" applyAlignment="1" pivotButton="0" quotePrefix="0" xfId="9">
      <alignment horizontal="center" vertical="center" shrinkToFit="1"/>
    </xf>
    <xf numFmtId="0" fontId="39" fillId="4" borderId="43" applyAlignment="1" pivotButton="0" quotePrefix="0" xfId="9">
      <alignment horizontal="center" vertical="center" shrinkToFit="1"/>
    </xf>
    <xf numFmtId="0" fontId="39" fillId="4" borderId="44" applyAlignment="1" pivotButton="0" quotePrefix="0" xfId="9">
      <alignment horizontal="center" vertical="center" shrinkToFit="1"/>
    </xf>
    <xf numFmtId="0" fontId="45" fillId="0" borderId="35" applyAlignment="1" pivotButton="0" quotePrefix="0" xfId="9">
      <alignment vertical="center" wrapText="1" shrinkToFit="1"/>
    </xf>
    <xf numFmtId="0" fontId="48" fillId="4" borderId="34" applyAlignment="1" pivotButton="0" quotePrefix="0" xfId="9">
      <alignment horizontal="center" vertical="center" shrinkToFit="1"/>
    </xf>
    <xf numFmtId="0" fontId="48" fillId="4" borderId="43" applyAlignment="1" pivotButton="0" quotePrefix="0" xfId="9">
      <alignment horizontal="center" vertical="center" shrinkToFit="1"/>
    </xf>
    <xf numFmtId="0" fontId="48" fillId="4" borderId="42" applyAlignment="1" pivotButton="0" quotePrefix="0" xfId="9">
      <alignment horizontal="center" vertical="center" shrinkToFit="1"/>
    </xf>
    <xf numFmtId="0" fontId="39" fillId="4" borderId="59" applyAlignment="1" pivotButton="0" quotePrefix="0" xfId="9">
      <alignment horizontal="center" vertical="center" shrinkToFit="1"/>
    </xf>
    <xf numFmtId="0" fontId="39" fillId="4" borderId="56" applyAlignment="1" pivotButton="0" quotePrefix="0" xfId="9">
      <alignment horizontal="center" vertical="center" shrinkToFit="1"/>
    </xf>
    <xf numFmtId="0" fontId="39" fillId="4" borderId="58" applyAlignment="1" pivotButton="0" quotePrefix="0" xfId="9">
      <alignment horizontal="center" vertical="center" shrinkToFit="1"/>
    </xf>
    <xf numFmtId="0" fontId="48" fillId="4" borderId="57" applyAlignment="1" pivotButton="0" quotePrefix="0" xfId="9">
      <alignment horizontal="center" vertical="center" wrapText="1"/>
    </xf>
    <xf numFmtId="0" fontId="48" fillId="4" borderId="56" applyAlignment="1" pivotButton="0" quotePrefix="0" xfId="9">
      <alignment horizontal="center" vertical="center" wrapText="1"/>
    </xf>
    <xf numFmtId="0" fontId="48" fillId="4" borderId="55" applyAlignment="1" pivotButton="0" quotePrefix="0" xfId="9">
      <alignment horizontal="center" vertical="center" wrapText="1"/>
    </xf>
    <xf numFmtId="0" fontId="64" fillId="0" borderId="2" applyAlignment="1" pivotButton="0" quotePrefix="0" xfId="9">
      <alignment horizontal="center" vertical="center" wrapText="1" shrinkToFit="1"/>
    </xf>
    <xf numFmtId="0" fontId="64" fillId="0" borderId="48" applyAlignment="1" pivotButton="0" quotePrefix="0" xfId="9">
      <alignment horizontal="center" vertical="center" wrapText="1" shrinkToFit="1"/>
    </xf>
    <xf numFmtId="0" fontId="64" fillId="0" borderId="3" applyAlignment="1" pivotButton="0" quotePrefix="0" xfId="9">
      <alignment horizontal="center" vertical="center" wrapText="1" shrinkToFit="1"/>
    </xf>
    <xf numFmtId="0" fontId="64" fillId="0" borderId="4" applyAlignment="1" pivotButton="0" quotePrefix="0" xfId="9">
      <alignment horizontal="center" vertical="center" wrapText="1" shrinkToFit="1"/>
    </xf>
    <xf numFmtId="0" fontId="64" fillId="0" borderId="0" applyAlignment="1" pivotButton="0" quotePrefix="0" xfId="9">
      <alignment horizontal="center" vertical="center" wrapText="1" shrinkToFit="1"/>
    </xf>
    <xf numFmtId="0" fontId="64" fillId="0" borderId="5" applyAlignment="1" pivotButton="0" quotePrefix="0" xfId="9">
      <alignment horizontal="center" vertical="center" wrapText="1" shrinkToFit="1"/>
    </xf>
    <xf numFmtId="0" fontId="64" fillId="0" borderId="6" applyAlignment="1" pivotButton="0" quotePrefix="0" xfId="9">
      <alignment horizontal="center" vertical="center" wrapText="1" shrinkToFit="1"/>
    </xf>
    <xf numFmtId="0" fontId="64" fillId="0" borderId="39" applyAlignment="1" pivotButton="0" quotePrefix="0" xfId="9">
      <alignment horizontal="center" vertical="center" wrapText="1" shrinkToFit="1"/>
    </xf>
    <xf numFmtId="0" fontId="64" fillId="0" borderId="7" applyAlignment="1" pivotButton="0" quotePrefix="0" xfId="9">
      <alignment horizontal="center" vertical="center" wrapText="1" shrinkToFit="1"/>
    </xf>
    <xf numFmtId="0" fontId="16" fillId="14" borderId="2" applyAlignment="1" pivotButton="0" quotePrefix="0" xfId="9">
      <alignment horizontal="center" vertical="center" shrinkToFit="1"/>
    </xf>
    <xf numFmtId="0" fontId="16" fillId="14" borderId="48" applyAlignment="1" pivotButton="0" quotePrefix="0" xfId="9">
      <alignment horizontal="center" vertical="center" shrinkToFit="1"/>
    </xf>
    <xf numFmtId="0" fontId="16" fillId="14" borderId="38" applyAlignment="1" pivotButton="0" quotePrefix="0" xfId="9">
      <alignment horizontal="center" vertical="center" shrinkToFit="1"/>
    </xf>
    <xf numFmtId="0" fontId="16" fillId="14" borderId="3" applyAlignment="1" pivotButton="0" quotePrefix="0" xfId="9">
      <alignment horizontal="center" vertical="center" shrinkToFit="1"/>
    </xf>
    <xf numFmtId="0" fontId="64" fillId="17" borderId="8" applyAlignment="1" pivotButton="0" quotePrefix="0" xfId="9">
      <alignment horizontal="center" vertical="center" wrapText="1"/>
    </xf>
    <xf numFmtId="0" fontId="64" fillId="17" borderId="38" applyAlignment="1" pivotButton="0" quotePrefix="0" xfId="9">
      <alignment horizontal="center" vertical="center" wrapText="1"/>
    </xf>
    <xf numFmtId="0" fontId="64" fillId="17" borderId="9" applyAlignment="1" pivotButton="0" quotePrefix="0" xfId="9">
      <alignment horizontal="center" vertical="center" wrapText="1"/>
    </xf>
    <xf numFmtId="0" fontId="46" fillId="16" borderId="53" applyAlignment="1" pivotButton="0" quotePrefix="0" xfId="9">
      <alignment horizontal="center" vertical="center" wrapText="1"/>
    </xf>
    <xf numFmtId="0" fontId="46" fillId="16" borderId="50" applyAlignment="1" pivotButton="0" quotePrefix="0" xfId="9">
      <alignment horizontal="center" vertical="center" wrapText="1"/>
    </xf>
    <xf numFmtId="0" fontId="46" fillId="16" borderId="52" applyAlignment="1" pivotButton="0" quotePrefix="0" xfId="9">
      <alignment horizontal="center" vertical="center" wrapText="1"/>
    </xf>
    <xf numFmtId="0" fontId="45" fillId="0" borderId="35" applyAlignment="1" pivotButton="0" quotePrefix="0" xfId="9">
      <alignment horizontal="center" vertical="center" wrapText="1" shrinkToFit="1"/>
    </xf>
    <xf numFmtId="0" fontId="48" fillId="0" borderId="34" applyAlignment="1" pivotButton="0" quotePrefix="0" xfId="9">
      <alignment horizontal="center" vertical="center" wrapText="1"/>
    </xf>
    <xf numFmtId="0" fontId="48" fillId="0" borderId="43" applyAlignment="1" pivotButton="0" quotePrefix="0" xfId="9">
      <alignment horizontal="center" vertical="center" wrapText="1"/>
    </xf>
    <xf numFmtId="0" fontId="48" fillId="0" borderId="42" applyAlignment="1" pivotButton="0" quotePrefix="0" xfId="9">
      <alignment horizontal="center" vertical="center" wrapText="1"/>
    </xf>
    <xf numFmtId="0" fontId="48" fillId="4" borderId="45" applyAlignment="1" pivotButton="0" quotePrefix="0" xfId="9">
      <alignment horizontal="center" vertical="center" wrapText="1"/>
    </xf>
    <xf numFmtId="0" fontId="48" fillId="4" borderId="44" applyAlignment="1" pivotButton="0" quotePrefix="0" xfId="9">
      <alignment horizontal="center" vertical="center" wrapText="1"/>
    </xf>
    <xf numFmtId="0" fontId="48" fillId="4" borderId="45" applyAlignment="1" pivotButton="0" quotePrefix="0" xfId="9">
      <alignment horizontal="center" vertical="center"/>
    </xf>
    <xf numFmtId="0" fontId="48" fillId="4" borderId="43" applyAlignment="1" pivotButton="0" quotePrefix="0" xfId="9">
      <alignment horizontal="center" vertical="center"/>
    </xf>
    <xf numFmtId="0" fontId="48" fillId="4" borderId="44" applyAlignment="1" pivotButton="0" quotePrefix="0" xfId="9">
      <alignment horizontal="center" vertical="center"/>
    </xf>
    <xf numFmtId="0" fontId="54" fillId="16" borderId="31" applyAlignment="1" pivotButton="0" quotePrefix="0" xfId="9">
      <alignment horizontal="center" vertical="center" wrapText="1"/>
    </xf>
    <xf numFmtId="0" fontId="54" fillId="16" borderId="32" applyAlignment="1" pivotButton="0" quotePrefix="0" xfId="9">
      <alignment horizontal="center" vertical="center" wrapText="1"/>
    </xf>
    <xf numFmtId="0" fontId="54" fillId="16" borderId="46" applyAlignment="1" pivotButton="0" quotePrefix="0" xfId="9">
      <alignment horizontal="center" vertical="center" wrapText="1"/>
    </xf>
    <xf numFmtId="0" fontId="64" fillId="17" borderId="2" applyAlignment="1" pivotButton="0" quotePrefix="0" xfId="9">
      <alignment horizontal="center" vertical="center" wrapText="1"/>
    </xf>
    <xf numFmtId="0" fontId="64" fillId="17" borderId="48" applyAlignment="1" pivotButton="0" quotePrefix="0" xfId="9">
      <alignment horizontal="center" vertical="center" wrapText="1"/>
    </xf>
    <xf numFmtId="0" fontId="64" fillId="17" borderId="3" applyAlignment="1" pivotButton="0" quotePrefix="0" xfId="9">
      <alignment horizontal="center" vertical="center" wrapText="1"/>
    </xf>
    <xf numFmtId="0" fontId="77" fillId="0" borderId="0" applyAlignment="1" pivotButton="0" quotePrefix="0" xfId="9">
      <alignment vertical="center" shrinkToFit="1"/>
    </xf>
    <xf numFmtId="0" fontId="46" fillId="16" borderId="31" applyAlignment="1" pivotButton="0" quotePrefix="0" xfId="9">
      <alignment horizontal="center" vertical="center" wrapText="1"/>
    </xf>
    <xf numFmtId="0" fontId="46" fillId="16" borderId="32" applyAlignment="1" pivotButton="0" quotePrefix="0" xfId="9">
      <alignment horizontal="center" vertical="center" wrapText="1"/>
    </xf>
    <xf numFmtId="0" fontId="46" fillId="16" borderId="46" applyAlignment="1" pivotButton="0" quotePrefix="0" xfId="9">
      <alignment horizontal="center" vertical="center" wrapText="1"/>
    </xf>
    <xf numFmtId="0" fontId="78" fillId="0" borderId="0" applyAlignment="1" pivotButton="0" quotePrefix="0" xfId="9">
      <alignment horizontal="left" vertical="center" shrinkToFit="1"/>
    </xf>
    <xf numFmtId="0" fontId="77" fillId="0" borderId="0" applyAlignment="1" pivotButton="0" quotePrefix="0" xfId="9">
      <alignment horizontal="left" vertical="center" shrinkToFit="1"/>
    </xf>
    <xf numFmtId="0" fontId="70" fillId="4" borderId="2" applyAlignment="1" pivotButton="0" quotePrefix="0" xfId="9">
      <alignment horizontal="center" vertical="center"/>
    </xf>
    <xf numFmtId="0" fontId="69" fillId="0" borderId="48" applyAlignment="1" pivotButton="0" quotePrefix="0" xfId="9">
      <alignment horizontal="center" vertical="center"/>
    </xf>
    <xf numFmtId="0" fontId="69" fillId="0" borderId="3" applyAlignment="1" pivotButton="0" quotePrefix="0" xfId="9">
      <alignment horizontal="center" vertical="center"/>
    </xf>
    <xf numFmtId="0" fontId="69" fillId="0" borderId="6" applyAlignment="1" pivotButton="0" quotePrefix="0" xfId="9">
      <alignment horizontal="center" vertical="center"/>
    </xf>
    <xf numFmtId="0" fontId="69" fillId="0" borderId="39" applyAlignment="1" pivotButton="0" quotePrefix="0" xfId="9">
      <alignment horizontal="center" vertical="center"/>
    </xf>
    <xf numFmtId="0" fontId="69" fillId="0" borderId="7" applyAlignment="1" pivotButton="0" quotePrefix="0" xfId="9">
      <alignment horizontal="center" vertical="center"/>
    </xf>
    <xf numFmtId="0" fontId="68" fillId="4" borderId="2" applyAlignment="1" pivotButton="0" quotePrefix="0" xfId="9">
      <alignment horizontal="center" vertical="center"/>
    </xf>
    <xf numFmtId="0" fontId="68" fillId="0" borderId="48" applyAlignment="1" pivotButton="0" quotePrefix="0" xfId="9">
      <alignment vertical="center"/>
    </xf>
    <xf numFmtId="0" fontId="68" fillId="0" borderId="3" applyAlignment="1" pivotButton="0" quotePrefix="0" xfId="9">
      <alignment vertical="center"/>
    </xf>
    <xf numFmtId="0" fontId="68" fillId="0" borderId="6" applyAlignment="1" pivotButton="0" quotePrefix="0" xfId="9">
      <alignment vertical="center"/>
    </xf>
    <xf numFmtId="0" fontId="68" fillId="0" borderId="39" applyAlignment="1" pivotButton="0" quotePrefix="0" xfId="9">
      <alignment vertical="center"/>
    </xf>
    <xf numFmtId="0" fontId="68" fillId="0" borderId="7" applyAlignment="1" pivotButton="0" quotePrefix="0" xfId="9">
      <alignment vertical="center"/>
    </xf>
    <xf numFmtId="0" fontId="73" fillId="20" borderId="1" applyAlignment="1" pivotButton="0" quotePrefix="0" xfId="9">
      <alignment horizontal="center" vertical="center"/>
    </xf>
    <xf numFmtId="0" fontId="73" fillId="20" borderId="0" applyAlignment="1" pivotButton="0" quotePrefix="0" xfId="9">
      <alignment horizontal="center" vertical="center"/>
    </xf>
    <xf numFmtId="0" fontId="73" fillId="20" borderId="10" applyAlignment="1" pivotButton="0" quotePrefix="0" xfId="9">
      <alignment horizontal="center" vertical="center"/>
    </xf>
    <xf numFmtId="0" fontId="72" fillId="21" borderId="1" applyAlignment="1" pivotButton="0" quotePrefix="0" xfId="9">
      <alignment horizontal="center" vertical="center" wrapText="1"/>
    </xf>
    <xf numFmtId="0" fontId="72" fillId="21" borderId="0" applyAlignment="1" pivotButton="0" quotePrefix="0" xfId="9">
      <alignment horizontal="center" vertical="center" wrapText="1"/>
    </xf>
    <xf numFmtId="0" fontId="72" fillId="21" borderId="10" applyAlignment="1" pivotButton="0" quotePrefix="0" xfId="9">
      <alignment horizontal="center" vertical="center" wrapText="1"/>
    </xf>
    <xf numFmtId="0" fontId="72" fillId="21" borderId="31" applyAlignment="1" pivotButton="0" quotePrefix="0" xfId="9">
      <alignment horizontal="center" vertical="center" wrapText="1"/>
    </xf>
    <xf numFmtId="0" fontId="72" fillId="21" borderId="32" applyAlignment="1" pivotButton="0" quotePrefix="0" xfId="9">
      <alignment horizontal="center" vertical="center" wrapText="1"/>
    </xf>
    <xf numFmtId="0" fontId="72" fillId="21" borderId="33" applyAlignment="1" pivotButton="0" quotePrefix="0" xfId="9">
      <alignment horizontal="center" vertical="center" wrapText="1"/>
    </xf>
    <xf numFmtId="0" fontId="46" fillId="18" borderId="8" applyAlignment="1" pivotButton="0" quotePrefix="0" xfId="9">
      <alignment horizontal="center" vertical="center" shrinkToFit="1"/>
    </xf>
    <xf numFmtId="0" fontId="50" fillId="0" borderId="38" applyAlignment="1" pivotButton="0" quotePrefix="0" xfId="9">
      <alignment vertical="center"/>
    </xf>
    <xf numFmtId="0" fontId="50" fillId="0" borderId="9" applyAlignment="1" pivotButton="0" quotePrefix="0" xfId="9">
      <alignment vertical="center"/>
    </xf>
    <xf numFmtId="0" fontId="46" fillId="18" borderId="38" applyAlignment="1" pivotButton="0" quotePrefix="0" xfId="9">
      <alignment horizontal="center" vertical="center" shrinkToFit="1"/>
    </xf>
    <xf numFmtId="0" fontId="46" fillId="18" borderId="9" applyAlignment="1" pivotButton="0" quotePrefix="0" xfId="9">
      <alignment horizontal="center" vertical="center" shrinkToFit="1"/>
    </xf>
    <xf numFmtId="0" fontId="40" fillId="0" borderId="72" applyAlignment="1" pivotButton="0" quotePrefix="0" xfId="9">
      <alignment horizontal="center" vertical="center" shrinkToFit="1"/>
    </xf>
    <xf numFmtId="0" fontId="74" fillId="20" borderId="11" applyAlignment="1" pivotButton="0" quotePrefix="0" xfId="9">
      <alignment horizontal="center" vertical="center"/>
    </xf>
    <xf numFmtId="0" fontId="74" fillId="20" borderId="12" applyAlignment="1" pivotButton="0" quotePrefix="0" xfId="9">
      <alignment horizontal="center" vertical="center"/>
    </xf>
    <xf numFmtId="0" fontId="74" fillId="20" borderId="36" applyAlignment="1" pivotButton="0" quotePrefix="0" xfId="9">
      <alignment horizontal="center" vertical="center"/>
    </xf>
    <xf numFmtId="0" fontId="74" fillId="21" borderId="11" applyAlignment="1" pivotButton="0" quotePrefix="0" xfId="9">
      <alignment horizontal="center" vertical="center"/>
    </xf>
    <xf numFmtId="0" fontId="74" fillId="21" borderId="12" applyAlignment="1" pivotButton="0" quotePrefix="0" xfId="9">
      <alignment horizontal="center" vertical="center"/>
    </xf>
    <xf numFmtId="0" fontId="74" fillId="21" borderId="36" applyAlignment="1" pivotButton="0" quotePrefix="0" xfId="9">
      <alignment horizontal="center" vertical="center"/>
    </xf>
    <xf numFmtId="0" fontId="57" fillId="19" borderId="2" applyAlignment="1" pivotButton="0" quotePrefix="0" xfId="9">
      <alignment horizontal="center" vertical="center" wrapText="1" shrinkToFit="1"/>
    </xf>
    <xf numFmtId="0" fontId="57" fillId="19" borderId="48" applyAlignment="1" pivotButton="0" quotePrefix="0" xfId="9">
      <alignment horizontal="center" vertical="center" shrinkToFit="1"/>
    </xf>
    <xf numFmtId="0" fontId="57" fillId="19" borderId="3" applyAlignment="1" pivotButton="0" quotePrefix="0" xfId="9">
      <alignment horizontal="center" vertical="center" shrinkToFit="1"/>
    </xf>
    <xf numFmtId="0" fontId="57" fillId="19" borderId="6" applyAlignment="1" pivotButton="0" quotePrefix="0" xfId="9">
      <alignment horizontal="center" vertical="center" shrinkToFit="1"/>
    </xf>
    <xf numFmtId="0" fontId="57" fillId="19" borderId="39" applyAlignment="1" pivotButton="0" quotePrefix="0" xfId="9">
      <alignment horizontal="center" vertical="center" shrinkToFit="1"/>
    </xf>
    <xf numFmtId="0" fontId="57" fillId="19" borderId="7" applyAlignment="1" pivotButton="0" quotePrefix="0" xfId="9">
      <alignment horizontal="center" vertical="center" shrinkToFit="1"/>
    </xf>
    <xf numFmtId="0" fontId="48" fillId="0" borderId="57" applyAlignment="1" pivotButton="0" quotePrefix="0" xfId="9">
      <alignment horizontal="center" vertical="center" wrapText="1"/>
    </xf>
    <xf numFmtId="0" fontId="48" fillId="0" borderId="56" applyAlignment="1" pivotButton="0" quotePrefix="0" xfId="9">
      <alignment horizontal="center" vertical="center" wrapText="1"/>
    </xf>
    <xf numFmtId="0" fontId="48" fillId="0" borderId="55" applyAlignment="1" pivotButton="0" quotePrefix="0" xfId="9">
      <alignment horizontal="center" vertical="center" wrapText="1"/>
    </xf>
    <xf numFmtId="0" fontId="40" fillId="0" borderId="35" applyAlignment="1" pivotButton="0" quotePrefix="0" xfId="9">
      <alignment horizontal="center" vertical="center" shrinkToFit="1"/>
    </xf>
    <xf numFmtId="0" fontId="40" fillId="0" borderId="64" applyAlignment="1" pivotButton="0" quotePrefix="0" xfId="9">
      <alignment horizontal="center" vertical="center" shrinkToFit="1"/>
    </xf>
    <xf numFmtId="0" fontId="48" fillId="4" borderId="59" applyAlignment="1" pivotButton="0" quotePrefix="0" xfId="9">
      <alignment horizontal="center" vertical="center"/>
    </xf>
    <xf numFmtId="0" fontId="48" fillId="4" borderId="56" applyAlignment="1" pivotButton="0" quotePrefix="0" xfId="9">
      <alignment horizontal="center" vertical="center"/>
    </xf>
    <xf numFmtId="0" fontId="48" fillId="4" borderId="58" applyAlignment="1" pivotButton="0" quotePrefix="0" xfId="9">
      <alignment horizontal="center" vertical="center"/>
    </xf>
    <xf numFmtId="0" fontId="42" fillId="18" borderId="8" applyAlignment="1" pivotButton="0" quotePrefix="0" xfId="9">
      <alignment horizontal="center" vertical="center" shrinkToFit="1"/>
    </xf>
    <xf numFmtId="0" fontId="42" fillId="18" borderId="38" applyAlignment="1" pivotButton="0" quotePrefix="0" xfId="9">
      <alignment horizontal="center" vertical="center" shrinkToFit="1"/>
    </xf>
    <xf numFmtId="0" fontId="42" fillId="18" borderId="9" applyAlignment="1" pivotButton="0" quotePrefix="0" xfId="9">
      <alignment horizontal="center" vertical="center" shrinkToFit="1"/>
    </xf>
    <xf numFmtId="0" fontId="46" fillId="0" borderId="0" applyAlignment="1" pivotButton="0" quotePrefix="0" xfId="9">
      <alignment horizontal="center" vertical="center" shrinkToFit="1"/>
    </xf>
    <xf numFmtId="0" fontId="48" fillId="0" borderId="0" applyAlignment="1" pivotButton="0" quotePrefix="0" xfId="9">
      <alignment horizontal="center" vertical="center" shrinkToFit="1"/>
    </xf>
    <xf numFmtId="0" fontId="44" fillId="14" borderId="53" applyAlignment="1" pivotButton="0" quotePrefix="0" xfId="9">
      <alignment horizontal="center" vertical="center" shrinkToFit="1"/>
    </xf>
    <xf numFmtId="0" fontId="23" fillId="0" borderId="50" applyAlignment="1" pivotButton="0" quotePrefix="0" xfId="9">
      <alignment vertical="center"/>
    </xf>
    <xf numFmtId="0" fontId="23" fillId="0" borderId="49" applyAlignment="1" pivotButton="0" quotePrefix="0" xfId="9">
      <alignment vertical="center"/>
    </xf>
    <xf numFmtId="0" fontId="46" fillId="0" borderId="68" applyAlignment="1" pivotButton="0" quotePrefix="0" xfId="9">
      <alignment horizontal="center" vertical="center" shrinkToFit="1"/>
    </xf>
    <xf numFmtId="0" fontId="46" fillId="0" borderId="67" applyAlignment="1" pivotButton="0" quotePrefix="0" xfId="9">
      <alignment horizontal="center" vertical="center" shrinkToFit="1"/>
    </xf>
    <xf numFmtId="0" fontId="46" fillId="0" borderId="76" applyAlignment="1" pivotButton="0" quotePrefix="0" xfId="9">
      <alignment horizontal="center" vertical="center" shrinkToFit="1"/>
    </xf>
    <xf numFmtId="0" fontId="46" fillId="0" borderId="75" applyAlignment="1" pivotButton="0" quotePrefix="0" xfId="9">
      <alignment horizontal="center" vertical="center" shrinkToFit="1"/>
    </xf>
    <xf numFmtId="0" fontId="49" fillId="15" borderId="8" applyAlignment="1" pivotButton="0" quotePrefix="0" xfId="9">
      <alignment horizontal="center" vertical="center" wrapText="1" shrinkToFit="1"/>
    </xf>
    <xf numFmtId="0" fontId="57" fillId="15" borderId="13" applyAlignment="1" pivotButton="0" quotePrefix="0" xfId="9">
      <alignment horizontal="center" vertical="center" wrapText="1" shrinkToFit="1"/>
    </xf>
    <xf numFmtId="0" fontId="56" fillId="15" borderId="77" applyAlignment="1" pivotButton="0" quotePrefix="0" xfId="9">
      <alignment vertical="center"/>
    </xf>
    <xf numFmtId="0" fontId="56" fillId="15" borderId="14" applyAlignment="1" pivotButton="0" quotePrefix="0" xfId="9">
      <alignment vertical="center"/>
    </xf>
    <xf numFmtId="0" fontId="40" fillId="0" borderId="75" applyAlignment="1" pivotButton="0" quotePrefix="0" xfId="9">
      <alignment horizontal="center" vertical="center" shrinkToFit="1"/>
    </xf>
    <xf numFmtId="0" fontId="53" fillId="0" borderId="75" applyAlignment="1" pivotButton="0" quotePrefix="0" xfId="9">
      <alignment vertical="center"/>
    </xf>
    <xf numFmtId="0" fontId="53" fillId="0" borderId="74" applyAlignment="1" pivotButton="0" quotePrefix="0" xfId="9">
      <alignment vertical="center"/>
    </xf>
    <xf numFmtId="0" fontId="49" fillId="14" borderId="8" applyAlignment="1" pivotButton="0" quotePrefix="0" xfId="9">
      <alignment horizontal="center" vertical="center" shrinkToFit="1"/>
    </xf>
    <xf numFmtId="0" fontId="58" fillId="14" borderId="38" applyAlignment="1" pivotButton="0" quotePrefix="0" xfId="9">
      <alignment vertical="center"/>
    </xf>
    <xf numFmtId="0" fontId="58" fillId="14" borderId="9" applyAlignment="1" pivotButton="0" quotePrefix="0" xfId="9">
      <alignment vertical="center"/>
    </xf>
    <xf numFmtId="0" fontId="47" fillId="0" borderId="56" applyAlignment="1" pivotButton="0" quotePrefix="0" xfId="9">
      <alignment horizontal="center" vertical="center" wrapText="1" shrinkToFit="1"/>
    </xf>
    <xf numFmtId="0" fontId="47" fillId="0" borderId="58" applyAlignment="1" pivotButton="0" quotePrefix="0" xfId="9">
      <alignment horizontal="center" vertical="center" wrapText="1" shrinkToFit="1"/>
    </xf>
    <xf numFmtId="0" fontId="47" fillId="0" borderId="53" applyAlignment="1" pivotButton="0" quotePrefix="0" xfId="9">
      <alignment horizontal="center" vertical="center" shrinkToFit="1"/>
    </xf>
    <xf numFmtId="0" fontId="47" fillId="0" borderId="50" applyAlignment="1" pivotButton="0" quotePrefix="0" xfId="9">
      <alignment horizontal="center" vertical="center" shrinkToFit="1"/>
    </xf>
    <xf numFmtId="0" fontId="47" fillId="0" borderId="52" applyAlignment="1" pivotButton="0" quotePrefix="0" xfId="9">
      <alignment horizontal="center" vertical="center" shrinkToFit="1"/>
    </xf>
    <xf numFmtId="0" fontId="47" fillId="0" borderId="45" applyAlignment="1" pivotButton="0" quotePrefix="0" xfId="9">
      <alignment horizontal="center" vertical="center" wrapText="1" shrinkToFit="1"/>
    </xf>
    <xf numFmtId="0" fontId="47" fillId="0" borderId="43" applyAlignment="1" pivotButton="0" quotePrefix="0" xfId="9">
      <alignment horizontal="center" vertical="center" wrapText="1" shrinkToFit="1"/>
    </xf>
    <xf numFmtId="0" fontId="47" fillId="0" borderId="44" applyAlignment="1" pivotButton="0" quotePrefix="0" xfId="9">
      <alignment horizontal="center" vertical="center" wrapText="1" shrinkToFit="1"/>
    </xf>
    <xf numFmtId="0" fontId="48" fillId="0" borderId="35" applyAlignment="1" pivotButton="0" quotePrefix="0" xfId="9">
      <alignment horizontal="center" vertical="center" shrinkToFit="1"/>
    </xf>
    <xf numFmtId="0" fontId="48" fillId="0" borderId="64" applyAlignment="1" pivotButton="0" quotePrefix="0" xfId="9">
      <alignment horizontal="center" vertical="center" shrinkToFit="1"/>
    </xf>
    <xf numFmtId="0" fontId="46" fillId="0" borderId="55" applyAlignment="1" pivotButton="0" quotePrefix="0" xfId="9">
      <alignment horizontal="center" vertical="center" shrinkToFit="1"/>
    </xf>
    <xf numFmtId="0" fontId="40" fillId="0" borderId="74" applyAlignment="1" pivotButton="0" quotePrefix="0" xfId="9">
      <alignment horizontal="center" vertical="center" shrinkToFit="1"/>
    </xf>
    <xf numFmtId="0" fontId="40" fillId="0" borderId="67" applyAlignment="1" pivotButton="0" quotePrefix="0" xfId="9">
      <alignment horizontal="center" vertical="center" shrinkToFit="1"/>
    </xf>
    <xf numFmtId="0" fontId="40" fillId="0" borderId="66" applyAlignment="1" pivotButton="0" quotePrefix="0" xfId="9">
      <alignment horizontal="center" vertical="center" shrinkToFit="1"/>
    </xf>
    <xf numFmtId="0" fontId="46" fillId="4" borderId="53" applyAlignment="1" pivotButton="0" quotePrefix="0" xfId="9">
      <alignment horizontal="center" vertical="center" shrinkToFit="1"/>
    </xf>
    <xf numFmtId="0" fontId="46" fillId="4" borderId="50" applyAlignment="1" pivotButton="0" quotePrefix="0" xfId="9">
      <alignment horizontal="center" vertical="center" shrinkToFit="1"/>
    </xf>
    <xf numFmtId="0" fontId="46" fillId="4" borderId="52" applyAlignment="1" pivotButton="0" quotePrefix="0" xfId="9">
      <alignment horizontal="center" vertical="center" shrinkToFit="1"/>
    </xf>
    <xf numFmtId="0" fontId="48" fillId="0" borderId="51" applyAlignment="1" pivotButton="0" quotePrefix="0" xfId="9">
      <alignment horizontal="center" vertical="center" shrinkToFit="1"/>
    </xf>
    <xf numFmtId="0" fontId="48" fillId="0" borderId="50" applyAlignment="1" pivotButton="0" quotePrefix="0" xfId="9">
      <alignment horizontal="center" vertical="center" shrinkToFit="1"/>
    </xf>
    <xf numFmtId="0" fontId="48" fillId="0" borderId="49" applyAlignment="1" pivotButton="0" quotePrefix="0" xfId="9">
      <alignment horizontal="center" vertical="center" shrinkToFit="1"/>
    </xf>
    <xf numFmtId="0" fontId="49" fillId="0" borderId="45" applyAlignment="1" pivotButton="0" quotePrefix="0" xfId="9">
      <alignment horizontal="center" vertical="center" shrinkToFit="1"/>
    </xf>
    <xf numFmtId="0" fontId="49" fillId="0" borderId="43" applyAlignment="1" pivotButton="0" quotePrefix="0" xfId="9">
      <alignment horizontal="center" vertical="center" shrinkToFit="1"/>
    </xf>
    <xf numFmtId="0" fontId="49" fillId="0" borderId="44" applyAlignment="1" pivotButton="0" quotePrefix="0" xfId="9">
      <alignment horizontal="center" vertical="center" shrinkToFit="1"/>
    </xf>
    <xf numFmtId="0" fontId="53" fillId="0" borderId="64" applyAlignment="1" pivotButton="0" quotePrefix="0" xfId="9">
      <alignment vertical="center"/>
    </xf>
    <xf numFmtId="0" fontId="46" fillId="0" borderId="73" applyAlignment="1" pivotButton="0" quotePrefix="0" xfId="9">
      <alignment horizontal="center" vertical="center" shrinkToFit="1"/>
    </xf>
    <xf numFmtId="0" fontId="46" fillId="0" borderId="71" applyAlignment="1" pivotButton="0" quotePrefix="0" xfId="9">
      <alignment horizontal="center" vertical="center" shrinkToFit="1"/>
    </xf>
    <xf numFmtId="0" fontId="72" fillId="0" borderId="34" applyAlignment="1" pivotButton="0" quotePrefix="0" xfId="98">
      <alignment horizontal="center" vertical="center" shrinkToFit="1"/>
    </xf>
    <xf numFmtId="0" fontId="72" fillId="0" borderId="43" applyAlignment="1" pivotButton="0" quotePrefix="0" xfId="98">
      <alignment horizontal="center" vertical="center" shrinkToFit="1"/>
    </xf>
    <xf numFmtId="0" fontId="72" fillId="0" borderId="42" applyAlignment="1" pivotButton="0" quotePrefix="0" xfId="98">
      <alignment horizontal="center" vertical="center" shrinkToFit="1"/>
    </xf>
    <xf numFmtId="0" fontId="45" fillId="0" borderId="35" applyAlignment="1" pivotButton="0" quotePrefix="0" xfId="98">
      <alignment horizontal="center" vertical="center" wrapText="1" shrinkToFit="1"/>
    </xf>
    <xf numFmtId="0" fontId="45" fillId="0" borderId="35" applyAlignment="1" pivotButton="0" quotePrefix="0" xfId="98">
      <alignment vertical="center" wrapText="1" shrinkToFit="1"/>
    </xf>
    <xf numFmtId="0" fontId="72" fillId="4" borderId="45" applyAlignment="1" pivotButton="0" quotePrefix="0" xfId="98">
      <alignment horizontal="center" vertical="center" wrapText="1"/>
    </xf>
    <xf numFmtId="0" fontId="72" fillId="4" borderId="43" applyAlignment="1" pivotButton="0" quotePrefix="0" xfId="98">
      <alignment horizontal="center" vertical="center" wrapText="1"/>
    </xf>
    <xf numFmtId="0" fontId="72" fillId="4" borderId="44" applyAlignment="1" pivotButton="0" quotePrefix="0" xfId="98">
      <alignment horizontal="center" vertical="center" wrapText="1"/>
    </xf>
    <xf numFmtId="0" fontId="72" fillId="4" borderId="34" applyAlignment="1" pivotButton="0" quotePrefix="0" xfId="98">
      <alignment horizontal="center" vertical="center" shrinkToFit="1"/>
    </xf>
    <xf numFmtId="0" fontId="23" fillId="4" borderId="43" applyAlignment="1" pivotButton="0" quotePrefix="0" xfId="98">
      <alignment vertical="center" shrinkToFit="1"/>
    </xf>
    <xf numFmtId="0" fontId="23" fillId="4" borderId="42" applyAlignment="1" pivotButton="0" quotePrefix="0" xfId="98">
      <alignment vertical="center" shrinkToFit="1"/>
    </xf>
    <xf numFmtId="0" fontId="72" fillId="4" borderId="43" applyAlignment="1" pivotButton="0" quotePrefix="0" xfId="98">
      <alignment horizontal="center" vertical="center" shrinkToFit="1"/>
    </xf>
    <xf numFmtId="0" fontId="72" fillId="4" borderId="42" applyAlignment="1" pivotButton="0" quotePrefix="0" xfId="98">
      <alignment horizontal="center" vertical="center" shrinkToFit="1"/>
    </xf>
    <xf numFmtId="0" fontId="72" fillId="4" borderId="59" applyAlignment="1" pivotButton="0" quotePrefix="0" xfId="98">
      <alignment horizontal="center" vertical="center"/>
    </xf>
    <xf numFmtId="0" fontId="72" fillId="4" borderId="56" applyAlignment="1" pivotButton="0" quotePrefix="0" xfId="98">
      <alignment horizontal="center" vertical="center"/>
    </xf>
    <xf numFmtId="0" fontId="72" fillId="4" borderId="58" applyAlignment="1" pivotButton="0" quotePrefix="0" xfId="98">
      <alignment horizontal="center" vertical="center"/>
    </xf>
    <xf numFmtId="0" fontId="16" fillId="14" borderId="8" applyAlignment="1" pivotButton="0" quotePrefix="0" xfId="98">
      <alignment horizontal="center" vertical="center" shrinkToFit="1"/>
    </xf>
    <xf numFmtId="0" fontId="16" fillId="14" borderId="38" applyAlignment="1" pivotButton="0" quotePrefix="0" xfId="98">
      <alignment horizontal="center" vertical="center" shrinkToFit="1"/>
    </xf>
    <xf numFmtId="0" fontId="16" fillId="14" borderId="9" applyAlignment="1" pivotButton="0" quotePrefix="0" xfId="98">
      <alignment horizontal="center" vertical="center" shrinkToFit="1"/>
    </xf>
    <xf numFmtId="0" fontId="72" fillId="0" borderId="57" applyAlignment="1" pivotButton="0" quotePrefix="0" xfId="98">
      <alignment horizontal="center" vertical="center" shrinkToFit="1"/>
    </xf>
    <xf numFmtId="0" fontId="23" fillId="0" borderId="56" applyAlignment="1" pivotButton="0" quotePrefix="0" xfId="98">
      <alignment vertical="center" shrinkToFit="1"/>
    </xf>
    <xf numFmtId="0" fontId="23" fillId="0" borderId="55" applyAlignment="1" pivotButton="0" quotePrefix="0" xfId="98">
      <alignment vertical="center" shrinkToFit="1"/>
    </xf>
    <xf numFmtId="0" fontId="72" fillId="4" borderId="57" applyAlignment="1" pivotButton="0" quotePrefix="0" xfId="98">
      <alignment horizontal="center" vertical="center" shrinkToFit="1"/>
    </xf>
    <xf numFmtId="0" fontId="72" fillId="4" borderId="56" applyAlignment="1" pivotButton="0" quotePrefix="0" xfId="98">
      <alignment horizontal="center" vertical="center" shrinkToFit="1"/>
    </xf>
    <xf numFmtId="0" fontId="72" fillId="4" borderId="55" applyAlignment="1" pivotButton="0" quotePrefix="0" xfId="98">
      <alignment horizontal="center" vertical="center" shrinkToFit="1"/>
    </xf>
    <xf numFmtId="0" fontId="72" fillId="4" borderId="59" applyAlignment="1" pivotButton="0" quotePrefix="0" xfId="98">
      <alignment horizontal="center" vertical="center" wrapText="1"/>
    </xf>
    <xf numFmtId="0" fontId="72" fillId="4" borderId="56" applyAlignment="1" pivotButton="0" quotePrefix="0" xfId="98">
      <alignment horizontal="center" vertical="center" wrapText="1"/>
    </xf>
    <xf numFmtId="0" fontId="72" fillId="4" borderId="58" applyAlignment="1" pivotButton="0" quotePrefix="0" xfId="98">
      <alignment horizontal="center" vertical="center" wrapText="1"/>
    </xf>
    <xf numFmtId="0" fontId="23" fillId="4" borderId="56" applyAlignment="1" pivotButton="0" quotePrefix="0" xfId="98">
      <alignment vertical="center" shrinkToFit="1"/>
    </xf>
    <xf numFmtId="0" fontId="23" fillId="4" borderId="55" applyAlignment="1" pivotButton="0" quotePrefix="0" xfId="98">
      <alignment vertical="center" shrinkToFit="1"/>
    </xf>
    <xf numFmtId="0" fontId="64" fillId="17" borderId="8" applyAlignment="1" pivotButton="0" quotePrefix="0" xfId="98">
      <alignment horizontal="center" vertical="center" wrapText="1"/>
    </xf>
    <xf numFmtId="0" fontId="64" fillId="17" borderId="38" applyAlignment="1" pivotButton="0" quotePrefix="0" xfId="98">
      <alignment horizontal="center" vertical="center" wrapText="1"/>
    </xf>
    <xf numFmtId="0" fontId="64" fillId="17" borderId="9" applyAlignment="1" pivotButton="0" quotePrefix="0" xfId="98">
      <alignment horizontal="center" vertical="center" wrapText="1"/>
    </xf>
    <xf numFmtId="0" fontId="62" fillId="18" borderId="8" applyAlignment="1" pivotButton="0" quotePrefix="0" xfId="98">
      <alignment horizontal="center" vertical="center" shrinkToFit="1"/>
    </xf>
    <xf numFmtId="0" fontId="62" fillId="18" borderId="38" applyAlignment="1" pivotButton="0" quotePrefix="0" xfId="98">
      <alignment horizontal="center" vertical="center" shrinkToFit="1"/>
    </xf>
    <xf numFmtId="0" fontId="62" fillId="18" borderId="9" applyAlignment="1" pivotButton="0" quotePrefix="0" xfId="98">
      <alignment horizontal="center" vertical="center" shrinkToFit="1"/>
    </xf>
    <xf numFmtId="0" fontId="77" fillId="0" borderId="0" applyAlignment="1" pivotButton="0" quotePrefix="0" xfId="98">
      <alignment vertical="center" shrinkToFit="1"/>
    </xf>
    <xf numFmtId="0" fontId="78" fillId="0" borderId="0" applyAlignment="1" pivotButton="0" quotePrefix="0" xfId="98">
      <alignment horizontal="left" vertical="center" shrinkToFit="1"/>
    </xf>
    <xf numFmtId="0" fontId="73" fillId="20" borderId="1" applyAlignment="1" pivotButton="0" quotePrefix="0" xfId="98">
      <alignment horizontal="center" vertical="center"/>
    </xf>
    <xf numFmtId="0" fontId="73" fillId="20" borderId="0" applyAlignment="1" pivotButton="0" quotePrefix="0" xfId="98">
      <alignment horizontal="center" vertical="center"/>
    </xf>
    <xf numFmtId="0" fontId="73" fillId="20" borderId="10" applyAlignment="1" pivotButton="0" quotePrefix="0" xfId="98">
      <alignment horizontal="center" vertical="center"/>
    </xf>
    <xf numFmtId="0" fontId="64" fillId="21" borderId="1" applyAlignment="1" pivotButton="0" quotePrefix="0" xfId="98">
      <alignment horizontal="center" vertical="center" wrapText="1"/>
    </xf>
    <xf numFmtId="0" fontId="64" fillId="21" borderId="0" applyAlignment="1" pivotButton="0" quotePrefix="0" xfId="98">
      <alignment horizontal="center" vertical="center" wrapText="1"/>
    </xf>
    <xf numFmtId="0" fontId="64" fillId="21" borderId="10" applyAlignment="1" pivotButton="0" quotePrefix="0" xfId="98">
      <alignment horizontal="center" vertical="center" wrapText="1"/>
    </xf>
    <xf numFmtId="0" fontId="64" fillId="21" borderId="31" applyAlignment="1" pivotButton="0" quotePrefix="0" xfId="98">
      <alignment horizontal="center" vertical="center" wrapText="1"/>
    </xf>
    <xf numFmtId="0" fontId="64" fillId="21" borderId="32" applyAlignment="1" pivotButton="0" quotePrefix="0" xfId="98">
      <alignment horizontal="center" vertical="center" wrapText="1"/>
    </xf>
    <xf numFmtId="0" fontId="64" fillId="21" borderId="33" applyAlignment="1" pivotButton="0" quotePrefix="0" xfId="98">
      <alignment horizontal="center" vertical="center" wrapText="1"/>
    </xf>
    <xf numFmtId="0" fontId="64" fillId="20" borderId="0" applyAlignment="1" pivotButton="0" quotePrefix="0" xfId="98">
      <alignment horizontal="center" vertical="center" wrapText="1"/>
    </xf>
    <xf numFmtId="0" fontId="64" fillId="20" borderId="10" applyAlignment="1" pivotButton="0" quotePrefix="0" xfId="98">
      <alignment horizontal="center" vertical="center" wrapText="1"/>
    </xf>
    <xf numFmtId="0" fontId="64" fillId="20" borderId="32" applyAlignment="1" pivotButton="0" quotePrefix="0" xfId="98">
      <alignment horizontal="center" vertical="center" wrapText="1"/>
    </xf>
    <xf numFmtId="0" fontId="64" fillId="20" borderId="33" applyAlignment="1" pivotButton="0" quotePrefix="0" xfId="98">
      <alignment horizontal="center" vertical="center" wrapText="1"/>
    </xf>
    <xf numFmtId="0" fontId="64" fillId="4" borderId="53" applyAlignment="1" pivotButton="0" quotePrefix="0" xfId="98">
      <alignment horizontal="center" vertical="center" wrapText="1"/>
    </xf>
    <xf numFmtId="0" fontId="64" fillId="4" borderId="50" applyAlignment="1" pivotButton="0" quotePrefix="0" xfId="98">
      <alignment horizontal="center" vertical="center" wrapText="1"/>
    </xf>
    <xf numFmtId="0" fontId="64" fillId="4" borderId="52" applyAlignment="1" pivotButton="0" quotePrefix="0" xfId="98">
      <alignment horizontal="center" vertical="center" wrapText="1"/>
    </xf>
    <xf numFmtId="0" fontId="74" fillId="20" borderId="11" applyAlignment="1" pivotButton="0" quotePrefix="0" xfId="98">
      <alignment horizontal="center" vertical="center"/>
    </xf>
    <xf numFmtId="0" fontId="74" fillId="20" borderId="12" applyAlignment="1" pivotButton="0" quotePrefix="0" xfId="98">
      <alignment horizontal="center" vertical="center"/>
    </xf>
    <xf numFmtId="0" fontId="74" fillId="20" borderId="36" applyAlignment="1" pivotButton="0" quotePrefix="0" xfId="98">
      <alignment horizontal="center" vertical="center"/>
    </xf>
    <xf numFmtId="0" fontId="74" fillId="21" borderId="11" applyAlignment="1" pivotButton="0" quotePrefix="0" xfId="98">
      <alignment horizontal="center" vertical="center"/>
    </xf>
    <xf numFmtId="0" fontId="74" fillId="21" borderId="12" applyAlignment="1" pivotButton="0" quotePrefix="0" xfId="98">
      <alignment horizontal="center" vertical="center"/>
    </xf>
    <xf numFmtId="0" fontId="74" fillId="21" borderId="36" applyAlignment="1" pivotButton="0" quotePrefix="0" xfId="98">
      <alignment horizontal="center" vertical="center"/>
    </xf>
    <xf numFmtId="0" fontId="62" fillId="18" borderId="2" applyAlignment="1" pivotButton="0" quotePrefix="0" xfId="98">
      <alignment horizontal="center" vertical="center" shrinkToFit="1"/>
    </xf>
    <xf numFmtId="0" fontId="62" fillId="18" borderId="48" applyAlignment="1" pivotButton="0" quotePrefix="0" xfId="98">
      <alignment horizontal="center" vertical="center" shrinkToFit="1"/>
    </xf>
    <xf numFmtId="0" fontId="62" fillId="18" borderId="3" applyAlignment="1" pivotButton="0" quotePrefix="0" xfId="98">
      <alignment horizontal="center" vertical="center" shrinkToFit="1"/>
    </xf>
    <xf numFmtId="0" fontId="57" fillId="19" borderId="2" applyAlignment="1" pivotButton="0" quotePrefix="0" xfId="98">
      <alignment horizontal="center" vertical="center" wrapText="1" shrinkToFit="1"/>
    </xf>
    <xf numFmtId="0" fontId="57" fillId="19" borderId="48" applyAlignment="1" pivotButton="0" quotePrefix="0" xfId="98">
      <alignment horizontal="center" vertical="center" shrinkToFit="1"/>
    </xf>
    <xf numFmtId="0" fontId="57" fillId="19" borderId="3" applyAlignment="1" pivotButton="0" quotePrefix="0" xfId="98">
      <alignment horizontal="center" vertical="center" shrinkToFit="1"/>
    </xf>
    <xf numFmtId="0" fontId="57" fillId="19" borderId="6" applyAlignment="1" pivotButton="0" quotePrefix="0" xfId="98">
      <alignment horizontal="center" vertical="center" shrinkToFit="1"/>
    </xf>
    <xf numFmtId="0" fontId="57" fillId="19" borderId="39" applyAlignment="1" pivotButton="0" quotePrefix="0" xfId="98">
      <alignment horizontal="center" vertical="center" shrinkToFit="1"/>
    </xf>
    <xf numFmtId="0" fontId="57" fillId="19" borderId="7" applyAlignment="1" pivotButton="0" quotePrefix="0" xfId="98">
      <alignment horizontal="center" vertical="center" shrinkToFit="1"/>
    </xf>
    <xf numFmtId="0" fontId="64" fillId="16" borderId="31" applyAlignment="1" pivotButton="0" quotePrefix="0" xfId="98">
      <alignment horizontal="center" vertical="center" wrapText="1"/>
    </xf>
    <xf numFmtId="0" fontId="23" fillId="0" borderId="32" applyAlignment="1" pivotButton="0" quotePrefix="0" xfId="98">
      <alignment vertical="center"/>
    </xf>
    <xf numFmtId="0" fontId="23" fillId="0" borderId="46" applyAlignment="1" pivotButton="0" quotePrefix="0" xfId="98">
      <alignment vertical="center"/>
    </xf>
    <xf numFmtId="0" fontId="25" fillId="0" borderId="76" applyAlignment="1" pivotButton="0" quotePrefix="0" xfId="98">
      <alignment vertical="center" wrapText="1" shrinkToFit="1"/>
    </xf>
    <xf numFmtId="0" fontId="25" fillId="0" borderId="74" applyAlignment="1" pivotButton="0" quotePrefix="0" xfId="98">
      <alignment vertical="center" wrapText="1" shrinkToFit="1"/>
    </xf>
    <xf numFmtId="0" fontId="64" fillId="4" borderId="31" applyAlignment="1" pivotButton="0" quotePrefix="0" xfId="98">
      <alignment horizontal="center" vertical="center" wrapText="1"/>
    </xf>
    <xf numFmtId="0" fontId="64" fillId="4" borderId="32" applyAlignment="1" pivotButton="0" quotePrefix="0" xfId="98">
      <alignment horizontal="center" vertical="center" wrapText="1"/>
    </xf>
    <xf numFmtId="0" fontId="64" fillId="4" borderId="46" applyAlignment="1" pivotButton="0" quotePrefix="0" xfId="98">
      <alignment horizontal="center" vertical="center" wrapText="1"/>
    </xf>
    <xf numFmtId="0" fontId="49" fillId="15" borderId="8" applyAlignment="1" pivotButton="0" quotePrefix="0" xfId="98">
      <alignment horizontal="center" vertical="center" shrinkToFit="1"/>
    </xf>
    <xf numFmtId="0" fontId="49" fillId="15" borderId="38" applyAlignment="1" pivotButton="0" quotePrefix="0" xfId="98">
      <alignment horizontal="center" vertical="center" shrinkToFit="1"/>
    </xf>
    <xf numFmtId="0" fontId="49" fillId="15" borderId="9" applyAlignment="1" pivotButton="0" quotePrefix="0" xfId="98">
      <alignment horizontal="center" vertical="center" shrinkToFit="1"/>
    </xf>
    <xf numFmtId="0" fontId="49" fillId="15" borderId="2" applyAlignment="1" pivotButton="0" quotePrefix="0" xfId="98">
      <alignment horizontal="center" vertical="center" shrinkToFit="1"/>
    </xf>
    <xf numFmtId="0" fontId="49" fillId="15" borderId="48" applyAlignment="1" pivotButton="0" quotePrefix="0" xfId="98">
      <alignment horizontal="center" vertical="center" shrinkToFit="1"/>
    </xf>
    <xf numFmtId="0" fontId="40" fillId="0" borderId="35" applyAlignment="1" pivotButton="0" quotePrefix="0" xfId="98">
      <alignment horizontal="center" vertical="center" shrinkToFit="1"/>
    </xf>
    <xf numFmtId="0" fontId="40" fillId="0" borderId="64" applyAlignment="1" pivotButton="0" quotePrefix="0" xfId="98">
      <alignment horizontal="center" vertical="center" shrinkToFit="1"/>
    </xf>
    <xf numFmtId="0" fontId="60" fillId="14" borderId="2" applyAlignment="1" pivotButton="0" quotePrefix="0" xfId="98">
      <alignment horizontal="center" vertical="center" wrapText="1" shrinkToFit="1"/>
    </xf>
    <xf numFmtId="0" fontId="60" fillId="14" borderId="48" applyAlignment="1" pivotButton="0" quotePrefix="0" xfId="98">
      <alignment horizontal="center" vertical="center" wrapText="1" shrinkToFit="1"/>
    </xf>
    <xf numFmtId="0" fontId="60" fillId="14" borderId="3" applyAlignment="1" pivotButton="0" quotePrefix="0" xfId="98">
      <alignment horizontal="center" vertical="center" wrapText="1" shrinkToFit="1"/>
    </xf>
    <xf numFmtId="0" fontId="60" fillId="14" borderId="4" applyAlignment="1" pivotButton="0" quotePrefix="0" xfId="98">
      <alignment horizontal="center" vertical="center" wrapText="1" shrinkToFit="1"/>
    </xf>
    <xf numFmtId="0" fontId="60" fillId="14" borderId="0" applyAlignment="1" pivotButton="0" quotePrefix="0" xfId="98">
      <alignment horizontal="center" vertical="center" wrapText="1" shrinkToFit="1"/>
    </xf>
    <xf numFmtId="0" fontId="60" fillId="14" borderId="5" applyAlignment="1" pivotButton="0" quotePrefix="0" xfId="98">
      <alignment horizontal="center" vertical="center" wrapText="1" shrinkToFit="1"/>
    </xf>
    <xf numFmtId="0" fontId="60" fillId="14" borderId="6" applyAlignment="1" pivotButton="0" quotePrefix="0" xfId="98">
      <alignment horizontal="center" vertical="center" wrapText="1" shrinkToFit="1"/>
    </xf>
    <xf numFmtId="0" fontId="60" fillId="14" borderId="39" applyAlignment="1" pivotButton="0" quotePrefix="0" xfId="98">
      <alignment horizontal="center" vertical="center" wrapText="1" shrinkToFit="1"/>
    </xf>
    <xf numFmtId="0" fontId="60" fillId="14" borderId="7" applyAlignment="1" pivotButton="0" quotePrefix="0" xfId="98">
      <alignment horizontal="center" vertical="center" wrapText="1" shrinkToFit="1"/>
    </xf>
    <xf numFmtId="0" fontId="46" fillId="0" borderId="73" applyAlignment="1" pivotButton="0" quotePrefix="0" xfId="98">
      <alignment horizontal="center" vertical="center" shrinkToFit="1"/>
    </xf>
    <xf numFmtId="0" fontId="46" fillId="0" borderId="37" applyAlignment="1" pivotButton="0" quotePrefix="0" xfId="98">
      <alignment horizontal="center" vertical="center" shrinkToFit="1"/>
    </xf>
    <xf numFmtId="0" fontId="40" fillId="0" borderId="37" applyAlignment="1" pivotButton="0" quotePrefix="0" xfId="98">
      <alignment horizontal="center" vertical="center" shrinkToFit="1"/>
    </xf>
    <xf numFmtId="0" fontId="40" fillId="0" borderId="72" applyAlignment="1" pivotButton="0" quotePrefix="0" xfId="98">
      <alignment horizontal="center" vertical="center" shrinkToFit="1"/>
    </xf>
    <xf numFmtId="0" fontId="46" fillId="0" borderId="65" applyAlignment="1" pivotButton="0" quotePrefix="0" xfId="98">
      <alignment horizontal="center" vertical="center" shrinkToFit="1"/>
    </xf>
    <xf numFmtId="0" fontId="46" fillId="0" borderId="35" applyAlignment="1" pivotButton="0" quotePrefix="0" xfId="98">
      <alignment horizontal="center" vertical="center" shrinkToFit="1"/>
    </xf>
    <xf numFmtId="0" fontId="40" fillId="0" borderId="34" applyAlignment="1" pivotButton="0" quotePrefix="0" xfId="98">
      <alignment horizontal="center" vertical="center" shrinkToFit="1"/>
    </xf>
    <xf numFmtId="0" fontId="40" fillId="0" borderId="43" applyAlignment="1" pivotButton="0" quotePrefix="0" xfId="98">
      <alignment horizontal="center" vertical="center" shrinkToFit="1"/>
    </xf>
    <xf numFmtId="0" fontId="40" fillId="0" borderId="42" applyAlignment="1" pivotButton="0" quotePrefix="0" xfId="98">
      <alignment horizontal="center" vertical="center" shrinkToFit="1"/>
    </xf>
    <xf numFmtId="0" fontId="40" fillId="0" borderId="11" applyAlignment="1" pivotButton="0" quotePrefix="0" xfId="98">
      <alignment horizontal="center" vertical="center" shrinkToFit="1"/>
    </xf>
    <xf numFmtId="0" fontId="40" fillId="0" borderId="12" applyAlignment="1" pivotButton="0" quotePrefix="0" xfId="98">
      <alignment horizontal="center" vertical="center" shrinkToFit="1"/>
    </xf>
    <xf numFmtId="0" fontId="40" fillId="0" borderId="40" applyAlignment="1" pivotButton="0" quotePrefix="0" xfId="98">
      <alignment horizontal="center" vertical="center" shrinkToFit="1"/>
    </xf>
    <xf numFmtId="0" fontId="64" fillId="16" borderId="51" applyAlignment="1" pivotButton="0" quotePrefix="0" xfId="98">
      <alignment horizontal="center" vertical="center" wrapText="1"/>
    </xf>
    <xf numFmtId="0" fontId="64" fillId="16" borderId="50" applyAlignment="1" pivotButton="0" quotePrefix="0" xfId="98">
      <alignment horizontal="center" vertical="center" wrapText="1"/>
    </xf>
    <xf numFmtId="0" fontId="64" fillId="16" borderId="49" applyAlignment="1" pivotButton="0" quotePrefix="0" xfId="98">
      <alignment horizontal="center" vertical="center" wrapText="1"/>
    </xf>
    <xf numFmtId="0" fontId="64" fillId="16" borderId="53" applyAlignment="1" pivotButton="0" quotePrefix="0" xfId="98">
      <alignment horizontal="center" vertical="center" wrapText="1"/>
    </xf>
    <xf numFmtId="0" fontId="64" fillId="16" borderId="52" applyAlignment="1" pivotButton="0" quotePrefix="0" xfId="98">
      <alignment horizontal="center" vertical="center" wrapText="1"/>
    </xf>
    <xf numFmtId="0" fontId="49" fillId="15" borderId="6" applyAlignment="1" pivotButton="0" quotePrefix="0" xfId="98">
      <alignment horizontal="center" vertical="center" shrinkToFit="1"/>
    </xf>
    <xf numFmtId="0" fontId="49" fillId="15" borderId="39" applyAlignment="1" pivotButton="0" quotePrefix="0" xfId="98">
      <alignment horizontal="center" vertical="center" shrinkToFit="1"/>
    </xf>
    <xf numFmtId="0" fontId="49" fillId="15" borderId="7" applyAlignment="1" pivotButton="0" quotePrefix="0" xfId="98">
      <alignment horizontal="center" vertical="center" shrinkToFit="1"/>
    </xf>
    <xf numFmtId="0" fontId="46" fillId="0" borderId="68" applyAlignment="1" pivotButton="0" quotePrefix="0" xfId="98">
      <alignment horizontal="center" vertical="center" shrinkToFit="1"/>
    </xf>
    <xf numFmtId="0" fontId="46" fillId="0" borderId="67" applyAlignment="1" pivotButton="0" quotePrefix="0" xfId="98">
      <alignment horizontal="center" vertical="center" shrinkToFit="1"/>
    </xf>
    <xf numFmtId="0" fontId="46" fillId="0" borderId="45" applyAlignment="1" pivotButton="0" quotePrefix="0" xfId="98">
      <alignment horizontal="center" vertical="center" shrinkToFit="1"/>
    </xf>
    <xf numFmtId="0" fontId="46" fillId="0" borderId="43" applyAlignment="1" pivotButton="0" quotePrefix="0" xfId="98">
      <alignment horizontal="center" vertical="center" shrinkToFit="1"/>
    </xf>
    <xf numFmtId="0" fontId="46" fillId="0" borderId="44" applyAlignment="1" pivotButton="0" quotePrefix="0" xfId="98">
      <alignment horizontal="center" vertical="center" shrinkToFit="1"/>
    </xf>
    <xf numFmtId="0" fontId="40" fillId="0" borderId="57" applyAlignment="1" pivotButton="0" quotePrefix="0" xfId="98">
      <alignment horizontal="center" vertical="center" shrinkToFit="1"/>
    </xf>
    <xf numFmtId="0" fontId="53" fillId="0" borderId="56" applyAlignment="1" pivotButton="0" quotePrefix="0" xfId="98">
      <alignment vertical="center" shrinkToFit="1"/>
    </xf>
    <xf numFmtId="0" fontId="53" fillId="0" borderId="55" applyAlignment="1" pivotButton="0" quotePrefix="0" xfId="98">
      <alignment vertical="center" shrinkToFit="1"/>
    </xf>
    <xf numFmtId="0" fontId="46" fillId="0" borderId="41" applyAlignment="1" pivotButton="0" quotePrefix="0" xfId="98">
      <alignment horizontal="center" vertical="center" shrinkToFit="1"/>
    </xf>
    <xf numFmtId="0" fontId="46" fillId="0" borderId="12" applyAlignment="1" pivotButton="0" quotePrefix="0" xfId="98">
      <alignment horizontal="center" vertical="center" shrinkToFit="1"/>
    </xf>
    <xf numFmtId="0" fontId="46" fillId="0" borderId="36" applyAlignment="1" pivotButton="0" quotePrefix="0" xfId="98">
      <alignment horizontal="center" vertical="center" shrinkToFit="1"/>
    </xf>
    <xf numFmtId="0" fontId="37" fillId="0" borderId="0" applyAlignment="1" pivotButton="0" quotePrefix="0" xfId="98">
      <alignment horizontal="right" vertical="center" wrapText="1" shrinkToFit="1"/>
    </xf>
    <xf numFmtId="0" fontId="44" fillId="14" borderId="8" applyAlignment="1" pivotButton="0" quotePrefix="0" xfId="98">
      <alignment horizontal="center" vertical="center" shrinkToFit="1"/>
    </xf>
    <xf numFmtId="0" fontId="44" fillId="14" borderId="38" applyAlignment="1" pivotButton="0" quotePrefix="0" xfId="98">
      <alignment horizontal="center" vertical="center" shrinkToFit="1"/>
    </xf>
    <xf numFmtId="0" fontId="44" fillId="14" borderId="9" applyAlignment="1" pivotButton="0" quotePrefix="0" xfId="98">
      <alignment horizontal="center" vertical="center" shrinkToFit="1"/>
    </xf>
    <xf numFmtId="0" fontId="55" fillId="0" borderId="57" applyAlignment="1" pivotButton="0" quotePrefix="0" xfId="98">
      <alignment horizontal="center" vertical="center" wrapText="1" shrinkToFit="1"/>
    </xf>
    <xf numFmtId="0" fontId="55" fillId="0" borderId="56" applyAlignment="1" pivotButton="0" quotePrefix="0" xfId="98">
      <alignment horizontal="center" vertical="center" wrapText="1" shrinkToFit="1"/>
    </xf>
    <xf numFmtId="0" fontId="55" fillId="0" borderId="55" applyAlignment="1" pivotButton="0" quotePrefix="0" xfId="98">
      <alignment horizontal="center" vertical="center" wrapText="1" shrinkToFit="1"/>
    </xf>
    <xf numFmtId="0" fontId="49" fillId="15" borderId="8" applyAlignment="1" pivotButton="0" quotePrefix="0" xfId="98">
      <alignment horizontal="center" vertical="center" wrapText="1" shrinkToFit="1"/>
    </xf>
    <xf numFmtId="0" fontId="49" fillId="15" borderId="38" applyAlignment="1" pivotButton="0" quotePrefix="0" xfId="98">
      <alignment horizontal="center" vertical="center" wrapText="1" shrinkToFit="1"/>
    </xf>
    <xf numFmtId="0" fontId="49" fillId="15" borderId="9" applyAlignment="1" pivotButton="0" quotePrefix="0" xfId="98">
      <alignment horizontal="center" vertical="center" wrapText="1" shrinkToFit="1"/>
    </xf>
    <xf numFmtId="0" fontId="46" fillId="0" borderId="59" applyAlignment="1" pivotButton="0" quotePrefix="0" xfId="98">
      <alignment horizontal="center" vertical="center" shrinkToFit="1"/>
    </xf>
    <xf numFmtId="0" fontId="46" fillId="0" borderId="56" applyAlignment="1" pivotButton="0" quotePrefix="0" xfId="98">
      <alignment horizontal="center" vertical="center" shrinkToFit="1"/>
    </xf>
    <xf numFmtId="0" fontId="46" fillId="0" borderId="58" applyAlignment="1" pivotButton="0" quotePrefix="0" xfId="98">
      <alignment horizontal="center" vertical="center" shrinkToFit="1"/>
    </xf>
    <xf numFmtId="0" fontId="64" fillId="17" borderId="2" applyAlignment="1" pivotButton="0" quotePrefix="0" xfId="98">
      <alignment horizontal="center" vertical="center" wrapText="1"/>
    </xf>
    <xf numFmtId="0" fontId="64" fillId="17" borderId="48" applyAlignment="1" pivotButton="0" quotePrefix="0" xfId="98">
      <alignment horizontal="center" vertical="center" wrapText="1"/>
    </xf>
    <xf numFmtId="0" fontId="64" fillId="17" borderId="3" applyAlignment="1" pivotButton="0" quotePrefix="0" xfId="98">
      <alignment horizontal="center" vertical="center" wrapText="1"/>
    </xf>
    <xf numFmtId="0" fontId="46" fillId="0" borderId="47" applyAlignment="1" pivotButton="0" quotePrefix="0" xfId="98">
      <alignment horizontal="center" vertical="center" shrinkToFit="1"/>
    </xf>
    <xf numFmtId="0" fontId="46" fillId="0" borderId="32" applyAlignment="1" pivotButton="0" quotePrefix="0" xfId="98">
      <alignment horizontal="center" vertical="center" shrinkToFit="1"/>
    </xf>
    <xf numFmtId="0" fontId="46" fillId="0" borderId="33" applyAlignment="1" pivotButton="0" quotePrefix="0" xfId="98">
      <alignment horizontal="center" vertical="center" shrinkToFit="1"/>
    </xf>
    <xf numFmtId="0" fontId="53" fillId="0" borderId="43" applyAlignment="1" pivotButton="0" quotePrefix="0" xfId="98">
      <alignment vertical="center" shrinkToFit="1"/>
    </xf>
    <xf numFmtId="0" fontId="53" fillId="0" borderId="42" applyAlignment="1" pivotButton="0" quotePrefix="0" xfId="98">
      <alignment vertical="center" shrinkToFit="1"/>
    </xf>
    <xf numFmtId="0" fontId="48" fillId="0" borderId="2" applyAlignment="1" pivotButton="0" quotePrefix="0" xfId="98">
      <alignment horizontal="center" vertical="center" wrapText="1" shrinkToFit="1"/>
    </xf>
    <xf numFmtId="0" fontId="48" fillId="0" borderId="48" applyAlignment="1" pivotButton="0" quotePrefix="0" xfId="98">
      <alignment horizontal="center" vertical="center" wrapText="1" shrinkToFit="1"/>
    </xf>
    <xf numFmtId="0" fontId="48" fillId="0" borderId="3" applyAlignment="1" pivotButton="0" quotePrefix="0" xfId="98">
      <alignment horizontal="center" vertical="center" wrapText="1" shrinkToFit="1"/>
    </xf>
    <xf numFmtId="0" fontId="48" fillId="0" borderId="6" applyAlignment="1" pivotButton="0" quotePrefix="0" xfId="98">
      <alignment horizontal="center" vertical="center" wrapText="1" shrinkToFit="1"/>
    </xf>
    <xf numFmtId="0" fontId="48" fillId="0" borderId="39" applyAlignment="1" pivotButton="0" quotePrefix="0" xfId="98">
      <alignment horizontal="center" vertical="center" wrapText="1" shrinkToFit="1"/>
    </xf>
    <xf numFmtId="0" fontId="48" fillId="0" borderId="7" applyAlignment="1" pivotButton="0" quotePrefix="0" xfId="98">
      <alignment horizontal="center" vertical="center" wrapText="1" shrinkToFit="1"/>
    </xf>
    <xf numFmtId="0" fontId="40" fillId="0" borderId="31" applyAlignment="1" pivotButton="0" quotePrefix="0" xfId="98">
      <alignment horizontal="center" vertical="center" shrinkToFit="1"/>
    </xf>
    <xf numFmtId="0" fontId="40" fillId="0" borderId="32" applyAlignment="1" pivotButton="0" quotePrefix="0" xfId="98">
      <alignment horizontal="center" vertical="center" shrinkToFit="1"/>
    </xf>
    <xf numFmtId="0" fontId="40" fillId="0" borderId="46" applyAlignment="1" pivotButton="0" quotePrefix="0" xfId="98">
      <alignment horizontal="center" vertical="center" shrinkToFit="1"/>
    </xf>
    <xf numFmtId="0" fontId="46" fillId="0" borderId="0" applyAlignment="1" pivotButton="0" quotePrefix="0" xfId="98">
      <alignment horizontal="center" vertical="center" shrinkToFit="1"/>
    </xf>
    <xf numFmtId="0" fontId="37" fillId="0" borderId="0" applyAlignment="1" pivotButton="0" quotePrefix="0" xfId="98">
      <alignment horizontal="center" vertical="center" wrapText="1" shrinkToFit="1"/>
    </xf>
    <xf numFmtId="0" fontId="40" fillId="0" borderId="35" applyAlignment="1" pivotButton="0" quotePrefix="0" xfId="98">
      <alignment horizontal="center" vertical="center" wrapText="1" shrinkToFit="1"/>
    </xf>
    <xf numFmtId="0" fontId="40" fillId="0" borderId="64" applyAlignment="1" pivotButton="0" quotePrefix="0" xfId="98">
      <alignment horizontal="center" vertical="center" wrapText="1" shrinkToFit="1"/>
    </xf>
    <xf numFmtId="0" fontId="40" fillId="0" borderId="56" applyAlignment="1" pivotButton="0" quotePrefix="0" xfId="98">
      <alignment horizontal="center" vertical="center" shrinkToFit="1"/>
    </xf>
    <xf numFmtId="0" fontId="40" fillId="0" borderId="55" applyAlignment="1" pivotButton="0" quotePrefix="0" xfId="98">
      <alignment horizontal="center" vertical="center" shrinkToFit="1"/>
    </xf>
    <xf numFmtId="0" fontId="40" fillId="0" borderId="8" applyAlignment="1" pivotButton="0" quotePrefix="0" xfId="98">
      <alignment horizontal="left" vertical="top" wrapText="1" shrinkToFit="1"/>
    </xf>
    <xf numFmtId="0" fontId="40" fillId="0" borderId="38" applyAlignment="1" pivotButton="0" quotePrefix="0" xfId="98">
      <alignment horizontal="left" vertical="top" wrapText="1" shrinkToFit="1"/>
    </xf>
    <xf numFmtId="0" fontId="40" fillId="0" borderId="9" applyAlignment="1" pivotButton="0" quotePrefix="0" xfId="98">
      <alignment horizontal="left" vertical="top" wrapText="1" shrinkToFit="1"/>
    </xf>
    <xf numFmtId="0" fontId="46" fillId="0" borderId="55" applyAlignment="1" pivotButton="0" quotePrefix="0" xfId="98">
      <alignment horizontal="center" vertical="center" shrinkToFit="1"/>
    </xf>
    <xf numFmtId="0" fontId="46" fillId="0" borderId="2" applyAlignment="1" pivotButton="0" quotePrefix="0" xfId="98">
      <alignment horizontal="center" vertical="center" shrinkToFit="1"/>
    </xf>
    <xf numFmtId="0" fontId="46" fillId="0" borderId="48" applyAlignment="1" pivotButton="0" quotePrefix="0" xfId="98">
      <alignment horizontal="center" vertical="center" shrinkToFit="1"/>
    </xf>
    <xf numFmtId="0" fontId="46" fillId="0" borderId="85" applyAlignment="1" pivotButton="0" quotePrefix="0" xfId="98">
      <alignment horizontal="center" vertical="center" shrinkToFit="1"/>
    </xf>
    <xf numFmtId="0" fontId="40" fillId="0" borderId="0" applyAlignment="1" pivotButton="0" quotePrefix="0" xfId="98">
      <alignment horizontal="center" vertical="center" shrinkToFit="1"/>
    </xf>
    <xf numFmtId="0" fontId="44" fillId="14" borderId="13" applyAlignment="1" pivotButton="0" quotePrefix="0" xfId="98">
      <alignment horizontal="center" vertical="center" shrinkToFit="1"/>
    </xf>
    <xf numFmtId="0" fontId="23" fillId="0" borderId="77" applyAlignment="1" pivotButton="0" quotePrefix="0" xfId="98">
      <alignment vertical="center"/>
    </xf>
    <xf numFmtId="0" fontId="23" fillId="0" borderId="14" applyAlignment="1" pivotButton="0" quotePrefix="0" xfId="98">
      <alignment vertical="center"/>
    </xf>
    <xf numFmtId="0" fontId="11" fillId="13" borderId="8" applyAlignment="1" pivotButton="0" quotePrefix="0" xfId="98">
      <alignment horizontal="center" vertical="center" shrinkToFit="1"/>
    </xf>
    <xf numFmtId="0" fontId="11" fillId="13" borderId="38" applyAlignment="1" pivotButton="0" quotePrefix="0" xfId="98">
      <alignment horizontal="center" vertical="center" shrinkToFit="1"/>
    </xf>
    <xf numFmtId="0" fontId="23" fillId="0" borderId="38" applyAlignment="1" pivotButton="0" quotePrefix="0" xfId="98">
      <alignment vertical="center"/>
    </xf>
    <xf numFmtId="0" fontId="23" fillId="0" borderId="9" applyAlignment="1" pivotButton="0" quotePrefix="0" xfId="98">
      <alignment vertical="center"/>
    </xf>
    <xf numFmtId="0" fontId="42" fillId="0" borderId="2" applyAlignment="1" pivotButton="0" quotePrefix="0" xfId="98">
      <alignment horizontal="left" vertical="top" wrapText="1" shrinkToFit="1"/>
    </xf>
    <xf numFmtId="0" fontId="42" fillId="0" borderId="48" applyAlignment="1" pivotButton="0" quotePrefix="0" xfId="98">
      <alignment horizontal="left" vertical="top" wrapText="1" shrinkToFit="1"/>
    </xf>
    <xf numFmtId="0" fontId="42" fillId="0" borderId="3" applyAlignment="1" pivotButton="0" quotePrefix="0" xfId="98">
      <alignment horizontal="left" vertical="top" wrapText="1" shrinkToFit="1"/>
    </xf>
    <xf numFmtId="0" fontId="42" fillId="0" borderId="4" applyAlignment="1" pivotButton="0" quotePrefix="0" xfId="98">
      <alignment horizontal="left" vertical="top" wrapText="1" shrinkToFit="1"/>
    </xf>
    <xf numFmtId="0" fontId="42" fillId="0" borderId="0" applyAlignment="1" pivotButton="0" quotePrefix="0" xfId="98">
      <alignment horizontal="left" vertical="top" wrapText="1" shrinkToFit="1"/>
    </xf>
    <xf numFmtId="0" fontId="42" fillId="0" borderId="5" applyAlignment="1" pivotButton="0" quotePrefix="0" xfId="98">
      <alignment horizontal="left" vertical="top" wrapText="1" shrinkToFit="1"/>
    </xf>
    <xf numFmtId="0" fontId="42" fillId="0" borderId="6" applyAlignment="1" pivotButton="0" quotePrefix="0" xfId="98">
      <alignment horizontal="left" vertical="top" wrapText="1" shrinkToFit="1"/>
    </xf>
    <xf numFmtId="0" fontId="42" fillId="0" borderId="39" applyAlignment="1" pivotButton="0" quotePrefix="0" xfId="98">
      <alignment horizontal="left" vertical="top" wrapText="1" shrinkToFit="1"/>
    </xf>
    <xf numFmtId="0" fontId="42" fillId="0" borderId="7" applyAlignment="1" pivotButton="0" quotePrefix="0" xfId="98">
      <alignment horizontal="left" vertical="top" wrapText="1" shrinkToFit="1"/>
    </xf>
    <xf numFmtId="0" fontId="11" fillId="13" borderId="9" applyAlignment="1" pivotButton="0" quotePrefix="0" xfId="98">
      <alignment horizontal="center" vertical="center" shrinkToFit="1"/>
    </xf>
    <xf numFmtId="0" fontId="42" fillId="0" borderId="2" applyAlignment="1" pivotButton="0" quotePrefix="0" xfId="98">
      <alignment horizontal="left" vertical="center" wrapText="1" shrinkToFit="1"/>
    </xf>
    <xf numFmtId="0" fontId="42" fillId="0" borderId="48" applyAlignment="1" pivotButton="0" quotePrefix="0" xfId="98">
      <alignment horizontal="left" vertical="center" wrapText="1" shrinkToFit="1"/>
    </xf>
    <xf numFmtId="0" fontId="42" fillId="0" borderId="3" applyAlignment="1" pivotButton="0" quotePrefix="0" xfId="98">
      <alignment horizontal="left" vertical="center" wrapText="1" shrinkToFit="1"/>
    </xf>
    <xf numFmtId="0" fontId="42" fillId="0" borderId="4" applyAlignment="1" pivotButton="0" quotePrefix="0" xfId="98">
      <alignment horizontal="left" vertical="center" wrapText="1" shrinkToFit="1"/>
    </xf>
    <xf numFmtId="0" fontId="42" fillId="0" borderId="0" applyAlignment="1" pivotButton="0" quotePrefix="0" xfId="98">
      <alignment horizontal="left" vertical="center" wrapText="1" shrinkToFit="1"/>
    </xf>
    <xf numFmtId="0" fontId="42" fillId="0" borderId="5" applyAlignment="1" pivotButton="0" quotePrefix="0" xfId="98">
      <alignment horizontal="left" vertical="center" wrapText="1" shrinkToFit="1"/>
    </xf>
    <xf numFmtId="0" fontId="42" fillId="0" borderId="6" applyAlignment="1" pivotButton="0" quotePrefix="0" xfId="98">
      <alignment horizontal="left" vertical="center" wrapText="1" shrinkToFit="1"/>
    </xf>
    <xf numFmtId="0" fontId="42" fillId="0" borderId="39" applyAlignment="1" pivotButton="0" quotePrefix="0" xfId="98">
      <alignment horizontal="left" vertical="center" wrapText="1" shrinkToFit="1"/>
    </xf>
    <xf numFmtId="0" fontId="42" fillId="0" borderId="7" applyAlignment="1" pivotButton="0" quotePrefix="0" xfId="98">
      <alignment horizontal="left" vertical="center" wrapText="1" shrinkToFit="1"/>
    </xf>
    <xf numFmtId="0" fontId="40" fillId="0" borderId="51" applyAlignment="1" pivotButton="0" quotePrefix="0" xfId="98">
      <alignment horizontal="center" vertical="center" shrinkToFit="1"/>
    </xf>
    <xf numFmtId="0" fontId="40" fillId="0" borderId="50" applyAlignment="1" pivotButton="0" quotePrefix="0" xfId="98">
      <alignment horizontal="center" vertical="center" shrinkToFit="1"/>
    </xf>
    <xf numFmtId="0" fontId="40" fillId="0" borderId="49" applyAlignment="1" pivotButton="0" quotePrefix="0" xfId="98">
      <alignment horizontal="center" vertical="center" shrinkToFit="1"/>
    </xf>
    <xf numFmtId="0" fontId="46" fillId="0" borderId="65" applyAlignment="1" pivotButton="0" quotePrefix="0" xfId="98">
      <alignment horizontal="center" vertical="center" wrapText="1" shrinkToFit="1"/>
    </xf>
    <xf numFmtId="0" fontId="46" fillId="0" borderId="35" applyAlignment="1" pivotButton="0" quotePrefix="0" xfId="98">
      <alignment horizontal="center" vertical="center" wrapText="1" shrinkToFit="1"/>
    </xf>
    <xf numFmtId="0" fontId="37" fillId="0" borderId="12" applyAlignment="1" pivotButton="0" quotePrefix="0" xfId="98">
      <alignment horizontal="center" vertical="center" wrapText="1" shrinkToFit="1"/>
    </xf>
    <xf numFmtId="0" fontId="46" fillId="0" borderId="71" applyAlignment="1" pivotButton="0" quotePrefix="0" xfId="98">
      <alignment horizontal="center" vertical="center" shrinkToFit="1"/>
    </xf>
    <xf numFmtId="0" fontId="46" fillId="0" borderId="28" applyAlignment="1" pivotButton="0" quotePrefix="0" xfId="98">
      <alignment horizontal="center" vertical="center" shrinkToFit="1"/>
    </xf>
    <xf numFmtId="0" fontId="40" fillId="0" borderId="28" applyAlignment="1" pivotButton="0" quotePrefix="0" xfId="98">
      <alignment horizontal="center" vertical="center" wrapText="1" shrinkToFit="1"/>
    </xf>
    <xf numFmtId="0" fontId="40" fillId="0" borderId="70" applyAlignment="1" pivotButton="0" quotePrefix="0" xfId="98">
      <alignment horizontal="center" vertical="center" wrapText="1" shrinkToFit="1"/>
    </xf>
    <xf numFmtId="14" fontId="36" fillId="4" borderId="0" applyAlignment="1" pivotButton="0" quotePrefix="0" xfId="98">
      <alignment horizontal="center" vertical="center" shrinkToFit="1"/>
    </xf>
    <xf numFmtId="0" fontId="44" fillId="14" borderId="83" applyAlignment="1" pivotButton="0" quotePrefix="0" xfId="98">
      <alignment horizontal="center" vertical="center" shrinkToFit="1"/>
    </xf>
    <xf numFmtId="0" fontId="44" fillId="14" borderId="82" applyAlignment="1" pivotButton="0" quotePrefix="0" xfId="98">
      <alignment horizontal="center" vertical="center" shrinkToFit="1"/>
    </xf>
    <xf numFmtId="0" fontId="44" fillId="14" borderId="81" applyAlignment="1" pivotButton="0" quotePrefix="0" xfId="98">
      <alignment horizontal="center" vertical="center" shrinkToFit="1"/>
    </xf>
    <xf numFmtId="0" fontId="46" fillId="0" borderId="76" applyAlignment="1" pivotButton="0" quotePrefix="0" xfId="98">
      <alignment horizontal="center" vertical="center" shrinkToFit="1"/>
    </xf>
    <xf numFmtId="0" fontId="46" fillId="0" borderId="75" applyAlignment="1" pivotButton="0" quotePrefix="0" xfId="98">
      <alignment horizontal="center" vertical="center" shrinkToFit="1"/>
    </xf>
    <xf numFmtId="0" fontId="40" fillId="0" borderId="75" applyAlignment="1" pivotButton="0" quotePrefix="0" xfId="98">
      <alignment horizontal="center" vertical="center" shrinkToFit="1"/>
    </xf>
    <xf numFmtId="0" fontId="40" fillId="0" borderId="74" applyAlignment="1" pivotButton="0" quotePrefix="0" xfId="98">
      <alignment horizontal="center" vertical="center" shrinkToFit="1"/>
    </xf>
    <xf numFmtId="0" fontId="46" fillId="0" borderId="42" applyAlignment="1" pivotButton="0" quotePrefix="0" xfId="98">
      <alignment horizontal="center" vertical="center" shrinkToFit="1"/>
    </xf>
    <xf numFmtId="0" fontId="50" fillId="0" borderId="38" applyAlignment="1" pivotButton="0" quotePrefix="0" xfId="98">
      <alignment vertical="center"/>
    </xf>
    <xf numFmtId="0" fontId="50" fillId="0" borderId="9" applyAlignment="1" pivotButton="0" quotePrefix="0" xfId="98">
      <alignment vertical="center"/>
    </xf>
    <xf numFmtId="0" fontId="44" fillId="14" borderId="2" applyAlignment="1" pivotButton="0" quotePrefix="0" xfId="98">
      <alignment horizontal="center" vertical="center" shrinkToFit="1"/>
    </xf>
    <xf numFmtId="0" fontId="50" fillId="0" borderId="48" applyAlignment="1" pivotButton="0" quotePrefix="0" xfId="98">
      <alignment vertical="center"/>
    </xf>
    <xf numFmtId="0" fontId="50" fillId="0" borderId="3" applyAlignment="1" pivotButton="0" quotePrefix="0" xfId="98">
      <alignment vertical="center"/>
    </xf>
    <xf numFmtId="0" fontId="40" fillId="0" borderId="67" applyAlignment="1" pivotButton="0" quotePrefix="0" xfId="98">
      <alignment horizontal="center" vertical="center" shrinkToFit="1"/>
    </xf>
    <xf numFmtId="0" fontId="40" fillId="0" borderId="66" applyAlignment="1" pivotButton="0" quotePrefix="0" xfId="98">
      <alignment horizontal="center" vertical="center" shrinkToFit="1"/>
    </xf>
    <xf numFmtId="0" fontId="23" fillId="0" borderId="43" applyAlignment="1" pivotButton="0" quotePrefix="0" xfId="98">
      <alignment vertical="center" shrinkToFit="1"/>
    </xf>
    <xf numFmtId="0" fontId="23" fillId="0" borderId="42" applyAlignment="1" pivotButton="0" quotePrefix="0" xfId="98">
      <alignment vertical="center" shrinkToFit="1"/>
    </xf>
    <xf numFmtId="0" fontId="70" fillId="4" borderId="2" applyAlignment="1" pivotButton="0" quotePrefix="0" xfId="98">
      <alignment horizontal="center" vertical="center"/>
    </xf>
    <xf numFmtId="0" fontId="69" fillId="0" borderId="48" applyAlignment="1" pivotButton="0" quotePrefix="0" xfId="98">
      <alignment horizontal="center" vertical="center"/>
    </xf>
    <xf numFmtId="0" fontId="69" fillId="0" borderId="3" applyAlignment="1" pivotButton="0" quotePrefix="0" xfId="98">
      <alignment horizontal="center" vertical="center"/>
    </xf>
    <xf numFmtId="0" fontId="69" fillId="0" borderId="6" applyAlignment="1" pivotButton="0" quotePrefix="0" xfId="98">
      <alignment horizontal="center" vertical="center"/>
    </xf>
    <xf numFmtId="0" fontId="69" fillId="0" borderId="39" applyAlignment="1" pivotButton="0" quotePrefix="0" xfId="98">
      <alignment horizontal="center" vertical="center"/>
    </xf>
    <xf numFmtId="0" fontId="69" fillId="0" borderId="7" applyAlignment="1" pivotButton="0" quotePrefix="0" xfId="98">
      <alignment horizontal="center" vertical="center"/>
    </xf>
    <xf numFmtId="0" fontId="68" fillId="4" borderId="2" applyAlignment="1" pivotButton="0" quotePrefix="0" xfId="98">
      <alignment horizontal="center" vertical="center"/>
    </xf>
    <xf numFmtId="0" fontId="68" fillId="4" borderId="48" applyAlignment="1" pivotButton="0" quotePrefix="0" xfId="98">
      <alignment horizontal="center" vertical="center"/>
    </xf>
    <xf numFmtId="0" fontId="68" fillId="4" borderId="3" applyAlignment="1" pivotButton="0" quotePrefix="0" xfId="98">
      <alignment horizontal="center" vertical="center"/>
    </xf>
    <xf numFmtId="0" fontId="68" fillId="4" borderId="6" applyAlignment="1" pivotButton="0" quotePrefix="0" xfId="98">
      <alignment horizontal="center" vertical="center"/>
    </xf>
    <xf numFmtId="0" fontId="68" fillId="4" borderId="39" applyAlignment="1" pivotButton="0" quotePrefix="0" xfId="98">
      <alignment horizontal="center" vertical="center"/>
    </xf>
    <xf numFmtId="0" fontId="68" fillId="4" borderId="7" applyAlignment="1" pivotButton="0" quotePrefix="0" xfId="98">
      <alignment horizontal="center" vertical="center"/>
    </xf>
    <xf numFmtId="0" fontId="46" fillId="0" borderId="53" applyAlignment="1" pivotButton="0" quotePrefix="0" xfId="98">
      <alignment horizontal="center" vertical="center" shrinkToFit="1"/>
    </xf>
    <xf numFmtId="0" fontId="46" fillId="0" borderId="50" applyAlignment="1" pivotButton="0" quotePrefix="0" xfId="98">
      <alignment horizontal="center" vertical="center" shrinkToFit="1"/>
    </xf>
    <xf numFmtId="0" fontId="46" fillId="0" borderId="52" applyAlignment="1" pivotButton="0" quotePrefix="0" xfId="98">
      <alignment horizontal="center" vertical="center" shrinkToFit="1"/>
    </xf>
    <xf numFmtId="0" fontId="57" fillId="15" borderId="8" applyAlignment="1" pivotButton="0" quotePrefix="0" xfId="98">
      <alignment horizontal="center" vertical="center" wrapText="1" shrinkToFit="1"/>
    </xf>
    <xf numFmtId="0" fontId="57" fillId="15" borderId="38" applyAlignment="1" pivotButton="0" quotePrefix="0" xfId="98">
      <alignment horizontal="center" vertical="center" wrapText="1" shrinkToFit="1"/>
    </xf>
    <xf numFmtId="0" fontId="57" fillId="15" borderId="9" applyAlignment="1" pivotButton="0" quotePrefix="0" xfId="98">
      <alignment horizontal="center" vertical="center" wrapText="1" shrinkToFit="1"/>
    </xf>
    <xf numFmtId="0" fontId="64" fillId="0" borderId="2" applyAlignment="1" pivotButton="0" quotePrefix="0" xfId="98">
      <alignment horizontal="center" vertical="center" wrapText="1" shrinkToFit="1"/>
    </xf>
    <xf numFmtId="0" fontId="64" fillId="0" borderId="48" applyAlignment="1" pivotButton="0" quotePrefix="0" xfId="98">
      <alignment horizontal="center" vertical="center" wrapText="1" shrinkToFit="1"/>
    </xf>
    <xf numFmtId="0" fontId="64" fillId="0" borderId="3" applyAlignment="1" pivotButton="0" quotePrefix="0" xfId="98">
      <alignment horizontal="center" vertical="center" wrapText="1" shrinkToFit="1"/>
    </xf>
    <xf numFmtId="0" fontId="64" fillId="0" borderId="4" applyAlignment="1" pivotButton="0" quotePrefix="0" xfId="98">
      <alignment horizontal="center" vertical="center" wrapText="1" shrinkToFit="1"/>
    </xf>
    <xf numFmtId="0" fontId="64" fillId="0" borderId="0" applyAlignment="1" pivotButton="0" quotePrefix="0" xfId="98">
      <alignment horizontal="center" vertical="center" wrapText="1" shrinkToFit="1"/>
    </xf>
    <xf numFmtId="0" fontId="64" fillId="0" borderId="5" applyAlignment="1" pivotButton="0" quotePrefix="0" xfId="98">
      <alignment horizontal="center" vertical="center" wrapText="1" shrinkToFit="1"/>
    </xf>
    <xf numFmtId="0" fontId="64" fillId="0" borderId="6" applyAlignment="1" pivotButton="0" quotePrefix="0" xfId="98">
      <alignment horizontal="center" vertical="center" wrapText="1" shrinkToFit="1"/>
    </xf>
    <xf numFmtId="0" fontId="64" fillId="0" borderId="39" applyAlignment="1" pivotButton="0" quotePrefix="0" xfId="98">
      <alignment horizontal="center" vertical="center" wrapText="1" shrinkToFit="1"/>
    </xf>
    <xf numFmtId="0" fontId="64" fillId="0" borderId="7" applyAlignment="1" pivotButton="0" quotePrefix="0" xfId="98">
      <alignment horizontal="center" vertical="center" wrapText="1" shrinkToFit="1"/>
    </xf>
    <xf numFmtId="0" fontId="40" fillId="0" borderId="79" applyAlignment="1" pivotButton="0" quotePrefix="0" xfId="98">
      <alignment horizontal="center" vertical="center" shrinkToFit="1"/>
    </xf>
    <xf numFmtId="0" fontId="40" fillId="0" borderId="48" applyAlignment="1" pivotButton="0" quotePrefix="0" xfId="98">
      <alignment horizontal="center" vertical="center" shrinkToFit="1"/>
    </xf>
    <xf numFmtId="0" fontId="53" fillId="0" borderId="35" applyAlignment="1" pivotButton="0" quotePrefix="0" xfId="98">
      <alignment vertical="center"/>
    </xf>
    <xf numFmtId="0" fontId="53" fillId="0" borderId="64" applyAlignment="1" pivotButton="0" quotePrefix="0" xfId="98">
      <alignment vertical="center"/>
    </xf>
    <xf numFmtId="0" fontId="40" fillId="0" borderId="28" applyAlignment="1" pivotButton="0" quotePrefix="0" xfId="98">
      <alignment horizontal="center" vertical="center" shrinkToFit="1"/>
    </xf>
    <xf numFmtId="0" fontId="53" fillId="0" borderId="28" applyAlignment="1" pivotButton="0" quotePrefix="0" xfId="98">
      <alignment vertical="center"/>
    </xf>
    <xf numFmtId="0" fontId="53" fillId="0" borderId="70" applyAlignment="1" pivotButton="0" quotePrefix="0" xfId="98">
      <alignment vertical="center"/>
    </xf>
    <xf numFmtId="0" fontId="53" fillId="0" borderId="37" applyAlignment="1" pivotButton="0" quotePrefix="0" xfId="98">
      <alignment vertical="center"/>
    </xf>
    <xf numFmtId="0" fontId="53" fillId="0" borderId="72" applyAlignment="1" pivotButton="0" quotePrefix="0" xfId="98">
      <alignment vertical="center"/>
    </xf>
    <xf numFmtId="0" fontId="45" fillId="0" borderId="35" applyAlignment="1" pivotButton="0" quotePrefix="0" xfId="98">
      <alignment horizontal="left" vertical="center" shrinkToFit="1"/>
    </xf>
    <xf numFmtId="0" fontId="53" fillId="0" borderId="67" applyAlignment="1" pivotButton="0" quotePrefix="0" xfId="98">
      <alignment vertical="center" shrinkToFit="1"/>
    </xf>
    <xf numFmtId="0" fontId="53" fillId="0" borderId="66" applyAlignment="1" pivotButton="0" quotePrefix="0" xfId="98">
      <alignment vertical="center" shrinkToFit="1"/>
    </xf>
    <xf numFmtId="0" fontId="26" fillId="0" borderId="0" applyAlignment="1" pivotButton="0" quotePrefix="0" xfId="1">
      <alignment horizontal="center" vertical="center"/>
    </xf>
    <xf numFmtId="165" fontId="5" fillId="0" borderId="0" applyAlignment="1" applyProtection="1" pivotButton="0" quotePrefix="0" xfId="0">
      <alignment horizontal="center" vertical="center"/>
      <protection locked="0" hidden="0"/>
    </xf>
    <xf numFmtId="0" fontId="0" fillId="0" borderId="0" pivotButton="0" quotePrefix="0" xfId="0"/>
    <xf numFmtId="0" fontId="0" fillId="0" borderId="12" applyProtection="1" pivotButton="0" quotePrefix="0" xfId="0">
      <protection locked="0" hidden="0"/>
    </xf>
    <xf numFmtId="0" fontId="0" fillId="0" borderId="32" applyProtection="1" pivotButton="0" quotePrefix="0" xfId="0">
      <protection locked="0" hidden="0"/>
    </xf>
    <xf numFmtId="165" fontId="5" fillId="7" borderId="32" applyAlignment="1" applyProtection="1" pivotButton="0" quotePrefix="0" xfId="0">
      <alignment horizontal="center" vertical="center"/>
      <protection locked="0" hidden="0"/>
    </xf>
    <xf numFmtId="165" fontId="17" fillId="2" borderId="1" applyAlignment="1" applyProtection="1" pivotButton="0" quotePrefix="0" xfId="0">
      <alignment horizontal="center" vertical="center" wrapText="1"/>
      <protection locked="0" hidden="0"/>
    </xf>
    <xf numFmtId="165" fontId="5" fillId="0" borderId="11" applyAlignment="1" applyProtection="1" pivotButton="0" quotePrefix="0" xfId="0">
      <alignment horizontal="center" vertical="center"/>
      <protection locked="0" hidden="0"/>
    </xf>
    <xf numFmtId="165" fontId="5" fillId="0" borderId="1" applyAlignment="1" applyProtection="1" pivotButton="0" quotePrefix="0" xfId="0">
      <alignment horizontal="center" vertical="center"/>
      <protection locked="0" hidden="0"/>
    </xf>
    <xf numFmtId="165" fontId="7" fillId="0" borderId="1" applyAlignment="1" applyProtection="1" pivotButton="0" quotePrefix="0" xfId="0">
      <alignment horizontal="center" vertical="center"/>
      <protection locked="0" hidden="0"/>
    </xf>
    <xf numFmtId="165" fontId="22" fillId="0" borderId="1" applyAlignment="1" applyProtection="1" pivotButton="0" quotePrefix="0" xfId="0">
      <alignment horizontal="center" vertical="center"/>
      <protection locked="0" hidden="0"/>
    </xf>
    <xf numFmtId="165" fontId="5" fillId="0" borderId="31" applyAlignment="1" applyProtection="1" pivotButton="0" quotePrefix="0" xfId="0">
      <alignment horizontal="center" vertical="center"/>
      <protection locked="0" hidden="0"/>
    </xf>
    <xf numFmtId="0" fontId="0" fillId="0" borderId="38" applyProtection="1" pivotButton="0" quotePrefix="0" xfId="0">
      <protection locked="0" hidden="0"/>
    </xf>
    <xf numFmtId="0" fontId="12" fillId="0" borderId="19" applyAlignment="1" pivotButton="0" quotePrefix="0" xfId="0">
      <alignment horizontal="center" vertical="center"/>
    </xf>
    <xf numFmtId="0" fontId="6" fillId="0" borderId="87" applyAlignment="1" applyProtection="1" pivotButton="0" quotePrefix="0" xfId="0">
      <alignment horizontal="center" vertical="center"/>
      <protection locked="0" hidden="0"/>
    </xf>
    <xf numFmtId="0" fontId="0" fillId="0" borderId="9" applyProtection="1" pivotButton="0" quotePrefix="0" xfId="0">
      <protection locked="0" hidden="0"/>
    </xf>
    <xf numFmtId="0" fontId="0" fillId="0" borderId="17" applyProtection="1" pivotButton="0" quotePrefix="0" xfId="0">
      <protection locked="0" hidden="0"/>
    </xf>
    <xf numFmtId="0" fontId="0" fillId="0" borderId="17" pivotButton="0" quotePrefix="0" xfId="0"/>
    <xf numFmtId="165" fontId="0" fillId="0" borderId="22" applyProtection="1" pivotButton="0" quotePrefix="0" xfId="0">
      <protection locked="0" hidden="0"/>
    </xf>
    <xf numFmtId="0" fontId="0" fillId="0" borderId="86" pivotButton="0" quotePrefix="0" xfId="0"/>
    <xf numFmtId="165" fontId="0" fillId="0" borderId="24" applyProtection="1" pivotButton="0" quotePrefix="0" xfId="0">
      <protection locked="0" hidden="0"/>
    </xf>
    <xf numFmtId="0" fontId="12" fillId="0" borderId="20" applyAlignment="1" pivotButton="0" quotePrefix="0" xfId="0">
      <alignment horizontal="center" vertical="center"/>
    </xf>
    <xf numFmtId="0" fontId="12" fillId="0" borderId="21" applyAlignment="1" pivotButton="0" quotePrefix="0" xfId="0">
      <alignment horizontal="center" vertical="center"/>
    </xf>
    <xf numFmtId="0" fontId="0" fillId="0" borderId="18" applyProtection="1" pivotButton="0" quotePrefix="0" xfId="0">
      <protection locked="0" hidden="0"/>
    </xf>
    <xf numFmtId="0" fontId="0" fillId="0" borderId="18" pivotButton="0" quotePrefix="0" xfId="0"/>
    <xf numFmtId="0" fontId="2" fillId="3" borderId="87" applyAlignment="1" applyProtection="1" pivotButton="0" quotePrefix="0" xfId="0">
      <alignment horizontal="center" vertical="center"/>
      <protection locked="0" hidden="0"/>
    </xf>
    <xf numFmtId="0" fontId="12" fillId="4" borderId="87" applyAlignment="1" pivotButton="0" quotePrefix="0" xfId="0">
      <alignment horizontal="center" vertical="center"/>
    </xf>
    <xf numFmtId="0" fontId="4" fillId="3" borderId="87" applyAlignment="1" applyProtection="1" pivotButton="0" quotePrefix="0" xfId="0">
      <alignment horizontal="center" vertical="center"/>
      <protection locked="0" hidden="0"/>
    </xf>
    <xf numFmtId="0" fontId="0" fillId="0" borderId="3" applyProtection="1" pivotButton="0" quotePrefix="0" xfId="0">
      <protection locked="0" hidden="0"/>
    </xf>
    <xf numFmtId="0" fontId="0" fillId="0" borderId="4" applyProtection="1" pivotButton="0" quotePrefix="0" xfId="0">
      <protection locked="0" hidden="0"/>
    </xf>
    <xf numFmtId="0" fontId="0" fillId="0" borderId="5" applyProtection="1" pivotButton="0" quotePrefix="0" xfId="0">
      <protection locked="0" hidden="0"/>
    </xf>
    <xf numFmtId="0" fontId="0" fillId="0" borderId="6" applyProtection="1" pivotButton="0" quotePrefix="0" xfId="0">
      <protection locked="0" hidden="0"/>
    </xf>
    <xf numFmtId="0" fontId="0" fillId="0" borderId="7" applyProtection="1" pivotButton="0" quotePrefix="0" xfId="0">
      <protection locked="0" hidden="0"/>
    </xf>
    <xf numFmtId="0" fontId="3" fillId="0" borderId="87" applyAlignment="1" pivotButton="0" quotePrefix="0" xfId="0">
      <alignment horizontal="center" vertical="center"/>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165" fontId="8" fillId="0" borderId="24" applyProtection="1" pivotButton="0" quotePrefix="0" xfId="0">
      <protection locked="0" hidden="0"/>
    </xf>
    <xf numFmtId="0" fontId="4" fillId="3" borderId="16" applyAlignment="1" applyProtection="1" pivotButton="0" quotePrefix="0" xfId="0">
      <alignment horizontal="center" vertical="center"/>
      <protection locked="0" hidden="0"/>
    </xf>
    <xf numFmtId="0" fontId="3" fillId="0" borderId="18" applyAlignment="1" pivotButton="0" quotePrefix="0" xfId="0">
      <alignment horizontal="center" vertical="center"/>
    </xf>
    <xf numFmtId="165" fontId="0" fillId="0" borderId="26" applyProtection="1" pivotButton="0" quotePrefix="0" xfId="0">
      <protection locked="0" hidden="0"/>
    </xf>
    <xf numFmtId="165" fontId="4" fillId="3" borderId="15" applyAlignment="1" applyProtection="1" pivotButton="0" quotePrefix="0" xfId="0">
      <alignment horizontal="center" vertical="center"/>
      <protection locked="0" hidden="0"/>
    </xf>
    <xf numFmtId="0" fontId="74" fillId="20" borderId="28" applyAlignment="1" pivotButton="0" quotePrefix="0" xfId="9">
      <alignment horizontal="center" vertical="center"/>
    </xf>
    <xf numFmtId="0" fontId="0" fillId="0" borderId="12" pivotButton="0" quotePrefix="0" xfId="0"/>
    <xf numFmtId="0" fontId="0" fillId="0" borderId="36" pivotButton="0" quotePrefix="0" xfId="0"/>
    <xf numFmtId="0" fontId="74" fillId="21" borderId="28" applyAlignment="1" pivotButton="0" quotePrefix="0" xfId="9">
      <alignment horizontal="center" vertical="center"/>
    </xf>
    <xf numFmtId="0" fontId="73" fillId="20" borderId="29" applyAlignment="1" pivotButton="0" quotePrefix="0" xfId="9">
      <alignment horizontal="center" vertical="center"/>
    </xf>
    <xf numFmtId="0" fontId="0" fillId="0" borderId="10" pivotButton="0" quotePrefix="0" xfId="0"/>
    <xf numFmtId="0" fontId="72" fillId="21" borderId="37" applyAlignment="1" pivotButton="0" quotePrefix="0" xfId="9">
      <alignment horizontal="center" vertical="center" wrapText="1"/>
    </xf>
    <xf numFmtId="0" fontId="0" fillId="0" borderId="1" pivotButton="0" quotePrefix="0" xfId="0"/>
    <xf numFmtId="0" fontId="0" fillId="0" borderId="32" pivotButton="0" quotePrefix="0" xfId="0"/>
    <xf numFmtId="0" fontId="0" fillId="0" borderId="33" pivotButton="0" quotePrefix="0" xfId="0"/>
    <xf numFmtId="0" fontId="0" fillId="0" borderId="31" pivotButton="0" quotePrefix="0" xfId="0"/>
    <xf numFmtId="0" fontId="70" fillId="4" borderId="87" applyAlignment="1" pivotButton="0" quotePrefix="0" xfId="9">
      <alignment horizontal="center" vertical="center"/>
    </xf>
    <xf numFmtId="0" fontId="0" fillId="0" borderId="48" pivotButton="0" quotePrefix="0" xfId="0"/>
    <xf numFmtId="0" fontId="68" fillId="4" borderId="87" applyAlignment="1" pivotButton="0" quotePrefix="0" xfId="9">
      <alignment horizontal="center" vertical="center"/>
    </xf>
    <xf numFmtId="0" fontId="0" fillId="0" borderId="103" pivotButton="0" quotePrefix="0" xfId="0"/>
    <xf numFmtId="0" fontId="57" fillId="19" borderId="87" applyAlignment="1" pivotButton="0" quotePrefix="0" xfId="9">
      <alignment horizontal="center" vertical="center" wrapText="1" shrinkToFit="1"/>
    </xf>
    <xf numFmtId="0" fontId="46" fillId="18" borderId="87" applyAlignment="1" pivotButton="0" quotePrefix="0" xfId="9">
      <alignment horizontal="center" vertical="center" shrinkToFit="1"/>
    </xf>
    <xf numFmtId="0" fontId="0" fillId="0" borderId="38" pivotButton="0" quotePrefix="0" xfId="0"/>
    <xf numFmtId="0" fontId="0" fillId="0" borderId="9" pivotButton="0" quotePrefix="0" xfId="0"/>
    <xf numFmtId="0" fontId="64" fillId="17" borderId="87" applyAlignment="1" pivotButton="0" quotePrefix="0" xfId="9">
      <alignment horizontal="center" vertical="center" wrapText="1"/>
    </xf>
    <xf numFmtId="0" fontId="46" fillId="16" borderId="76" applyAlignment="1" pivotButton="0" quotePrefix="0" xfId="9">
      <alignment horizontal="center" vertical="center" wrapText="1"/>
    </xf>
    <xf numFmtId="0" fontId="0" fillId="0" borderId="50" pivotButton="0" quotePrefix="0" xfId="0"/>
    <xf numFmtId="0" fontId="0" fillId="0" borderId="52" pivotButton="0" quotePrefix="0" xfId="0"/>
    <xf numFmtId="0" fontId="46" fillId="16" borderId="97" applyAlignment="1" pivotButton="0" quotePrefix="0" xfId="9">
      <alignment horizontal="center" vertical="center" wrapText="1"/>
    </xf>
    <xf numFmtId="0" fontId="0" fillId="0" borderId="46" pivotButton="0" quotePrefix="0" xfId="0"/>
    <xf numFmtId="0" fontId="44" fillId="14" borderId="87" applyAlignment="1" pivotButton="0" quotePrefix="0" xfId="9">
      <alignment horizontal="center" vertical="center" shrinkToFit="1"/>
    </xf>
    <xf numFmtId="0" fontId="48" fillId="4" borderId="92" applyAlignment="1" pivotButton="0" quotePrefix="0" xfId="9">
      <alignment horizontal="center" vertical="center" wrapText="1"/>
    </xf>
    <xf numFmtId="0" fontId="0" fillId="0" borderId="43" pivotButton="0" quotePrefix="0" xfId="0"/>
    <xf numFmtId="0" fontId="0" fillId="0" borderId="44" pivotButton="0" quotePrefix="0" xfId="0"/>
    <xf numFmtId="0" fontId="48" fillId="4" borderId="90" applyAlignment="1" pivotButton="0" quotePrefix="0" xfId="9">
      <alignment horizontal="center" vertical="center" wrapText="1"/>
    </xf>
    <xf numFmtId="0" fontId="0" fillId="0" borderId="42" pivotButton="0" quotePrefix="0" xfId="0"/>
    <xf numFmtId="0" fontId="48" fillId="0" borderId="90" applyAlignment="1" pivotButton="0" quotePrefix="0" xfId="9">
      <alignment horizontal="center" vertical="center" wrapText="1"/>
    </xf>
    <xf numFmtId="0" fontId="49" fillId="15" borderId="87" applyAlignment="1" pivotButton="0" quotePrefix="0" xfId="9">
      <alignment horizontal="center" vertical="center" shrinkToFit="1"/>
    </xf>
    <xf numFmtId="0" fontId="48" fillId="4" borderId="90" applyAlignment="1" pivotButton="0" quotePrefix="0" xfId="9">
      <alignment horizontal="center" vertical="center" shrinkToFit="1"/>
    </xf>
    <xf numFmtId="0" fontId="48" fillId="4" borderId="92" applyAlignment="1" pivotButton="0" quotePrefix="0" xfId="9">
      <alignment horizontal="center" vertical="center"/>
    </xf>
    <xf numFmtId="0" fontId="48" fillId="0" borderId="90" applyAlignment="1" pivotButton="0" quotePrefix="0" xfId="9">
      <alignment horizontal="center" vertical="center" shrinkToFit="1"/>
    </xf>
    <xf numFmtId="0" fontId="48" fillId="4" borderId="98" applyAlignment="1" pivotButton="0" quotePrefix="0" xfId="9">
      <alignment horizontal="center" vertical="center"/>
    </xf>
    <xf numFmtId="0" fontId="0" fillId="0" borderId="56" pivotButton="0" quotePrefix="0" xfId="0"/>
    <xf numFmtId="0" fontId="0" fillId="0" borderId="58" pivotButton="0" quotePrefix="0" xfId="0"/>
    <xf numFmtId="0" fontId="48" fillId="4" borderId="66" applyAlignment="1" pivotButton="0" quotePrefix="0" xfId="9">
      <alignment horizontal="center" vertical="center" wrapText="1"/>
    </xf>
    <xf numFmtId="0" fontId="0" fillId="0" borderId="55" pivotButton="0" quotePrefix="0" xfId="0"/>
    <xf numFmtId="0" fontId="48" fillId="0" borderId="66" applyAlignment="1" pivotButton="0" quotePrefix="0" xfId="9">
      <alignment horizontal="center" vertical="center" wrapText="1"/>
    </xf>
    <xf numFmtId="0" fontId="64" fillId="17" borderId="16" applyAlignment="1" pivotButton="0" quotePrefix="0" xfId="9">
      <alignment horizontal="center" vertical="center" wrapText="1"/>
    </xf>
    <xf numFmtId="0" fontId="42" fillId="18" borderId="87" applyAlignment="1" pivotButton="0" quotePrefix="0" xfId="9">
      <alignment horizontal="center" vertical="center" shrinkToFit="1"/>
    </xf>
    <xf numFmtId="0" fontId="40" fillId="0" borderId="90" applyAlignment="1" pivotButton="0" quotePrefix="0" xfId="9">
      <alignment horizontal="center" vertical="center" shrinkToFit="1"/>
    </xf>
    <xf numFmtId="0" fontId="64" fillId="0" borderId="87" applyAlignment="1" pivotButton="0" quotePrefix="0" xfId="9">
      <alignment horizontal="center" vertical="center" wrapText="1" shrinkToFit="1"/>
    </xf>
    <xf numFmtId="0" fontId="54" fillId="16" borderId="97" applyAlignment="1" pivotButton="0" quotePrefix="0" xfId="9">
      <alignment horizontal="center" vertical="center" wrapText="1"/>
    </xf>
    <xf numFmtId="0" fontId="39" fillId="4" borderId="92" applyAlignment="1" pivotButton="0" quotePrefix="0" xfId="9">
      <alignment horizontal="center" vertical="center" wrapText="1"/>
    </xf>
    <xf numFmtId="0" fontId="39" fillId="4" borderId="92" applyAlignment="1" pivotButton="0" quotePrefix="0" xfId="9">
      <alignment horizontal="center" vertical="center" shrinkToFit="1"/>
    </xf>
    <xf numFmtId="0" fontId="39" fillId="4" borderId="98" applyAlignment="1" pivotButton="0" quotePrefix="0" xfId="9">
      <alignment horizontal="center" vertical="center" shrinkToFit="1"/>
    </xf>
    <xf numFmtId="0" fontId="60" fillId="14" borderId="87" applyAlignment="1" pivotButton="0" quotePrefix="0" xfId="9">
      <alignment horizontal="center" vertical="center" wrapText="1" shrinkToFit="1"/>
    </xf>
    <xf numFmtId="0" fontId="16" fillId="14" borderId="16" applyAlignment="1" pivotButton="0" quotePrefix="0" xfId="9">
      <alignment horizontal="center" vertical="center" shrinkToFit="1"/>
    </xf>
    <xf numFmtId="0" fontId="49" fillId="15" borderId="18" applyAlignment="1" pivotButton="0" quotePrefix="0" xfId="9">
      <alignment horizontal="center" vertical="center" shrinkToFit="1"/>
    </xf>
    <xf numFmtId="0" fontId="40" fillId="0" borderId="97" applyAlignment="1" pivotButton="0" quotePrefix="0" xfId="9">
      <alignment horizontal="center" vertical="center" shrinkToFit="1"/>
    </xf>
    <xf numFmtId="0" fontId="0" fillId="0" borderId="95" pivotButton="0" quotePrefix="0" xfId="0"/>
    <xf numFmtId="0" fontId="0" fillId="0" borderId="96" pivotButton="0" quotePrefix="0" xfId="0"/>
    <xf numFmtId="0" fontId="46" fillId="0" borderId="92" applyAlignment="1" pivotButton="0" quotePrefix="0" xfId="9">
      <alignment horizontal="center" vertical="center" shrinkToFit="1"/>
    </xf>
    <xf numFmtId="0" fontId="46" fillId="0" borderId="102" applyAlignment="1" pivotButton="0" quotePrefix="0" xfId="9">
      <alignment horizontal="center" vertical="center" shrinkToFit="1"/>
    </xf>
    <xf numFmtId="0" fontId="11" fillId="13" borderId="87" applyAlignment="1" pivotButton="0" quotePrefix="0" xfId="9">
      <alignment horizontal="center" vertical="center" shrinkToFit="1"/>
    </xf>
    <xf numFmtId="0" fontId="0" fillId="0" borderId="89" pivotButton="0" quotePrefix="0" xfId="0"/>
    <xf numFmtId="0" fontId="46" fillId="0" borderId="98" applyAlignment="1" pivotButton="0" quotePrefix="0" xfId="9">
      <alignment horizontal="center" vertical="center" shrinkToFit="1"/>
    </xf>
    <xf numFmtId="0" fontId="42" fillId="0" borderId="87" applyAlignment="1" pivotButton="0" quotePrefix="0" xfId="9">
      <alignment horizontal="left" vertical="center" wrapText="1" shrinkToFit="1"/>
    </xf>
    <xf numFmtId="0" fontId="49" fillId="14" borderId="87" applyAlignment="1" pivotButton="0" quotePrefix="0" xfId="9">
      <alignment horizontal="center" vertical="center" shrinkToFit="1"/>
    </xf>
    <xf numFmtId="0" fontId="49" fillId="15" borderId="87" applyAlignment="1" pivotButton="0" quotePrefix="0" xfId="9">
      <alignment horizontal="center" vertical="center" wrapText="1" shrinkToFit="1"/>
    </xf>
    <xf numFmtId="0" fontId="0" fillId="0" borderId="15" pivotButton="0" quotePrefix="0" xfId="0"/>
    <xf numFmtId="0" fontId="47" fillId="0" borderId="76" applyAlignment="1" pivotButton="0" quotePrefix="0" xfId="9">
      <alignment horizontal="center" vertical="center" shrinkToFit="1"/>
    </xf>
    <xf numFmtId="0" fontId="40" fillId="0" borderId="99" applyAlignment="1" pivotButton="0" quotePrefix="0" xfId="9">
      <alignment horizontal="center" vertical="center" shrinkToFit="1"/>
    </xf>
    <xf numFmtId="0" fontId="0" fillId="0" borderId="49" pivotButton="0" quotePrefix="0" xfId="0"/>
    <xf numFmtId="0" fontId="47" fillId="0" borderId="92" applyAlignment="1" pivotButton="0" quotePrefix="0" xfId="9">
      <alignment horizontal="center" vertical="center" shrinkToFit="1"/>
    </xf>
    <xf numFmtId="0" fontId="0" fillId="0" borderId="100" pivotButton="0" quotePrefix="0" xfId="0"/>
    <xf numFmtId="0" fontId="55" fillId="0" borderId="66" applyAlignment="1" pivotButton="0" quotePrefix="0" xfId="9">
      <alignment horizontal="center" vertical="center" wrapText="1" shrinkToFit="1"/>
    </xf>
    <xf numFmtId="0" fontId="54" fillId="15" borderId="87" applyAlignment="1" pivotButton="0" quotePrefix="0" xfId="9">
      <alignment horizontal="center" vertical="center" shrinkToFit="1"/>
    </xf>
    <xf numFmtId="0" fontId="0" fillId="0" borderId="88" pivotButton="0" quotePrefix="0" xfId="0"/>
    <xf numFmtId="0" fontId="52" fillId="0" borderId="87" applyAlignment="1" pivotButton="0" quotePrefix="0" xfId="9">
      <alignment horizontal="center" vertical="center" wrapText="1" shrinkToFit="1"/>
    </xf>
    <xf numFmtId="0" fontId="46" fillId="4" borderId="76" applyAlignment="1" pivotButton="0" quotePrefix="0" xfId="9">
      <alignment horizontal="center" vertical="center" shrinkToFit="1"/>
    </xf>
    <xf numFmtId="0" fontId="48" fillId="0" borderId="99" applyAlignment="1" pivotButton="0" quotePrefix="0" xfId="9">
      <alignment horizontal="center" vertical="center" shrinkToFit="1"/>
    </xf>
    <xf numFmtId="0" fontId="48" fillId="0" borderId="90" applyAlignment="1" pivotButton="0" quotePrefix="0" xfId="9">
      <alignment horizontal="center" vertical="center"/>
    </xf>
    <xf numFmtId="0" fontId="49" fillId="0" borderId="92" applyAlignment="1" pivotButton="0" quotePrefix="0" xfId="9">
      <alignment horizontal="center" vertical="center" shrinkToFit="1"/>
    </xf>
    <xf numFmtId="0" fontId="46" fillId="0" borderId="93" applyAlignment="1" pivotButton="0" quotePrefix="0" xfId="9">
      <alignment horizontal="center" vertical="center" shrinkToFit="1"/>
    </xf>
    <xf numFmtId="0" fontId="42" fillId="0" borderId="87" applyAlignment="1" pivotButton="0" quotePrefix="0" xfId="9">
      <alignment horizontal="left" vertical="top" wrapText="1" shrinkToFit="1"/>
    </xf>
    <xf numFmtId="0" fontId="44" fillId="14" borderId="101" applyAlignment="1" pivotButton="0" quotePrefix="0" xfId="9">
      <alignment horizontal="center" vertical="center" shrinkToFit="1"/>
    </xf>
    <xf numFmtId="0" fontId="47" fillId="0" borderId="92" applyAlignment="1" pivotButton="0" quotePrefix="0" xfId="9">
      <alignment horizontal="center" vertical="center" wrapText="1" shrinkToFit="1"/>
    </xf>
    <xf numFmtId="0" fontId="47" fillId="0" borderId="98" applyAlignment="1" pivotButton="0" quotePrefix="0" xfId="9">
      <alignment horizontal="center" vertical="center" wrapText="1" shrinkToFit="1"/>
    </xf>
    <xf numFmtId="0" fontId="41" fillId="0" borderId="76" applyAlignment="1" pivotButton="0" quotePrefix="0" xfId="9">
      <alignment horizontal="center" vertical="center" wrapText="1" shrinkToFit="1"/>
    </xf>
    <xf numFmtId="0" fontId="41" fillId="0" borderId="92" applyAlignment="1" pivotButton="0" quotePrefix="0" xfId="9">
      <alignment horizontal="center" vertical="center" wrapText="1" shrinkToFit="1"/>
    </xf>
    <xf numFmtId="0" fontId="0" fillId="0" borderId="91" pivotButton="0" quotePrefix="0" xfId="0"/>
    <xf numFmtId="0" fontId="0" fillId="0" borderId="47" pivotButton="0" quotePrefix="0" xfId="0"/>
    <xf numFmtId="0" fontId="41" fillId="0" borderId="92" applyAlignment="1" pivotButton="0" quotePrefix="0" xfId="9">
      <alignment horizontal="center" vertical="center" shrinkToFit="1"/>
    </xf>
    <xf numFmtId="0" fontId="40" fillId="0" borderId="90" applyAlignment="1" pivotButton="0" quotePrefix="0" xfId="9">
      <alignment horizontal="center" vertical="center" wrapText="1" shrinkToFit="1"/>
    </xf>
    <xf numFmtId="0" fontId="41" fillId="0" borderId="104" applyAlignment="1" pivotButton="0" quotePrefix="0" xfId="9">
      <alignment horizontal="center" vertical="center" wrapText="1" shrinkToFit="1"/>
    </xf>
    <xf numFmtId="0" fontId="40" fillId="0" borderId="105" applyAlignment="1" pivotButton="0" quotePrefix="0" xfId="9">
      <alignment horizontal="center" vertical="center" shrinkToFit="1"/>
    </xf>
    <xf numFmtId="0" fontId="39" fillId="0" borderId="87" applyAlignment="1" pivotButton="0" quotePrefix="0" xfId="9">
      <alignment horizontal="left" vertical="center" wrapText="1" shrinkToFit="1"/>
    </xf>
    <xf numFmtId="0" fontId="74" fillId="20" borderId="28" applyAlignment="1" pivotButton="0" quotePrefix="0" xfId="98">
      <alignment horizontal="center" vertical="center"/>
    </xf>
    <xf numFmtId="0" fontId="74" fillId="21" borderId="28" applyAlignment="1" pivotButton="0" quotePrefix="0" xfId="98">
      <alignment horizontal="center" vertical="center"/>
    </xf>
    <xf numFmtId="0" fontId="73" fillId="20" borderId="29" applyAlignment="1" pivotButton="0" quotePrefix="0" xfId="98">
      <alignment horizontal="center" vertical="center"/>
    </xf>
    <xf numFmtId="0" fontId="64" fillId="21" borderId="37" applyAlignment="1" pivotButton="0" quotePrefix="0" xfId="98">
      <alignment horizontal="center" vertical="center" wrapText="1"/>
    </xf>
    <xf numFmtId="0" fontId="70" fillId="4" borderId="87" applyAlignment="1" pivotButton="0" quotePrefix="0" xfId="98">
      <alignment horizontal="center" vertical="center"/>
    </xf>
    <xf numFmtId="0" fontId="68" fillId="4" borderId="87" applyAlignment="1" pivotButton="0" quotePrefix="0" xfId="98">
      <alignment horizontal="center" vertical="center"/>
    </xf>
    <xf numFmtId="0" fontId="57" fillId="19" borderId="87" applyAlignment="1" pivotButton="0" quotePrefix="0" xfId="98">
      <alignment horizontal="center" vertical="center" wrapText="1" shrinkToFit="1"/>
    </xf>
    <xf numFmtId="0" fontId="62" fillId="18" borderId="16" applyAlignment="1" pivotButton="0" quotePrefix="0" xfId="98">
      <alignment horizontal="center" vertical="center" shrinkToFit="1"/>
    </xf>
    <xf numFmtId="0" fontId="62" fillId="18" borderId="87" applyAlignment="1" pivotButton="0" quotePrefix="0" xfId="98">
      <alignment horizontal="center" vertical="center" shrinkToFit="1"/>
    </xf>
    <xf numFmtId="0" fontId="64" fillId="17" borderId="87" applyAlignment="1" pivotButton="0" quotePrefix="0" xfId="98">
      <alignment horizontal="center" vertical="center" wrapText="1"/>
    </xf>
    <xf numFmtId="0" fontId="64" fillId="4" borderId="76" applyAlignment="1" pivotButton="0" quotePrefix="0" xfId="98">
      <alignment horizontal="center" vertical="center" wrapText="1"/>
    </xf>
    <xf numFmtId="0" fontId="64" fillId="4" borderId="97" applyAlignment="1" pivotButton="0" quotePrefix="0" xfId="98">
      <alignment horizontal="center" vertical="center" wrapText="1"/>
    </xf>
    <xf numFmtId="0" fontId="64" fillId="16" borderId="97" applyAlignment="1" pivotButton="0" quotePrefix="0" xfId="98">
      <alignment horizontal="center" vertical="center" wrapText="1"/>
    </xf>
    <xf numFmtId="0" fontId="44" fillId="14" borderId="87" applyAlignment="1" pivotButton="0" quotePrefix="0" xfId="98">
      <alignment horizontal="center" vertical="center" shrinkToFit="1"/>
    </xf>
    <xf numFmtId="0" fontId="72" fillId="4" borderId="92" applyAlignment="1" pivotButton="0" quotePrefix="0" xfId="98">
      <alignment horizontal="center" vertical="center" wrapText="1"/>
    </xf>
    <xf numFmtId="0" fontId="72" fillId="4" borderId="90" applyAlignment="1" pivotButton="0" quotePrefix="0" xfId="98">
      <alignment horizontal="center" vertical="center" shrinkToFit="1"/>
    </xf>
    <xf numFmtId="0" fontId="72" fillId="0" borderId="90" applyAlignment="1" pivotButton="0" quotePrefix="0" xfId="98">
      <alignment horizontal="center" vertical="center" shrinkToFit="1"/>
    </xf>
    <xf numFmtId="0" fontId="49" fillId="15" borderId="87" applyAlignment="1" pivotButton="0" quotePrefix="0" xfId="98">
      <alignment horizontal="center" vertical="center" shrinkToFit="1"/>
    </xf>
    <xf numFmtId="0" fontId="72" fillId="4" borderId="98" applyAlignment="1" pivotButton="0" quotePrefix="0" xfId="98">
      <alignment horizontal="center" vertical="center" wrapText="1"/>
    </xf>
    <xf numFmtId="0" fontId="72" fillId="4" borderId="66" applyAlignment="1" pivotButton="0" quotePrefix="0" xfId="98">
      <alignment horizontal="center" vertical="center" shrinkToFit="1"/>
    </xf>
    <xf numFmtId="0" fontId="72" fillId="4" borderId="98" applyAlignment="1" pivotButton="0" quotePrefix="0" xfId="98">
      <alignment horizontal="center" vertical="center"/>
    </xf>
    <xf numFmtId="0" fontId="72" fillId="0" borderId="66" applyAlignment="1" pivotButton="0" quotePrefix="0" xfId="98">
      <alignment horizontal="center" vertical="center" shrinkToFit="1"/>
    </xf>
    <xf numFmtId="0" fontId="40" fillId="0" borderId="90" applyAlignment="1" pivotButton="0" quotePrefix="0" xfId="98">
      <alignment horizontal="center" vertical="center" shrinkToFit="1"/>
    </xf>
    <xf numFmtId="0" fontId="64" fillId="17" borderId="16" applyAlignment="1" pivotButton="0" quotePrefix="0" xfId="98">
      <alignment horizontal="center" vertical="center" wrapText="1"/>
    </xf>
    <xf numFmtId="0" fontId="64" fillId="0" borderId="87" applyAlignment="1" pivotButton="0" quotePrefix="0" xfId="98">
      <alignment horizontal="center" vertical="center" wrapText="1" shrinkToFit="1"/>
    </xf>
    <xf numFmtId="0" fontId="64" fillId="16" borderId="76" applyAlignment="1" pivotButton="0" quotePrefix="0" xfId="98">
      <alignment horizontal="center" vertical="center" wrapText="1"/>
    </xf>
    <xf numFmtId="0" fontId="64" fillId="16" borderId="99" applyAlignment="1" pivotButton="0" quotePrefix="0" xfId="98">
      <alignment horizontal="center" vertical="center" wrapText="1"/>
    </xf>
    <xf numFmtId="0" fontId="46" fillId="0" borderId="92" applyAlignment="1" pivotButton="0" quotePrefix="0" xfId="98">
      <alignment horizontal="center" vertical="center" shrinkToFit="1"/>
    </xf>
    <xf numFmtId="0" fontId="40" fillId="0" borderId="105" applyAlignment="1" pivotButton="0" quotePrefix="0" xfId="98">
      <alignment horizontal="center" vertical="center" shrinkToFit="1"/>
    </xf>
    <xf numFmtId="0" fontId="60" fillId="14" borderId="87" applyAlignment="1" pivotButton="0" quotePrefix="0" xfId="98">
      <alignment horizontal="center" vertical="center" wrapText="1" shrinkToFit="1"/>
    </xf>
    <xf numFmtId="0" fontId="16" fillId="14" borderId="87" applyAlignment="1" pivotButton="0" quotePrefix="0" xfId="98">
      <alignment horizontal="center" vertical="center" shrinkToFit="1"/>
    </xf>
    <xf numFmtId="0" fontId="49" fillId="15" borderId="18" applyAlignment="1" pivotButton="0" quotePrefix="0" xfId="98">
      <alignment horizontal="center" vertical="center" shrinkToFit="1"/>
    </xf>
    <xf numFmtId="0" fontId="40" fillId="0" borderId="99" applyAlignment="1" pivotButton="0" quotePrefix="0" xfId="98">
      <alignment horizontal="center" vertical="center" shrinkToFit="1"/>
    </xf>
    <xf numFmtId="0" fontId="46" fillId="0" borderId="102" applyAlignment="1" pivotButton="0" quotePrefix="0" xfId="98">
      <alignment horizontal="center" vertical="center" shrinkToFit="1"/>
    </xf>
    <xf numFmtId="0" fontId="11" fillId="13" borderId="87" applyAlignment="1" pivotButton="0" quotePrefix="0" xfId="98">
      <alignment horizontal="center" vertical="center" shrinkToFit="1"/>
    </xf>
    <xf numFmtId="0" fontId="46" fillId="0" borderId="98" applyAlignment="1" pivotButton="0" quotePrefix="0" xfId="98">
      <alignment horizontal="center" vertical="center" shrinkToFit="1"/>
    </xf>
    <xf numFmtId="0" fontId="42" fillId="0" borderId="87" applyAlignment="1" pivotButton="0" quotePrefix="0" xfId="98">
      <alignment horizontal="left" vertical="center" wrapText="1" shrinkToFit="1"/>
    </xf>
    <xf numFmtId="0" fontId="49" fillId="15" borderId="87" applyAlignment="1" pivotButton="0" quotePrefix="0" xfId="98">
      <alignment horizontal="center" vertical="center" wrapText="1" shrinkToFit="1"/>
    </xf>
    <xf numFmtId="0" fontId="57" fillId="15" borderId="87" applyAlignment="1" pivotButton="0" quotePrefix="0" xfId="98">
      <alignment horizontal="center" vertical="center" wrapText="1" shrinkToFit="1"/>
    </xf>
    <xf numFmtId="0" fontId="55" fillId="0" borderId="66" applyAlignment="1" pivotButton="0" quotePrefix="0" xfId="98">
      <alignment horizontal="center" vertical="center" wrapText="1" shrinkToFit="1"/>
    </xf>
    <xf numFmtId="0" fontId="40" fillId="0" borderId="97" applyAlignment="1" pivotButton="0" quotePrefix="0" xfId="98">
      <alignment horizontal="center" vertical="center" shrinkToFit="1"/>
    </xf>
    <xf numFmtId="0" fontId="48" fillId="0" borderId="87" applyAlignment="1" pivotButton="0" quotePrefix="0" xfId="98">
      <alignment horizontal="center" vertical="center" wrapText="1" shrinkToFit="1"/>
    </xf>
    <xf numFmtId="0" fontId="44" fillId="14" borderId="16" applyAlignment="1" pivotButton="0" quotePrefix="0" xfId="98">
      <alignment horizontal="center" vertical="center" shrinkToFit="1"/>
    </xf>
    <xf numFmtId="0" fontId="46" fillId="0" borderId="108" applyAlignment="1" pivotButton="0" quotePrefix="0" xfId="98">
      <alignment horizontal="center" vertical="center" shrinkToFit="1"/>
    </xf>
    <xf numFmtId="0" fontId="0" fillId="0" borderId="85" pivotButton="0" quotePrefix="0" xfId="0"/>
    <xf numFmtId="0" fontId="46" fillId="0" borderId="93" applyAlignment="1" pivotButton="0" quotePrefix="0" xfId="98">
      <alignment horizontal="center" vertical="center" shrinkToFit="1"/>
    </xf>
    <xf numFmtId="0" fontId="46" fillId="0" borderId="104" applyAlignment="1" pivotButton="0" quotePrefix="0" xfId="98">
      <alignment horizontal="center" vertical="center" shrinkToFit="1"/>
    </xf>
    <xf numFmtId="0" fontId="42" fillId="0" borderId="87" applyAlignment="1" pivotButton="0" quotePrefix="0" xfId="98">
      <alignment horizontal="left" vertical="top" wrapText="1" shrinkToFit="1"/>
    </xf>
    <xf numFmtId="0" fontId="0" fillId="0" borderId="94" pivotButton="0" quotePrefix="0" xfId="0"/>
    <xf numFmtId="0" fontId="0" fillId="0" borderId="107" pivotButton="0" quotePrefix="0" xfId="0"/>
    <xf numFmtId="0" fontId="40" fillId="0" borderId="87" applyAlignment="1" pivotButton="0" quotePrefix="0" xfId="98">
      <alignment horizontal="left" vertical="top" wrapText="1" shrinkToFit="1"/>
    </xf>
    <xf numFmtId="0" fontId="23" fillId="22" borderId="0" pivotButton="0" quotePrefix="0" xfId="9"/>
  </cellXfs>
  <cellStyles count="99">
    <cellStyle name="Normal" xfId="0" builtinId="0"/>
    <cellStyle name="Normal 2" xfId="1"/>
    <cellStyle name="Normal 3" xfId="2"/>
    <cellStyle name="Normal 4" xfId="3"/>
    <cellStyle name="Normal 5" xfId="4"/>
    <cellStyle name="Normal 6" xfId="5"/>
    <cellStyle name="Normal 7" xfId="6"/>
    <cellStyle name="Normal 8" xfId="7"/>
    <cellStyle name="Normal 9" xfId="8"/>
    <cellStyle name="Normal 10" xfId="9"/>
    <cellStyle name="Normal 11" xfId="10"/>
    <cellStyle name="Normal 23" xfId="11"/>
    <cellStyle name="Normal 31" xfId="12"/>
    <cellStyle name="Normal 28" xfId="13"/>
    <cellStyle name="Normal 19" xfId="14"/>
    <cellStyle name="Normal 27" xfId="15"/>
    <cellStyle name="Normal 18" xfId="16"/>
    <cellStyle name="Normal 30" xfId="17"/>
    <cellStyle name="Normal 22" xfId="18"/>
    <cellStyle name="Normal 24" xfId="19"/>
    <cellStyle name="Normal 29" xfId="20"/>
    <cellStyle name="Normal 14" xfId="21"/>
    <cellStyle name="Normal 16" xfId="22"/>
    <cellStyle name="Normal 21" xfId="23"/>
    <cellStyle name="Normal 26" xfId="24"/>
    <cellStyle name="Normal 15" xfId="25"/>
    <cellStyle name="Normal 20" xfId="26"/>
    <cellStyle name="Normal 25" xfId="27"/>
    <cellStyle name="Normal 12" xfId="28"/>
    <cellStyle name="Normal 13" xfId="29"/>
    <cellStyle name="Normal 57" xfId="30"/>
    <cellStyle name="Normal 12 3" xfId="31"/>
    <cellStyle name="Normal 13 3" xfId="32"/>
    <cellStyle name="Normal 14 3" xfId="33"/>
    <cellStyle name="Normal 15 3" xfId="34"/>
    <cellStyle name="Normal 16 3" xfId="35"/>
    <cellStyle name="Normal 17" xfId="36"/>
    <cellStyle name="Normal 18 3" xfId="37"/>
    <cellStyle name="Normal 19 3" xfId="38"/>
    <cellStyle name="Normal 20 3" xfId="39"/>
    <cellStyle name="Normal 21 3" xfId="40"/>
    <cellStyle name="Normal 22 3" xfId="41"/>
    <cellStyle name="Normal 23 3" xfId="42"/>
    <cellStyle name="Normal 24 3" xfId="43"/>
    <cellStyle name="Normal 25 3" xfId="44"/>
    <cellStyle name="Normal 26 3" xfId="45"/>
    <cellStyle name="Normal 27 3" xfId="46"/>
    <cellStyle name="Normal 28 3" xfId="47"/>
    <cellStyle name="Normal 29 3" xfId="48"/>
    <cellStyle name="Normal 30 3" xfId="49"/>
    <cellStyle name="Normal 31 3" xfId="50"/>
    <cellStyle name="Normal 32" xfId="51"/>
    <cellStyle name="Normal 38" xfId="52"/>
    <cellStyle name="Normal 35" xfId="53"/>
    <cellStyle name="Normal 33" xfId="54"/>
    <cellStyle name="Normal 34" xfId="55"/>
    <cellStyle name="Normal 23 2" xfId="56"/>
    <cellStyle name="Normal 31 2" xfId="57"/>
    <cellStyle name="Normal 28 2" xfId="58"/>
    <cellStyle name="Normal 19 2" xfId="59"/>
    <cellStyle name="Normal 27 2" xfId="60"/>
    <cellStyle name="Normal 18 2" xfId="61"/>
    <cellStyle name="Normal 30 2" xfId="62"/>
    <cellStyle name="Normal 22 2" xfId="63"/>
    <cellStyle name="Normal 24 2" xfId="64"/>
    <cellStyle name="Normal 29 2" xfId="65"/>
    <cellStyle name="Normal 14 2" xfId="66"/>
    <cellStyle name="Normal 16 2" xfId="67"/>
    <cellStyle name="Normal 21 2" xfId="68"/>
    <cellStyle name="Normal 26 2" xfId="69"/>
    <cellStyle name="Normal 15 2" xfId="70"/>
    <cellStyle name="Normal 20 2" xfId="71"/>
    <cellStyle name="Normal 25 2" xfId="72"/>
    <cellStyle name="Normal 12 2" xfId="73"/>
    <cellStyle name="Normal 13 2" xfId="74"/>
    <cellStyle name="Normal 37" xfId="75"/>
    <cellStyle name="Normal 36" xfId="76"/>
    <cellStyle name="Normal 40" xfId="77"/>
    <cellStyle name="Normal 41" xfId="78"/>
    <cellStyle name="Normal 39" xfId="79"/>
    <cellStyle name="Normal 42" xfId="80"/>
    <cellStyle name="Normal 43" xfId="81"/>
    <cellStyle name="Normal 46" xfId="82"/>
    <cellStyle name="Normal 45" xfId="83"/>
    <cellStyle name="Normal 48" xfId="84"/>
    <cellStyle name="Normal 44" xfId="85"/>
    <cellStyle name="Normal 47" xfId="86"/>
    <cellStyle name="Normal 49" xfId="87"/>
    <cellStyle name="Normal 50" xfId="88"/>
    <cellStyle name="Normal 51" xfId="89"/>
    <cellStyle name="Normal 53" xfId="90"/>
    <cellStyle name="Normal 52" xfId="91"/>
    <cellStyle name="Normal 56" xfId="92"/>
    <cellStyle name="Normal 54" xfId="93"/>
    <cellStyle name="Normal 55" xfId="94"/>
    <cellStyle name="Normal 58" xfId="95"/>
    <cellStyle name="Normal 59" xfId="96"/>
    <cellStyle name="Normal 2 10" xfId="97"/>
    <cellStyle name="Normal 60" xfId="98"/>
  </cellStyles>
  <dxfs count="30">
    <dxf>
      <fill>
        <patternFill>
          <bgColor rgb="FFFF0000"/>
        </patternFill>
      </fill>
    </dxf>
    <dxf>
      <fill>
        <patternFill>
          <bgColor rgb="FFFF0000"/>
        </patternFill>
      </fill>
    </dxf>
    <dxf>
      <fill>
        <patternFill>
          <bgColor rgb="FFFF0000"/>
        </patternFill>
      </fill>
    </dxf>
    <dxf>
      <numFmt numFmtId="167" formatCode="&quot;SDPO - 1&quot;"/>
    </dxf>
    <dxf>
      <font>
        <name val="Calibri"/>
        <strike val="0"/>
        <outline val="0"/>
        <shadow val="0"/>
        <condense val="0"/>
        <color auto="1"/>
        <extend val="0"/>
        <sz val="10"/>
        <vertAlign val="baseline"/>
        <scheme val="minor"/>
      </font>
      <numFmt numFmtId="1" formatCode="0"/>
      <fill>
        <patternFill>
          <fgColor indexed="64"/>
          <bgColor indexed="65"/>
        </patternFill>
      </fill>
      <alignment horizontal="center" vertical="center"/>
      <border>
        <left/>
        <right style="thin">
          <color indexed="64"/>
        </right>
        <top/>
        <bottom/>
        <horizontal/>
      </border>
      <protection locked="1" hidden="1"/>
    </dxf>
    <dxf>
      <font>
        <name val="Calibri"/>
        <strike val="0"/>
        <outline val="0"/>
        <shadow val="0"/>
        <condense val="0"/>
        <color auto="1"/>
        <extend val="0"/>
        <sz val="10"/>
        <vertAlign val="baseline"/>
        <scheme val="minor"/>
      </font>
      <numFmt numFmtId="166" formatCode="d/m/yy;@"/>
      <fill>
        <patternFill>
          <fgColor indexed="64"/>
          <bgColor auto="1"/>
        </patternFill>
      </fill>
      <alignment horizontal="center" vertical="center"/>
      <border>
        <left style="thin">
          <color indexed="64"/>
        </left>
        <right/>
        <top/>
        <bottom/>
        <horizontal/>
      </border>
      <protection locked="0" hidden="0"/>
    </dxf>
    <dxf>
      <font>
        <name val="Calibri"/>
        <strike val="0"/>
        <outline val="0"/>
        <shadow val="0"/>
        <condense val="0"/>
        <color auto="1"/>
        <extend val="0"/>
        <sz val="10"/>
        <vertAlign val="baseline"/>
        <scheme val="minor"/>
      </font>
      <fill>
        <patternFill>
          <fgColor indexed="64"/>
          <bgColor indexed="65"/>
        </patternFill>
      </fill>
      <alignment horizontal="center" vertical="center"/>
      <border>
        <left style="thin">
          <color indexed="64"/>
        </left>
        <right style="thin">
          <color indexed="64"/>
        </right>
        <top/>
        <bottom/>
        <horizontal/>
      </border>
      <protection locked="0" hidden="1"/>
    </dxf>
    <dxf>
      <font>
        <name val="Calibri"/>
        <b val="1"/>
        <strike val="0"/>
        <outline val="0"/>
        <shadow val="0"/>
        <condense val="0"/>
        <color rgb="FFC00000"/>
        <extend val="0"/>
        <sz val="10"/>
        <vertAlign val="baseline"/>
        <scheme val="minor"/>
      </font>
      <fill>
        <patternFill>
          <fgColor indexed="64"/>
          <bgColor auto="1"/>
        </patternFill>
      </fill>
      <alignment horizontal="center" vertical="center"/>
      <protection locked="0" hidden="1"/>
    </dxf>
    <dxf>
      <font>
        <name val="Calibri"/>
        <b val="1"/>
        <strike val="0"/>
        <outline val="0"/>
        <shadow val="0"/>
        <condense val="0"/>
        <color rgb="FFC00000"/>
        <extend val="0"/>
        <sz val="10"/>
        <vertAlign val="baseline"/>
        <scheme val="minor"/>
      </font>
      <fill>
        <patternFill>
          <fgColor indexed="64"/>
          <bgColor auto="1"/>
        </patternFill>
      </fill>
      <alignment horizontal="center" vertical="center"/>
      <protection locked="0" hidden="0"/>
    </dxf>
    <dxf>
      <font>
        <name val="Calibri"/>
        <b val="1"/>
        <strike val="0"/>
        <outline val="0"/>
        <shadow val="0"/>
        <condense val="0"/>
        <color rgb="FFC00000"/>
        <extend val="0"/>
        <sz val="10"/>
        <vertAlign val="baseline"/>
        <scheme val="minor"/>
      </font>
      <fill>
        <patternFill>
          <fgColor indexed="64"/>
          <bgColor auto="1"/>
        </patternFill>
      </fill>
      <alignment horizontal="center" vertical="center"/>
      <border outline="0">
        <left style="thin">
          <color indexed="64"/>
        </left>
        <top/>
        <bottom/>
      </border>
      <protection locked="0" hidden="0"/>
    </dxf>
    <dxf>
      <font>
        <name val="Calibri"/>
        <b val="1"/>
        <strike val="0"/>
        <outline val="0"/>
        <shadow val="0"/>
        <condense val="0"/>
        <color auto="1"/>
        <extend val="0"/>
        <sz val="10"/>
        <vertAlign val="baseline"/>
        <scheme val="minor"/>
      </font>
      <numFmt numFmtId="0" formatCode="General"/>
      <fill>
        <patternFill>
          <fgColor indexed="64"/>
          <bgColor auto="1"/>
        </patternFill>
      </fill>
      <alignment horizontal="center" vertical="center"/>
      <border>
        <left/>
        <right style="thin">
          <color indexed="64"/>
        </right>
        <top/>
        <bottom/>
        <vertical/>
        <horizontal/>
      </border>
      <protection locked="1" hidden="1"/>
    </dxf>
    <dxf>
      <font>
        <name val="Calibri"/>
        <b val="1"/>
        <strike val="0"/>
        <outline val="0"/>
        <shadow val="0"/>
        <condense val="0"/>
        <color rgb="FFC00000"/>
        <extend val="0"/>
        <sz val="10"/>
        <vertAlign val="baseline"/>
        <scheme val="minor"/>
      </font>
      <fill>
        <patternFill>
          <fgColor indexed="64"/>
          <bgColor auto="1"/>
        </patternFill>
      </fill>
      <alignment horizontal="center" vertical="center"/>
      <border outline="0">
        <left style="thin">
          <color indexed="64"/>
        </left>
        <right/>
        <top/>
        <bottom/>
      </border>
      <protection locked="1" hidden="1"/>
    </dxf>
    <dxf>
      <font>
        <name val="Calibri"/>
        <strike val="0"/>
        <outline val="0"/>
        <shadow val="0"/>
        <condense val="0"/>
        <color auto="1"/>
        <extend val="0"/>
        <sz val="10"/>
        <vertAlign val="baseline"/>
        <scheme val="minor"/>
      </font>
      <fill>
        <patternFill>
          <fgColor indexed="64"/>
          <bgColor auto="1"/>
        </patternFill>
      </fill>
      <alignment horizontal="center" vertical="center"/>
      <border>
        <left/>
        <right style="thin">
          <color indexed="64"/>
        </right>
        <top/>
        <bottom/>
        <vertical/>
        <horizontal/>
      </border>
      <protection locked="0" hidden="0"/>
    </dxf>
    <dxf>
      <font>
        <name val="Calibri"/>
        <family val="2"/>
        <strike val="0"/>
        <outline val="0"/>
        <shadow val="0"/>
        <condense val="0"/>
        <color auto="1"/>
        <extend val="0"/>
        <sz val="10"/>
        <vertAlign val="baseline"/>
        <scheme val="minor"/>
      </font>
      <fill>
        <patternFill>
          <fgColor indexed="64"/>
          <bgColor indexed="65"/>
        </patternFill>
      </fill>
      <alignment horizontal="center" vertical="center"/>
      <protection locked="0" hidden="0"/>
    </dxf>
    <dxf>
      <font>
        <name val="Calibri"/>
        <strike val="0"/>
        <outline val="0"/>
        <shadow val="0"/>
        <condense val="0"/>
        <color auto="1"/>
        <extend val="0"/>
        <sz val="10"/>
        <vertAlign val="baseline"/>
        <scheme val="minor"/>
      </font>
      <fill>
        <patternFill>
          <fgColor indexed="64"/>
          <bgColor indexed="65"/>
        </patternFill>
      </fill>
      <alignment horizontal="center" vertical="center"/>
      <protection locked="0" hidden="0"/>
    </dxf>
    <dxf>
      <font>
        <name val="Calibri"/>
        <strike val="0"/>
        <outline val="0"/>
        <shadow val="0"/>
        <condense val="0"/>
        <color auto="1"/>
        <extend val="0"/>
        <sz val="10"/>
        <vertAlign val="baseline"/>
        <scheme val="minor"/>
      </font>
      <fill>
        <patternFill>
          <fgColor indexed="64"/>
          <bgColor auto="1"/>
        </patternFill>
      </fill>
      <alignment horizontal="left" vertical="center"/>
      <protection locked="0" hidden="0"/>
    </dxf>
    <dxf>
      <font>
        <name val="Calibri"/>
        <strike val="0"/>
        <outline val="0"/>
        <shadow val="0"/>
        <condense val="0"/>
        <color auto="1"/>
        <extend val="0"/>
        <sz val="10"/>
        <vertAlign val="baseline"/>
        <scheme val="minor"/>
      </font>
      <numFmt numFmtId="164" formatCode="[$-416]d\-mmm\-yy;@"/>
      <fill>
        <patternFill>
          <fgColor indexed="64"/>
          <bgColor auto="1"/>
        </patternFill>
      </fill>
      <alignment horizontal="left" vertical="center"/>
      <border outline="0">
        <left style="thin">
          <color indexed="64"/>
        </left>
        <right/>
        <top/>
        <bottom/>
      </border>
      <protection locked="0" hidden="0"/>
    </dxf>
    <dxf>
      <border>
        <left style="thin">
          <color indexed="64"/>
        </left>
        <right style="thin">
          <color indexed="64"/>
        </right>
        <top style="thin">
          <color indexed="64"/>
        </top>
        <bottom style="thin">
          <color indexed="64"/>
        </bottom>
      </border>
    </dxf>
    <dxf>
      <protection locked="0" hidden="0"/>
    </dxf>
    <dxf>
      <border>
        <bottom style="thin">
          <color indexed="64"/>
        </bottom>
      </border>
    </dxf>
    <dxf>
      <font>
        <name val="Calibri"/>
        <strike val="0"/>
        <outline val="0"/>
        <shadow val="0"/>
        <condense val="0"/>
        <color theme="0"/>
        <extend val="0"/>
        <sz val="10"/>
        <vertAlign val="baseline"/>
        <scheme val="minor"/>
      </font>
      <fill>
        <patternFill patternType="solid">
          <fgColor indexed="64"/>
          <bgColor theme="1"/>
        </patternFill>
      </fill>
      <alignment horizontal="center" vertical="center"/>
      <border>
        <left/>
        <right/>
        <top/>
        <bottom/>
        <vertical/>
        <horizontal/>
      </border>
      <protection locked="0" hidden="0"/>
    </dxf>
    <dxf>
      <font>
        <b val="1"/>
        <color theme="9" tint="-0.249946592608417"/>
      </font>
    </dxf>
    <dxf>
      <font>
        <b val="1"/>
        <color rgb="FF006600"/>
      </font>
    </dxf>
    <dxf>
      <font>
        <b val="1"/>
        <color rgb="FFC00000"/>
      </font>
    </dxf>
    <dxf>
      <font>
        <b val="1"/>
        <color theme="0"/>
      </font>
      <fill>
        <patternFill>
          <bgColor rgb="FFFF0000"/>
        </patternFill>
      </fill>
    </dxf>
    <dxf>
      <font>
        <b val="1"/>
        <color theme="0"/>
      </font>
      <fill>
        <patternFill>
          <bgColor rgb="FF006600"/>
        </patternFill>
      </fill>
    </dxf>
    <dxf>
      <font>
        <b val="1"/>
        <color theme="9" tint="-0.249946592608417"/>
      </font>
    </dxf>
    <dxf>
      <font>
        <b val="1"/>
        <color rgb="FF006600"/>
      </font>
    </dxf>
    <dxf>
      <font>
        <b val="1"/>
        <color rgb="FFC00000"/>
      </font>
    </dxf>
    <dxf>
      <font>
        <color theme="0"/>
      </font>
    </dxf>
  </dxf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ables/table1.xml><?xml version="1.0" encoding="utf-8"?>
<table xmlns="http://schemas.openxmlformats.org/spreadsheetml/2006/main" id="1" name="POB" displayName="POB" ref="B4:N202" headerRowCount="1" totalsRowShown="0" headerRowDxfId="20" dataDxfId="18" headerRowBorderDxfId="19" tableBorderDxfId="17">
  <autoFilter ref="B4:N202">
    <filterColumn colId="1">
      <filters>
        <filter val="COORD SEGURANÇA TRAB E TREIN"/>
        <filter val="TÉCNICO DE SEGURANÇA"/>
      </filters>
    </filterColumn>
  </autoFilter>
  <sortState ref="B5:N202">
    <sortCondition ref="B4:B202"/>
  </sortState>
  <tableColumns count="13">
    <tableColumn id="1" name="NOME" dataDxfId="16"/>
    <tableColumn id="2" name="FUNÇÃO ORIGINAL" dataDxfId="15"/>
    <tableColumn id="5" name="FUNÇÃO EXERCIDA" dataDxfId="14"/>
    <tableColumn id="14" name="FUNÇÃO TABELA MESTRA" dataDxfId="13"/>
    <tableColumn id="3" name="EMPRESA" dataDxfId="12"/>
    <tableColumn id="4" name="DECK E CABINE" dataDxfId="11"/>
    <tableColumn id="6" name="BALEEIRA" dataDxfId="10"/>
    <tableColumn id="7" name="DEPARTAMENTO" dataDxfId="9"/>
    <tableColumn id="8" name="NACIONALIDADE" dataDxfId="8"/>
    <tableColumn id="9" name="POSIÇÃO DA CABINE" dataDxfId="7"/>
    <tableColumn id="10" name="RESERVADO" dataDxfId="6"/>
    <tableColumn id="11" name="DIA EMBARQUE" dataDxfId="5"/>
    <tableColumn id="12" name="DIAS EMBARCADO" dataDxfId="4">
      <calculatedColumnFormula>IF(M5="","",$L$3-M5)</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fitToPage="1"/>
  </sheetPr>
  <dimension ref="A2:S4058"/>
  <sheetViews>
    <sheetView showGridLines="0" zoomScale="85" zoomScaleNormal="85" workbookViewId="0">
      <pane ySplit="4" topLeftCell="A7" activePane="bottomLeft" state="frozen"/>
      <selection pane="bottomLeft" activeCell="C83" sqref="C83"/>
    </sheetView>
  </sheetViews>
  <sheetFormatPr baseColWidth="10" defaultColWidth="9.1640625" defaultRowHeight="14"/>
  <cols>
    <col width="1.5" customWidth="1" style="271" min="1" max="1"/>
    <col width="39.5" bestFit="1" customWidth="1" style="271" min="2" max="2"/>
    <col width="30.6640625" customWidth="1" style="234" min="3" max="3"/>
    <col width="28.5" bestFit="1" customWidth="1" style="271" min="4" max="4"/>
    <col width="24.33203125" customWidth="1" style="271" min="5" max="5"/>
    <col width="19.1640625" customWidth="1" style="271" min="6" max="6"/>
    <col width="9.5" bestFit="1" customWidth="1" style="271" min="7" max="7"/>
    <col width="8" customWidth="1" style="271" min="8" max="8"/>
    <col width="20.6640625" customWidth="1" style="234" min="9" max="9"/>
    <col width="15.1640625" customWidth="1" style="271" min="10" max="10"/>
    <col width="22.5" customWidth="1" style="271" min="11" max="11"/>
    <col width="13.83203125" customWidth="1" style="271" min="12" max="12"/>
    <col width="12.83203125" customWidth="1" style="866" min="13" max="13"/>
    <col width="19" customWidth="1" style="271" min="14" max="14"/>
    <col width="13.83203125" customWidth="1" style="271" min="15" max="15"/>
    <col width="29.6640625" customWidth="1" style="271" min="16" max="16"/>
    <col width="3.1640625" customWidth="1" style="271" min="17" max="17"/>
    <col width="9.1640625" customWidth="1" style="271" min="18" max="16384"/>
  </cols>
  <sheetData>
    <row r="1" ht="6.75" customHeight="1" s="867"/>
    <row r="2" ht="27" customHeight="1" s="867">
      <c r="B2" s="293" t="inlineStr">
        <is>
          <t>POB DA TABELA MESTRA TA</t>
        </is>
      </c>
      <c r="C2" s="868" t="n"/>
      <c r="D2" s="868" t="n"/>
      <c r="E2" s="868" t="n"/>
      <c r="F2" s="868" t="n"/>
      <c r="G2" s="868" t="n"/>
      <c r="H2" s="868" t="n"/>
      <c r="I2" s="868" t="n"/>
      <c r="J2" s="868" t="n"/>
      <c r="K2" s="868" t="n"/>
      <c r="L2" s="868" t="n"/>
      <c r="M2" s="868" t="n"/>
      <c r="N2" s="868" t="n"/>
      <c r="O2" s="27" t="inlineStr">
        <is>
          <t>STATUS POB</t>
        </is>
      </c>
      <c r="P2" s="22" t="n"/>
    </row>
    <row r="3" ht="27" customHeight="1" s="867">
      <c r="B3" s="304" t="n"/>
      <c r="C3" s="869" t="n"/>
      <c r="D3" s="869" t="n"/>
      <c r="E3" s="869" t="n"/>
      <c r="F3" s="869" t="n"/>
      <c r="G3" s="869" t="n"/>
      <c r="H3" s="869" t="n"/>
      <c r="I3" s="869" t="n"/>
      <c r="J3" s="869" t="n"/>
      <c r="K3" s="32" t="inlineStr">
        <is>
          <t>DATA</t>
        </is>
      </c>
      <c r="L3" s="33" t="n">
        <v>44758</v>
      </c>
      <c r="M3" s="870" t="inlineStr">
        <is>
          <t xml:space="preserve">POB = </t>
        </is>
      </c>
      <c r="N3" s="45">
        <f>SUM(L238,N238)</f>
        <v/>
      </c>
      <c r="O3" s="30">
        <f>IF(I214=N3,"POB CORRETO","CHECAR POB")</f>
        <v/>
      </c>
    </row>
    <row r="4" ht="27" customHeight="1" s="867">
      <c r="B4" s="57" t="inlineStr">
        <is>
          <t>NOME</t>
        </is>
      </c>
      <c r="C4" s="49" t="inlineStr">
        <is>
          <t>FUNÇÃO ORIGINAL</t>
        </is>
      </c>
      <c r="D4" s="49" t="inlineStr">
        <is>
          <t>FUNÇÃO EXERCIDA</t>
        </is>
      </c>
      <c r="E4" s="49" t="inlineStr">
        <is>
          <t>FUNÇÃO TABELA MESTRA</t>
        </is>
      </c>
      <c r="F4" s="50" t="inlineStr">
        <is>
          <t>EMPRESA</t>
        </is>
      </c>
      <c r="G4" s="51" t="inlineStr">
        <is>
          <t>DECK E CABINE</t>
        </is>
      </c>
      <c r="H4" s="52" t="inlineStr">
        <is>
          <t>BALEEIRA</t>
        </is>
      </c>
      <c r="I4" s="49" t="inlineStr">
        <is>
          <t>DEPARTAMENTO</t>
        </is>
      </c>
      <c r="J4" s="49" t="inlineStr">
        <is>
          <t>NACIONALIDADE</t>
        </is>
      </c>
      <c r="K4" s="53" t="inlineStr">
        <is>
          <t>POSIÇÃO DA CABINE</t>
        </is>
      </c>
      <c r="L4" s="53" t="inlineStr">
        <is>
          <t>RESERVADO</t>
        </is>
      </c>
      <c r="M4" s="871" t="inlineStr">
        <is>
          <t>DIA EMBARQUE</t>
        </is>
      </c>
      <c r="N4" s="54" t="inlineStr">
        <is>
          <t>DIAS EMBARCADO</t>
        </is>
      </c>
      <c r="O4" s="31" t="inlineStr">
        <is>
          <t>EDITE SOMENTE AS COLUNAS AMARELAS</t>
        </is>
      </c>
      <c r="Q4" s="271" t="inlineStr">
        <is>
          <t>EMPRESAS A BORDO</t>
        </is>
      </c>
    </row>
    <row r="5" hidden="1" ht="16.5" customHeight="1" s="867">
      <c r="A5" s="271" t="n">
        <v>44403</v>
      </c>
      <c r="B5" s="60" t="inlineStr">
        <is>
          <t>AARON CARTER CAMPBELL</t>
        </is>
      </c>
      <c r="C5" s="60" t="inlineStr">
        <is>
          <t>SUPERVISOR DE ELETROELETRONICA</t>
        </is>
      </c>
      <c r="D5" s="60" t="n"/>
      <c r="E5" s="271" t="n"/>
      <c r="F5" s="61" t="inlineStr">
        <is>
          <t>OCYAN S.A</t>
        </is>
      </c>
      <c r="G5" s="247" t="n"/>
      <c r="H5" s="64" t="n"/>
      <c r="I5" s="271" t="n"/>
      <c r="J5" s="271" t="n"/>
      <c r="K5" s="275" t="n"/>
      <c r="L5" s="286" t="n"/>
      <c r="M5" s="872" t="n">
        <v>44762</v>
      </c>
      <c r="N5" s="79">
        <f>IF(M5="","",$L$3-M5+1)</f>
        <v/>
      </c>
      <c r="P5" s="226" t="inlineStr">
        <is>
          <t>ASSISTENTE OPER DE GUINDASTE</t>
        </is>
      </c>
      <c r="Q5" s="8">
        <f>K205</f>
        <v/>
      </c>
    </row>
    <row r="6" hidden="1" ht="16.5" customHeight="1" s="867">
      <c r="B6" s="234" t="inlineStr">
        <is>
          <t xml:space="preserve">ADEMILTON ALVES DA SILVA </t>
        </is>
      </c>
      <c r="C6" s="234" t="inlineStr">
        <is>
          <t>AUXILIAR DE PLATAFORMA</t>
        </is>
      </c>
      <c r="D6" s="271" t="n"/>
      <c r="E6" s="234" t="n"/>
      <c r="F6" s="61" t="inlineStr">
        <is>
          <t>OCYAN S.A</t>
        </is>
      </c>
      <c r="G6" s="247" t="inlineStr">
        <is>
          <t>D - 551B</t>
        </is>
      </c>
      <c r="H6" s="64">
        <f>IF(C6="","",2)</f>
        <v/>
      </c>
      <c r="I6" s="271" t="inlineStr">
        <is>
          <t>MARINE</t>
        </is>
      </c>
      <c r="J6" s="271" t="inlineStr">
        <is>
          <t>BRASILEIRA</t>
        </is>
      </c>
      <c r="K6" s="275" t="inlineStr">
        <is>
          <t>DPO</t>
        </is>
      </c>
      <c r="L6" s="25" t="inlineStr">
        <is>
          <t>OCYAN</t>
        </is>
      </c>
      <c r="M6" s="873" t="n">
        <v>44758</v>
      </c>
      <c r="N6" s="78">
        <f>IF(M6="","",$L$3-M6+1)</f>
        <v/>
      </c>
      <c r="P6" s="226" t="inlineStr">
        <is>
          <t>AJUDANTE DE COZINHA</t>
        </is>
      </c>
      <c r="Q6" s="8">
        <f>K206</f>
        <v/>
      </c>
    </row>
    <row r="7" hidden="1" ht="17.25" customHeight="1" s="867">
      <c r="B7" s="234" t="inlineStr">
        <is>
          <t>ALAN DE OLIVEIRA BELIZARIO</t>
        </is>
      </c>
      <c r="C7" s="234" t="inlineStr">
        <is>
          <t>ASSISTENTE TÉCNICO SUBSEA III</t>
        </is>
      </c>
      <c r="D7" s="271" t="n"/>
      <c r="E7" s="271" t="n"/>
      <c r="F7" s="61" t="inlineStr">
        <is>
          <t>OCYAN-SI</t>
        </is>
      </c>
      <c r="G7" s="247" t="inlineStr">
        <is>
          <t>C - 401B</t>
        </is>
      </c>
      <c r="H7" s="64">
        <f>IF(C7="","",3)</f>
        <v/>
      </c>
      <c r="I7" s="271" t="inlineStr">
        <is>
          <t>THIRD PART - OCYAN</t>
        </is>
      </c>
      <c r="J7" s="271" t="inlineStr">
        <is>
          <t>BRASILEIRO</t>
        </is>
      </c>
      <c r="K7" s="275" t="inlineStr">
        <is>
          <t>WELDER</t>
        </is>
      </c>
      <c r="L7" s="25" t="inlineStr">
        <is>
          <t>OCYAN</t>
        </is>
      </c>
      <c r="M7" s="873" t="n">
        <v>44760</v>
      </c>
      <c r="N7" s="78">
        <f>IF(M7="","",$L$3-M7+1)</f>
        <v/>
      </c>
      <c r="P7" s="226" t="inlineStr">
        <is>
          <t>ARRUMADOR (A)</t>
        </is>
      </c>
      <c r="Q7" s="8">
        <f>K207</f>
        <v/>
      </c>
    </row>
    <row r="8" hidden="1" ht="16.5" customHeight="1" s="867">
      <c r="B8" s="234" t="inlineStr">
        <is>
          <t>ALCIDES COSTA JUNIOR - veio 346</t>
        </is>
      </c>
      <c r="C8" s="234" t="inlineStr">
        <is>
          <t>SUPERV ROV I</t>
        </is>
      </c>
      <c r="D8" s="271" t="n"/>
      <c r="E8" s="271" t="n"/>
      <c r="F8" s="61" t="inlineStr">
        <is>
          <t>OCYAN S.A</t>
        </is>
      </c>
      <c r="G8" s="247" t="inlineStr">
        <is>
          <t>D - 538A</t>
        </is>
      </c>
      <c r="H8" s="64">
        <f>IF(C8="","",3)</f>
        <v/>
      </c>
      <c r="I8" s="271" t="inlineStr">
        <is>
          <t>MECHANIC</t>
        </is>
      </c>
      <c r="J8" s="271" t="inlineStr">
        <is>
          <t>BRASILEIRO</t>
        </is>
      </c>
      <c r="K8" s="275" t="inlineStr">
        <is>
          <t>CHIEF MECHANIC</t>
        </is>
      </c>
      <c r="L8" s="26" t="inlineStr">
        <is>
          <t>PETROBRAS</t>
        </is>
      </c>
      <c r="M8" s="873" t="n">
        <v>44761</v>
      </c>
      <c r="N8" s="78">
        <f>IF(M8="","",$L$3-M8+1)</f>
        <v/>
      </c>
      <c r="P8" s="226" t="inlineStr">
        <is>
          <t>Assist Inspeção I / Alpinista I</t>
        </is>
      </c>
      <c r="Q8" s="8">
        <f>K208</f>
        <v/>
      </c>
    </row>
    <row r="9" hidden="1" ht="16.5" customHeight="1" s="867">
      <c r="B9" s="234" t="inlineStr">
        <is>
          <t>ALESSANDRO DE ASSIS LEITE</t>
        </is>
      </c>
      <c r="C9" s="234" t="inlineStr">
        <is>
          <t>ASSISTENTE DE SONDADOR</t>
        </is>
      </c>
      <c r="D9" s="271" t="n"/>
      <c r="E9" s="271" t="n"/>
      <c r="F9" s="61" t="inlineStr">
        <is>
          <t>OCYAN S.A</t>
        </is>
      </c>
      <c r="G9" s="247" t="n"/>
      <c r="H9" s="64" t="n"/>
      <c r="I9" s="271" t="n"/>
      <c r="J9" s="271" t="n"/>
      <c r="K9" s="275" t="n"/>
      <c r="L9" s="25" t="n"/>
      <c r="M9" s="873" t="n">
        <v>44749</v>
      </c>
      <c r="N9" s="78">
        <f>IF(M9="","",$L$3-M9+1)</f>
        <v/>
      </c>
      <c r="P9" s="225" t="inlineStr">
        <is>
          <t>ASSISTENTE DE SONDADOR</t>
        </is>
      </c>
      <c r="Q9" s="8">
        <f>K209</f>
        <v/>
      </c>
    </row>
    <row r="10" hidden="1" ht="16.5" customHeight="1" s="867">
      <c r="B10" s="234" t="inlineStr">
        <is>
          <t>ALEX WALLACE DA SILVA PEREZ</t>
        </is>
      </c>
      <c r="C10" s="234" t="inlineStr">
        <is>
          <t>AUXILIAR DE PLATAFORMA</t>
        </is>
      </c>
      <c r="D10" s="234" t="n"/>
      <c r="E10" s="271" t="n"/>
      <c r="F10" s="61" t="inlineStr">
        <is>
          <t>ALIMAK</t>
        </is>
      </c>
      <c r="G10" s="247" t="inlineStr">
        <is>
          <t>C - 422A</t>
        </is>
      </c>
      <c r="H10" s="64">
        <f>IF(C10="","",3)</f>
        <v/>
      </c>
      <c r="I10" s="271" t="inlineStr">
        <is>
          <t>THIRD PART - PETROBRAS</t>
        </is>
      </c>
      <c r="J10" s="271" t="inlineStr">
        <is>
          <t>BRASILEIRO</t>
        </is>
      </c>
      <c r="K10" s="275" t="inlineStr">
        <is>
          <t>OCYAN - SPARE</t>
        </is>
      </c>
      <c r="L10" s="25" t="inlineStr">
        <is>
          <t>OCYAN</t>
        </is>
      </c>
      <c r="M10" s="873" t="n">
        <v>44761</v>
      </c>
      <c r="N10" s="78">
        <f>IF(M10="","",$L$3-M10+1)</f>
        <v/>
      </c>
      <c r="P10" s="226" t="inlineStr">
        <is>
          <t>ASSISTENTE SUBSEA</t>
        </is>
      </c>
      <c r="Q10" s="8">
        <f>K210</f>
        <v/>
      </c>
    </row>
    <row r="11" hidden="1" ht="16.5" customHeight="1" s="867">
      <c r="B11" s="234" t="inlineStr">
        <is>
          <t>ALEXANDRE GOMES ZEFERINO</t>
        </is>
      </c>
      <c r="C11" s="234" t="inlineStr">
        <is>
          <t>MECÂNICO</t>
        </is>
      </c>
      <c r="D11" s="271" t="inlineStr">
        <is>
          <t>CHEFE DE MECÂNICA</t>
        </is>
      </c>
      <c r="E11" s="271" t="n"/>
      <c r="F11" s="61" t="inlineStr">
        <is>
          <t>OCYAN S.A</t>
        </is>
      </c>
      <c r="G11" s="247" t="inlineStr">
        <is>
          <t>E - 624B</t>
        </is>
      </c>
      <c r="H11" s="235">
        <f>IF(C11="","",3)</f>
        <v/>
      </c>
      <c r="I11" s="271" t="n"/>
      <c r="J11" s="249" t="n"/>
      <c r="K11" s="275" t="inlineStr">
        <is>
          <t>SENIOR SUBSEA SUPERVISOR</t>
        </is>
      </c>
      <c r="L11" s="21" t="inlineStr">
        <is>
          <t>HOSPITAL</t>
        </is>
      </c>
      <c r="M11" s="874" t="n">
        <v>44754</v>
      </c>
      <c r="N11" s="78">
        <f>IF(M11="","",$L$3-M11+1)</f>
        <v/>
      </c>
      <c r="P11" s="225" t="inlineStr">
        <is>
          <t>AUXILIAR DE PLATAFORMA</t>
        </is>
      </c>
      <c r="Q11" s="8">
        <f>K211</f>
        <v/>
      </c>
    </row>
    <row r="12" hidden="1" ht="16.5" customHeight="1" s="867">
      <c r="B12" s="234" t="inlineStr">
        <is>
          <t>ALEXANDRE HELON VASCONCELLOS</t>
        </is>
      </c>
      <c r="C12" s="234" t="inlineStr">
        <is>
          <t>AUXILIAR MECANICO II</t>
        </is>
      </c>
      <c r="D12" s="234" t="n"/>
      <c r="E12" s="271" t="n"/>
      <c r="F12" s="61" t="inlineStr">
        <is>
          <t>SSE</t>
        </is>
      </c>
      <c r="G12" s="247" t="inlineStr">
        <is>
          <t>D - 520A</t>
        </is>
      </c>
      <c r="H12" s="64">
        <f>IF(C12="","",1)</f>
        <v/>
      </c>
      <c r="I12" s="271" t="inlineStr">
        <is>
          <t>ELECTRICAL</t>
        </is>
      </c>
      <c r="J12" s="271" t="inlineStr">
        <is>
          <t>BRASILEIRO</t>
        </is>
      </c>
      <c r="K12" s="275" t="inlineStr">
        <is>
          <t>ELECTRICIAN</t>
        </is>
      </c>
      <c r="L12" s="25" t="inlineStr">
        <is>
          <t>OCYAN</t>
        </is>
      </c>
      <c r="M12" s="873" t="n">
        <v>44759</v>
      </c>
      <c r="N12" s="78">
        <f>IF(M12="","",$L$3-M12+1)</f>
        <v/>
      </c>
      <c r="P12" s="225" t="inlineStr">
        <is>
          <t>CABEÇA DE POÇO</t>
        </is>
      </c>
      <c r="Q12" s="8">
        <f>K212</f>
        <v/>
      </c>
    </row>
    <row r="13" hidden="1" ht="16.5" customHeight="1" s="867">
      <c r="B13" s="234" t="inlineStr">
        <is>
          <t>ALEXSANDRO HENRIQUE SANTOS SILVA</t>
        </is>
      </c>
      <c r="C13" s="234" t="inlineStr">
        <is>
          <t xml:space="preserve">COORDENADOR DE MATERIAIS </t>
        </is>
      </c>
      <c r="D13" s="271" t="n"/>
      <c r="E13" s="271" t="n"/>
      <c r="F13" s="61" t="inlineStr">
        <is>
          <t>OCYAN S.A</t>
        </is>
      </c>
      <c r="G13" s="247" t="inlineStr">
        <is>
          <t>B - 315A</t>
        </is>
      </c>
      <c r="H13" s="64">
        <f>IF(C13="","",1)</f>
        <v/>
      </c>
      <c r="I13" s="271" t="inlineStr">
        <is>
          <t>DRILLING</t>
        </is>
      </c>
      <c r="J13" s="271" t="inlineStr">
        <is>
          <t>BRASILEIRO</t>
        </is>
      </c>
      <c r="K13" s="275" t="inlineStr">
        <is>
          <t>FLOORHAND</t>
        </is>
      </c>
      <c r="L13" s="25" t="inlineStr">
        <is>
          <t>OCYAN</t>
        </is>
      </c>
      <c r="M13" s="873" t="n">
        <v>44751</v>
      </c>
      <c r="N13" s="78">
        <f>IF(M13="","",$L$3-M13+1)</f>
        <v/>
      </c>
      <c r="P13" s="226" t="inlineStr">
        <is>
          <t>CALDEIREIRO</t>
        </is>
      </c>
      <c r="Q13" s="8">
        <f>K213</f>
        <v/>
      </c>
    </row>
    <row r="14" hidden="1" ht="16.5" customHeight="1" s="867">
      <c r="A14" s="271" t="n">
        <v>44663</v>
      </c>
      <c r="B14" s="234" t="inlineStr">
        <is>
          <t>ALRICIMAR RODRIGUES CAMPELO</t>
        </is>
      </c>
      <c r="C14" s="234" t="inlineStr">
        <is>
          <t>COZINHEIRO (A)</t>
        </is>
      </c>
      <c r="D14" s="271" t="n"/>
      <c r="E14" s="271" t="n"/>
      <c r="F14" s="61" t="inlineStr">
        <is>
          <t>OCYAN S.A</t>
        </is>
      </c>
      <c r="G14" s="260" t="inlineStr">
        <is>
          <t>TRIP</t>
        </is>
      </c>
      <c r="H14" s="235">
        <f>IF(C14="","",1)</f>
        <v/>
      </c>
      <c r="I14" s="272" t="n"/>
      <c r="J14" s="272" t="n"/>
      <c r="K14" s="273" t="n"/>
      <c r="L14" s="25" t="inlineStr">
        <is>
          <t>OCYAN</t>
        </is>
      </c>
      <c r="M14" s="873" t="n">
        <v>44756</v>
      </c>
      <c r="N14" s="78">
        <f>IF(M14="","",$L$3-M14+1)</f>
        <v/>
      </c>
      <c r="P14" s="225" t="inlineStr">
        <is>
          <t>CHEFE DE ELETRICA</t>
        </is>
      </c>
      <c r="Q14" s="8">
        <f>K214</f>
        <v/>
      </c>
    </row>
    <row r="15" hidden="1" ht="16.5" customHeight="1" s="867">
      <c r="B15" s="234" t="inlineStr">
        <is>
          <t>ALVARO BURGHARDT</t>
        </is>
      </c>
      <c r="C15" s="234" t="inlineStr">
        <is>
          <t>MECÂNICO DE MÁQUINAS</t>
        </is>
      </c>
      <c r="D15" s="271" t="n"/>
      <c r="E15" s="271" t="n"/>
      <c r="F15" s="61" t="inlineStr">
        <is>
          <t>OCYAN S.A</t>
        </is>
      </c>
      <c r="G15" s="247" t="inlineStr">
        <is>
          <t>D - 555A</t>
        </is>
      </c>
      <c r="H15" s="64">
        <f>IF(C15="","",3)</f>
        <v/>
      </c>
      <c r="I15" s="271" t="inlineStr">
        <is>
          <t>SAFETY</t>
        </is>
      </c>
      <c r="J15" s="271" t="inlineStr">
        <is>
          <t>BRASILERIO</t>
        </is>
      </c>
      <c r="K15" s="275" t="inlineStr">
        <is>
          <t>RSTT / OST</t>
        </is>
      </c>
      <c r="L15" s="25" t="inlineStr">
        <is>
          <t>OCYAN</t>
        </is>
      </c>
      <c r="M15" s="873" t="n">
        <v>44761</v>
      </c>
      <c r="N15" s="78">
        <f>IF(M15="","",$L$3-M15+1)</f>
        <v/>
      </c>
      <c r="P15" s="229" t="inlineStr">
        <is>
          <t>CHEFE DE MÁQUINAS</t>
        </is>
      </c>
      <c r="Q15" s="8">
        <f>K215</f>
        <v/>
      </c>
    </row>
    <row r="16" hidden="1" ht="16.5" customHeight="1" s="867">
      <c r="B16" s="60" t="inlineStr">
        <is>
          <t xml:space="preserve">ANDERSON CALIXTO MACEDO </t>
        </is>
      </c>
      <c r="C16" s="60" t="inlineStr">
        <is>
          <t>IMEDIATO</t>
        </is>
      </c>
      <c r="D16" s="80" t="n"/>
      <c r="E16" s="271" t="n"/>
      <c r="F16" s="61" t="inlineStr">
        <is>
          <t>HALLIBURTON</t>
        </is>
      </c>
      <c r="G16" s="247" t="inlineStr">
        <is>
          <t>D - 522A</t>
        </is>
      </c>
      <c r="H16" s="64">
        <f>IF(C16="","",1)</f>
        <v/>
      </c>
      <c r="I16" s="271" t="inlineStr">
        <is>
          <t>ET</t>
        </is>
      </c>
      <c r="J16" s="271" t="inlineStr">
        <is>
          <t>BRASILEIRO</t>
        </is>
      </c>
      <c r="K16" s="275" t="inlineStr">
        <is>
          <t>ET</t>
        </is>
      </c>
      <c r="L16" s="25" t="inlineStr">
        <is>
          <t>OCYAN</t>
        </is>
      </c>
      <c r="M16" s="873" t="n">
        <v>44752</v>
      </c>
      <c r="N16" s="78">
        <f>IF(M16="","",$L$3-M16+1)</f>
        <v/>
      </c>
      <c r="P16" s="225" t="inlineStr">
        <is>
          <t>CHEFE DE MECÂNICA</t>
        </is>
      </c>
      <c r="Q16" s="8">
        <f>K216</f>
        <v/>
      </c>
    </row>
    <row r="17" hidden="1" ht="16.5" customHeight="1" s="867">
      <c r="B17" s="234" t="inlineStr">
        <is>
          <t>ANDERSON CARON SCHWENCK</t>
        </is>
      </c>
      <c r="C17" s="234" t="inlineStr">
        <is>
          <t>SUPERVISOR DE SUBSEA</t>
        </is>
      </c>
      <c r="D17" s="271" t="n"/>
      <c r="E17" s="271" t="n"/>
      <c r="F17" s="61" t="inlineStr">
        <is>
          <t>QUALITECH</t>
        </is>
      </c>
      <c r="G17" s="247" t="inlineStr">
        <is>
          <t>C - 415B</t>
        </is>
      </c>
      <c r="H17" s="64">
        <f>IF(C17="","",3)</f>
        <v/>
      </c>
      <c r="I17" s="271" t="inlineStr">
        <is>
          <t>THIRD PART - PETROBRAS</t>
        </is>
      </c>
      <c r="J17" s="271" t="inlineStr">
        <is>
          <t>BRASILEIRO</t>
        </is>
      </c>
      <c r="K17" s="275" t="inlineStr">
        <is>
          <t>OCYAN - SPARE</t>
        </is>
      </c>
      <c r="L17" s="25" t="inlineStr">
        <is>
          <t>OCYAN</t>
        </is>
      </c>
      <c r="M17" s="873" t="n">
        <v>44758</v>
      </c>
      <c r="N17" s="78">
        <f>IF(M17="","",$L$3-M17+1)</f>
        <v/>
      </c>
      <c r="P17" s="226" t="inlineStr">
        <is>
          <t>CIMENTADOR</t>
        </is>
      </c>
      <c r="Q17" s="8">
        <f>K217</f>
        <v/>
      </c>
    </row>
    <row r="18" hidden="1" ht="16.5" customHeight="1" s="867">
      <c r="B18" s="234" t="inlineStr">
        <is>
          <t>ANDERSON DAS NEVES ARAUJO</t>
        </is>
      </c>
      <c r="C18" s="234" t="inlineStr">
        <is>
          <t>TECNICO DE ELETRONICA</t>
        </is>
      </c>
      <c r="D18" s="271" t="n"/>
      <c r="E18" s="271" t="n"/>
      <c r="F18" s="61" t="inlineStr">
        <is>
          <t>PETROBRAS</t>
        </is>
      </c>
      <c r="G18" s="247" t="n"/>
      <c r="H18" s="64" t="n"/>
      <c r="I18" s="271" t="n"/>
      <c r="J18" s="271" t="n"/>
      <c r="K18" s="275" t="n"/>
      <c r="L18" s="25" t="n"/>
      <c r="M18" s="873" t="n">
        <v>44754</v>
      </c>
      <c r="N18" s="78">
        <f>IF(M18="","",$L$3-M18+1)</f>
        <v/>
      </c>
      <c r="P18" s="229" t="inlineStr">
        <is>
          <t>COORDENADOR DE MANUTENÇÃO</t>
        </is>
      </c>
      <c r="Q18" s="8">
        <f>K218</f>
        <v/>
      </c>
    </row>
    <row r="19" hidden="1" ht="16.5" customHeight="1" s="867">
      <c r="A19" s="271" t="inlineStr">
        <is>
          <t xml:space="preserve"> </t>
        </is>
      </c>
      <c r="B19" s="234" t="inlineStr">
        <is>
          <t>ANDRE FERREIRA DA SILVA - vai p/cama A</t>
        </is>
      </c>
      <c r="C19" s="234" t="inlineStr">
        <is>
          <t>Inspetor III / Alpinista III</t>
        </is>
      </c>
      <c r="D19" s="271" t="n"/>
      <c r="E19" s="271" t="n"/>
      <c r="F19" s="61" t="inlineStr">
        <is>
          <t>OCYAN S.A</t>
        </is>
      </c>
      <c r="G19" s="247" t="inlineStr">
        <is>
          <t>B - 346B</t>
        </is>
      </c>
      <c r="H19" s="64">
        <f>IF(C19="","",2)</f>
        <v/>
      </c>
      <c r="I19" s="271" t="n"/>
      <c r="J19" s="271" t="n"/>
      <c r="K19" s="275" t="inlineStr">
        <is>
          <t>OCYAN - SPARE</t>
        </is>
      </c>
      <c r="L19" s="25" t="inlineStr">
        <is>
          <t>OCYAN</t>
        </is>
      </c>
      <c r="M19" s="873" t="n">
        <v>44756</v>
      </c>
      <c r="N19" s="78">
        <f>IF(M19="","",$L$3-M19+1)</f>
        <v/>
      </c>
      <c r="P19" s="225" t="inlineStr">
        <is>
          <t>COORDENADOR DE MATERIAIS</t>
        </is>
      </c>
      <c r="Q19" s="8">
        <f>K219</f>
        <v/>
      </c>
    </row>
    <row r="20" hidden="1" ht="16.5" customHeight="1" s="867">
      <c r="B20" s="60" t="inlineStr">
        <is>
          <t>ANDRE LUIS ALVES DA ROSA</t>
        </is>
      </c>
      <c r="C20" s="265" t="inlineStr">
        <is>
          <t>ENFERMEIRO (A)</t>
        </is>
      </c>
      <c r="D20" s="245" t="n"/>
      <c r="E20" s="271" t="n"/>
      <c r="F20" s="61" t="inlineStr">
        <is>
          <t>OCYAN S.A</t>
        </is>
      </c>
      <c r="G20" s="247" t="inlineStr">
        <is>
          <t>B - 329B</t>
        </is>
      </c>
      <c r="H20" s="64">
        <f>IF(C20="","",1)</f>
        <v/>
      </c>
      <c r="I20" s="271" t="inlineStr">
        <is>
          <t>CATERING</t>
        </is>
      </c>
      <c r="J20" s="271" t="inlineStr">
        <is>
          <t>BRASILEIRO</t>
        </is>
      </c>
      <c r="K20" s="275" t="inlineStr">
        <is>
          <t>CATERING</t>
        </is>
      </c>
      <c r="L20" s="20" t="inlineStr">
        <is>
          <t>MARFOOD</t>
        </is>
      </c>
      <c r="M20" s="873" t="n">
        <v>44762</v>
      </c>
      <c r="N20" s="78">
        <f>IF(M20="","",$L$3-M20+1)</f>
        <v/>
      </c>
      <c r="P20" s="226" t="inlineStr">
        <is>
          <t>COORDENADOR DE MATERIAIS SR</t>
        </is>
      </c>
      <c r="Q20" s="8">
        <f>K220</f>
        <v/>
      </c>
    </row>
    <row r="21" hidden="1" ht="16.5" customHeight="1" s="867">
      <c r="B21" s="234" t="inlineStr">
        <is>
          <t>ANDRE LUIZ DIAS DE ARAUJO</t>
        </is>
      </c>
      <c r="C21" s="234" t="inlineStr">
        <is>
          <t>MARINHEIRO DE MAQUINAS</t>
        </is>
      </c>
      <c r="D21" s="271" t="n"/>
      <c r="E21" s="234" t="n"/>
      <c r="F21" s="61" t="inlineStr">
        <is>
          <t>OCYAN S.A</t>
        </is>
      </c>
      <c r="G21" s="247" t="inlineStr">
        <is>
          <t>D - 553B</t>
        </is>
      </c>
      <c r="H21" s="64">
        <f>IF(C21="","",3)</f>
        <v/>
      </c>
      <c r="I21" s="271" t="inlineStr">
        <is>
          <t>MARINE</t>
        </is>
      </c>
      <c r="J21" s="271" t="inlineStr">
        <is>
          <t>BRASILEIRO</t>
        </is>
      </c>
      <c r="K21" s="275" t="inlineStr">
        <is>
          <t>CRANE OPERATOR</t>
        </is>
      </c>
      <c r="L21" s="26" t="inlineStr">
        <is>
          <t>PETROBRAS</t>
        </is>
      </c>
      <c r="M21" s="873" t="n">
        <v>44754</v>
      </c>
      <c r="N21" s="78">
        <f>IF(M21="","",$L$3-M21+1)</f>
        <v/>
      </c>
      <c r="P21" s="225" t="inlineStr">
        <is>
          <t>COZINHEIRO (A)</t>
        </is>
      </c>
      <c r="Q21" s="8">
        <f>K221</f>
        <v/>
      </c>
    </row>
    <row r="22" hidden="1" ht="16.5" customHeight="1" s="867">
      <c r="B22" s="234" t="inlineStr">
        <is>
          <t>ANILTON NASCIMENTO DE JESUS</t>
        </is>
      </c>
      <c r="C22" s="234" t="inlineStr">
        <is>
          <t>Soldador I / Alpinista II</t>
        </is>
      </c>
      <c r="D22" s="271" t="n"/>
      <c r="E22" s="271" t="n"/>
      <c r="F22" s="61" t="inlineStr">
        <is>
          <t>QUALITECH</t>
        </is>
      </c>
      <c r="G22" s="247" t="inlineStr">
        <is>
          <t>D - 511A</t>
        </is>
      </c>
      <c r="H22" s="64">
        <f>IF(C22="","",1)</f>
        <v/>
      </c>
      <c r="I22" s="271" t="inlineStr">
        <is>
          <t>DRILLING</t>
        </is>
      </c>
      <c r="J22" s="271" t="inlineStr">
        <is>
          <t>BRASILEIRO</t>
        </is>
      </c>
      <c r="K22" s="275" t="inlineStr">
        <is>
          <t>ASSIST. DRILLER</t>
        </is>
      </c>
      <c r="L22" s="25" t="inlineStr">
        <is>
          <t>OCYAN</t>
        </is>
      </c>
      <c r="M22" s="873" t="n">
        <v>44758</v>
      </c>
      <c r="N22" s="78">
        <f>IF(M22="","",$L$3-M22+1)</f>
        <v/>
      </c>
      <c r="P22" s="226" t="inlineStr">
        <is>
          <t>CPM</t>
        </is>
      </c>
      <c r="Q22" s="8">
        <f>K222</f>
        <v/>
      </c>
    </row>
    <row r="23" hidden="1" ht="16.5" customHeight="1" s="867">
      <c r="B23" s="60" t="inlineStr">
        <is>
          <t>Antonio Jose Luckmann</t>
        </is>
      </c>
      <c r="C23" s="60" t="inlineStr">
        <is>
          <t>FISCAL</t>
        </is>
      </c>
      <c r="D23" s="80" t="n"/>
      <c r="E23" s="271" t="n"/>
      <c r="F23" s="61" t="inlineStr">
        <is>
          <t>OCYAN S.A</t>
        </is>
      </c>
      <c r="G23" s="247" t="inlineStr">
        <is>
          <t>B - 331B</t>
        </is>
      </c>
      <c r="H23" s="64">
        <f>IF(C23="","",1)</f>
        <v/>
      </c>
      <c r="I23" s="271" t="inlineStr">
        <is>
          <t>CATERING</t>
        </is>
      </c>
      <c r="J23" s="271" t="inlineStr">
        <is>
          <t>BRASILEIRO</t>
        </is>
      </c>
      <c r="K23" s="275" t="inlineStr">
        <is>
          <t>CATERING</t>
        </is>
      </c>
      <c r="L23" s="25" t="inlineStr">
        <is>
          <t>OCYAN</t>
        </is>
      </c>
      <c r="M23" s="873" t="n">
        <v>44755</v>
      </c>
      <c r="N23" s="78">
        <f>IF(M23="","",$L$3-M23+1)</f>
        <v/>
      </c>
      <c r="P23" s="225" t="inlineStr">
        <is>
          <t>DIRECIONAL</t>
        </is>
      </c>
      <c r="Q23" s="8">
        <f>K223</f>
        <v/>
      </c>
    </row>
    <row r="24" ht="16.5" customHeight="1" s="867">
      <c r="B24" s="234" t="inlineStr">
        <is>
          <t>ARIANE BARRETO DE SOUZA</t>
        </is>
      </c>
      <c r="C24" s="234" t="inlineStr">
        <is>
          <t>TÉCNICO DE SEGURANÇA</t>
        </is>
      </c>
      <c r="D24" s="271" t="n"/>
      <c r="F24" s="61" t="inlineStr">
        <is>
          <t>PETROBRAS</t>
        </is>
      </c>
      <c r="G24" s="247" t="n"/>
      <c r="H24" s="64" t="n"/>
      <c r="I24" s="271" t="n"/>
      <c r="J24" s="271" t="n"/>
      <c r="K24" s="275" t="n"/>
      <c r="L24" s="20" t="n"/>
      <c r="M24" s="873" t="n">
        <v>44756</v>
      </c>
      <c r="N24" s="78">
        <f>IF(M24="","",$L$3-M24+1)</f>
        <v/>
      </c>
      <c r="P24" s="225" t="inlineStr">
        <is>
          <t>ELETRICISTA</t>
        </is>
      </c>
      <c r="Q24" s="8">
        <f>K224</f>
        <v/>
      </c>
    </row>
    <row r="25" hidden="1" ht="16.5" customHeight="1" s="867">
      <c r="B25" s="234" t="inlineStr">
        <is>
          <t>ARLAN LAMONICA FERREIRA</t>
        </is>
      </c>
      <c r="C25" s="234" t="inlineStr">
        <is>
          <t>ASSISTENTE DE TORRISTA</t>
        </is>
      </c>
      <c r="D25" s="234" t="inlineStr">
        <is>
          <t>TORRISTA</t>
        </is>
      </c>
      <c r="E25" s="251" t="n"/>
      <c r="F25" s="238" t="inlineStr">
        <is>
          <t>OCYAN S.A</t>
        </is>
      </c>
      <c r="G25" s="260" t="inlineStr">
        <is>
          <t>TRIP</t>
        </is>
      </c>
      <c r="H25" s="239">
        <f>IF(C25="","",3)</f>
        <v/>
      </c>
      <c r="I25" s="251" t="n"/>
      <c r="J25" s="251" t="n"/>
      <c r="K25" s="262" t="n"/>
      <c r="L25" s="21" t="inlineStr">
        <is>
          <t>DAY TRIP</t>
        </is>
      </c>
      <c r="M25" s="874" t="n">
        <v>44755</v>
      </c>
      <c r="N25" s="78">
        <f>IF(M25="","",$L$3-M25+1)</f>
        <v/>
      </c>
      <c r="P25" s="229" t="inlineStr">
        <is>
          <t>ENCARREGADO DE PLATAFORMA</t>
        </is>
      </c>
      <c r="Q25" s="8">
        <f>K225</f>
        <v/>
      </c>
    </row>
    <row r="26" hidden="1" ht="16.5" customHeight="1" s="867">
      <c r="B26" s="234" t="inlineStr">
        <is>
          <t>AUGUSTO VIEIRA DE AGUIAR AMORIN veio 515</t>
        </is>
      </c>
      <c r="C26" s="234" t="inlineStr">
        <is>
          <t>PLATAFORMISTA</t>
        </is>
      </c>
      <c r="D26" s="234" t="inlineStr">
        <is>
          <t xml:space="preserve">ASSITENTE SUBSEA </t>
        </is>
      </c>
      <c r="E26" s="252" t="n"/>
      <c r="F26" s="240" t="inlineStr">
        <is>
          <t>OCYAN S.A</t>
        </is>
      </c>
      <c r="G26" s="260" t="inlineStr">
        <is>
          <t>TRIP</t>
        </is>
      </c>
      <c r="H26" s="235">
        <f>IF(C26="","",3)</f>
        <v/>
      </c>
      <c r="I26" s="251" t="n"/>
      <c r="J26" s="251" t="n"/>
      <c r="K26" s="273" t="n"/>
      <c r="L26" s="21" t="inlineStr">
        <is>
          <t>DAY TRIP</t>
        </is>
      </c>
      <c r="M26" s="874" t="n">
        <v>44749</v>
      </c>
      <c r="N26" s="78">
        <f>IF(M26="","",$L$3-M26+1)</f>
        <v/>
      </c>
      <c r="P26" s="225" t="inlineStr">
        <is>
          <t>ENCARREGADO DE CONVÉS</t>
        </is>
      </c>
      <c r="Q26" s="8">
        <f>K226</f>
        <v/>
      </c>
    </row>
    <row r="27" hidden="1" ht="16.5" customHeight="1" s="867">
      <c r="B27" s="234" t="inlineStr">
        <is>
          <t>BRAULIO FARINA CAMPAGNARO</t>
        </is>
      </c>
      <c r="C27" s="234" t="inlineStr">
        <is>
          <t>SONDADOR CYBER</t>
        </is>
      </c>
      <c r="D27" s="271" t="n"/>
      <c r="E27" s="271" t="n"/>
      <c r="F27" s="61" t="inlineStr">
        <is>
          <t>HALLIBURTON</t>
        </is>
      </c>
      <c r="G27" s="247" t="n"/>
      <c r="H27" s="64" t="n"/>
      <c r="I27" s="271" t="n"/>
      <c r="J27" s="271" t="n"/>
      <c r="K27" s="275" t="n"/>
      <c r="L27" s="25" t="n"/>
      <c r="M27" s="873" t="n">
        <v>44762</v>
      </c>
      <c r="N27" s="78">
        <f>IF(M27="","",$L$3-M27+1)</f>
        <v/>
      </c>
      <c r="P27" s="228" t="inlineStr">
        <is>
          <t>ENFERMEIRO (A)</t>
        </is>
      </c>
      <c r="Q27" s="8">
        <f>K227</f>
        <v/>
      </c>
    </row>
    <row r="28" hidden="1" ht="16.5" customHeight="1" s="867">
      <c r="B28" s="234" t="inlineStr">
        <is>
          <t>BRUNO OUTOR MARINS</t>
        </is>
      </c>
      <c r="C28" s="234" t="inlineStr">
        <is>
          <t>CHEFE DE ELETRICA</t>
        </is>
      </c>
      <c r="D28" s="271" t="n"/>
      <c r="E28" s="271" t="n"/>
      <c r="F28" s="61" t="inlineStr">
        <is>
          <t>OCYAN S.A</t>
        </is>
      </c>
      <c r="G28" s="247" t="inlineStr">
        <is>
          <t>D - 533A</t>
        </is>
      </c>
      <c r="H28" s="64">
        <f>IF(C28="","",2)</f>
        <v/>
      </c>
      <c r="I28" s="271" t="inlineStr">
        <is>
          <t>MECHANIC</t>
        </is>
      </c>
      <c r="J28" s="271" t="inlineStr">
        <is>
          <t>BRASILEIRO</t>
        </is>
      </c>
      <c r="K28" s="275" t="inlineStr">
        <is>
          <t>MECHANIC</t>
        </is>
      </c>
      <c r="L28" s="25" t="inlineStr">
        <is>
          <t>OCYAN</t>
        </is>
      </c>
      <c r="M28" s="873" t="n">
        <v>44761</v>
      </c>
      <c r="N28" s="78">
        <f>IF(M28="","",$L$3-M28+1)</f>
        <v/>
      </c>
      <c r="P28" s="225" t="inlineStr">
        <is>
          <t>ENGENHEIRO QUALIDADE OFF</t>
        </is>
      </c>
      <c r="Q28" s="8">
        <f>K228</f>
        <v/>
      </c>
    </row>
    <row r="29" hidden="1" ht="16.5" customHeight="1" s="867">
      <c r="B29" s="234" t="inlineStr">
        <is>
          <t>Bruno Rafael Borges Nino</t>
        </is>
      </c>
      <c r="C29" s="234" t="inlineStr">
        <is>
          <t>REVCIM</t>
        </is>
      </c>
      <c r="D29" s="271" t="n"/>
      <c r="E29" s="271" t="n"/>
      <c r="F29" s="61" t="inlineStr">
        <is>
          <t>VALLOUREC</t>
        </is>
      </c>
      <c r="G29" s="247" t="inlineStr">
        <is>
          <t>D - 509B</t>
        </is>
      </c>
      <c r="H29" s="64">
        <f>IF(C29="","",1)</f>
        <v/>
      </c>
      <c r="I29" s="271" t="inlineStr">
        <is>
          <t>DRILLING</t>
        </is>
      </c>
      <c r="J29" s="271" t="inlineStr">
        <is>
          <t>BRASILEIRO</t>
        </is>
      </c>
      <c r="K29" s="275" t="inlineStr">
        <is>
          <t>DRILLER</t>
        </is>
      </c>
      <c r="L29" s="25" t="inlineStr">
        <is>
          <t>OCYAN</t>
        </is>
      </c>
      <c r="M29" s="873" t="n">
        <v>44755</v>
      </c>
      <c r="N29" s="78">
        <f>IF(M29="","",$L$3-M29+1)</f>
        <v/>
      </c>
      <c r="P29" s="229" t="inlineStr">
        <is>
          <t>FISCAL</t>
        </is>
      </c>
      <c r="Q29" s="8">
        <f>K229</f>
        <v/>
      </c>
    </row>
    <row r="30" hidden="1" ht="16.5" customHeight="1" s="867">
      <c r="B30" s="234" t="inlineStr">
        <is>
          <t>BRUNO RIBEIRO DE JESUS</t>
        </is>
      </c>
      <c r="C30" s="234" t="inlineStr">
        <is>
          <t xml:space="preserve">TORRISTA </t>
        </is>
      </c>
      <c r="D30" s="271" t="n"/>
      <c r="E30" s="271" t="n"/>
      <c r="F30" s="61" t="inlineStr">
        <is>
          <t>MAERSK H2S</t>
        </is>
      </c>
      <c r="G30" s="247" t="inlineStr">
        <is>
          <t>C - 446A</t>
        </is>
      </c>
      <c r="H30" s="64">
        <f>IF(C30="","",2)</f>
        <v/>
      </c>
      <c r="I30" s="271" t="inlineStr">
        <is>
          <t>THIRD PART - PETROBRAS</t>
        </is>
      </c>
      <c r="J30" s="271" t="inlineStr">
        <is>
          <t>BRASILEIRO</t>
        </is>
      </c>
      <c r="K30" s="275" t="inlineStr">
        <is>
          <t>CLIENT 3rd PARTY</t>
        </is>
      </c>
      <c r="L30" s="25" t="inlineStr">
        <is>
          <t>OCYAN</t>
        </is>
      </c>
      <c r="M30" s="873" t="n">
        <v>44759</v>
      </c>
      <c r="N30" s="78">
        <f>IF(M30="","",$L$3-M30+1)</f>
        <v/>
      </c>
      <c r="P30" s="229" t="inlineStr">
        <is>
          <t>FISCAL DE OPERAÇÃO</t>
        </is>
      </c>
      <c r="Q30" s="8">
        <f>K230</f>
        <v/>
      </c>
    </row>
    <row r="31" hidden="1" ht="16.5" customHeight="1" s="867">
      <c r="B31" s="234" t="inlineStr">
        <is>
          <t>BRUNO TELLES DE MIRANDA</t>
        </is>
      </c>
      <c r="C31" s="234" t="inlineStr">
        <is>
          <t>Técnico Eletrônica III</t>
        </is>
      </c>
      <c r="D31" s="271" t="n"/>
      <c r="E31" s="271" t="n"/>
      <c r="F31" s="61" t="inlineStr">
        <is>
          <t>SCHLUMBERGER (Ocyan)</t>
        </is>
      </c>
      <c r="G31" s="247" t="inlineStr">
        <is>
          <t>D - 501B</t>
        </is>
      </c>
      <c r="H31" s="64">
        <f>IF(C31="","",2)</f>
        <v/>
      </c>
      <c r="I31" s="271" t="n"/>
      <c r="J31" s="271" t="n"/>
      <c r="K31" s="275" t="inlineStr">
        <is>
          <t>ADPO</t>
        </is>
      </c>
      <c r="L31" s="84" t="inlineStr">
        <is>
          <t>OCYAN</t>
        </is>
      </c>
      <c r="M31" s="873" t="n">
        <v>44753</v>
      </c>
      <c r="N31" s="78">
        <f>IF(M31="","",$L$3-M31+1)</f>
        <v/>
      </c>
      <c r="P31" s="229" t="inlineStr">
        <is>
          <t>FISCAL DE SONDAGEM</t>
        </is>
      </c>
      <c r="Q31" s="8">
        <f>K231</f>
        <v/>
      </c>
    </row>
    <row r="32" hidden="1" ht="16.5" customHeight="1" s="867">
      <c r="B32" s="234" t="inlineStr">
        <is>
          <t>CARLOS EDUARDO DA SILVA MATHIA</t>
        </is>
      </c>
      <c r="C32" s="234" t="inlineStr">
        <is>
          <t>ASSISTENTE TÉCNICO SUBSEA</t>
        </is>
      </c>
      <c r="D32" s="271" t="n"/>
      <c r="E32" s="271" t="n"/>
      <c r="F32" s="61" t="inlineStr">
        <is>
          <t>OCYAN S.A</t>
        </is>
      </c>
      <c r="G32" s="247" t="inlineStr">
        <is>
          <t>D - 535A</t>
        </is>
      </c>
      <c r="H32" s="64">
        <f>IF(C32="","",2)</f>
        <v/>
      </c>
      <c r="I32" s="271" t="inlineStr">
        <is>
          <t>MARINE</t>
        </is>
      </c>
      <c r="J32" s="271" t="inlineStr">
        <is>
          <t>BRASILEIRO</t>
        </is>
      </c>
      <c r="K32" s="275" t="inlineStr">
        <is>
          <t>ASSIST. CRANE OPERATOR</t>
        </is>
      </c>
      <c r="L32" s="26" t="inlineStr">
        <is>
          <t>PETROBRAS</t>
        </is>
      </c>
      <c r="M32" s="873" t="n">
        <v>44761</v>
      </c>
      <c r="N32" s="78">
        <f>IF(M32="","",$L$3-M32+1)</f>
        <v/>
      </c>
      <c r="P32" s="226" t="inlineStr">
        <is>
          <t>GAS AVANÇADO</t>
        </is>
      </c>
      <c r="Q32" s="8">
        <f>K232</f>
        <v/>
      </c>
    </row>
    <row r="33" hidden="1" ht="15.75" customHeight="1" s="867">
      <c r="B33" s="60" t="inlineStr">
        <is>
          <t>CASSIO FERNANDO MONTE POLI</t>
        </is>
      </c>
      <c r="C33" s="265" t="inlineStr">
        <is>
          <t>SUPERVISOR DE MECÂNICA</t>
        </is>
      </c>
      <c r="D33" s="245" t="n"/>
      <c r="E33" s="271" t="n"/>
      <c r="F33" s="61" t="inlineStr">
        <is>
          <t>MARFOOD</t>
        </is>
      </c>
      <c r="G33" s="247" t="inlineStr">
        <is>
          <t>C - 403B</t>
        </is>
      </c>
      <c r="H33" s="64">
        <f>IF(C33="","",1)</f>
        <v/>
      </c>
      <c r="I33" s="271" t="inlineStr">
        <is>
          <t>THIRD PART - PETROBRAS</t>
        </is>
      </c>
      <c r="J33" s="271" t="inlineStr">
        <is>
          <t>BRASILEIRO</t>
        </is>
      </c>
      <c r="K33" s="275" t="inlineStr">
        <is>
          <t>OCYAN - SPARE</t>
        </is>
      </c>
      <c r="L33" s="25" t="inlineStr">
        <is>
          <t>OCYAN</t>
        </is>
      </c>
      <c r="M33" s="873" t="n">
        <v>44753</v>
      </c>
      <c r="N33" s="78">
        <f>IF(M33="","",$L$3-M33+1)</f>
        <v/>
      </c>
      <c r="P33" s="229" t="inlineStr">
        <is>
          <t>GEOLOGO</t>
        </is>
      </c>
      <c r="Q33" s="8">
        <f>K233</f>
        <v/>
      </c>
    </row>
    <row r="34" hidden="1" ht="16.5" customHeight="1" s="867">
      <c r="B34" s="234" t="inlineStr">
        <is>
          <t>CELSO DE OLIVEIRA ROCHA</t>
        </is>
      </c>
      <c r="C34" s="234" t="inlineStr">
        <is>
          <t>PLATAFORMISTA</t>
        </is>
      </c>
      <c r="D34" s="271" t="n"/>
      <c r="E34" s="271" t="n"/>
      <c r="F34" s="61" t="inlineStr">
        <is>
          <t>OCYAN S.A</t>
        </is>
      </c>
      <c r="G34" s="247" t="inlineStr">
        <is>
          <t>E - 626B</t>
        </is>
      </c>
      <c r="H34" s="235">
        <f>IF(C34="","",3)</f>
        <v/>
      </c>
      <c r="I34" s="271" t="n"/>
      <c r="J34" s="271" t="n"/>
      <c r="K34" s="275" t="inlineStr">
        <is>
          <t>MECHANIC SUPERVISOR</t>
        </is>
      </c>
      <c r="L34" s="63" t="inlineStr">
        <is>
          <t>DAY TRIP</t>
        </is>
      </c>
      <c r="M34" s="875" t="n">
        <v>44749</v>
      </c>
      <c r="N34" s="78">
        <f>IF(M34="","",$L$3-M34+1)</f>
        <v/>
      </c>
      <c r="P34" s="226" t="inlineStr">
        <is>
          <t>GEOQUIMICA</t>
        </is>
      </c>
      <c r="Q34" s="8">
        <f>K234</f>
        <v/>
      </c>
    </row>
    <row r="35" hidden="1" ht="15.75" customHeight="1" s="867">
      <c r="B35" s="234" t="inlineStr">
        <is>
          <t>CHARLES GLEISON ANDRADE COELHO</t>
        </is>
      </c>
      <c r="C35" s="234" t="inlineStr">
        <is>
          <t>ELETROTÉCNICO IV</t>
        </is>
      </c>
      <c r="D35" s="271" t="n"/>
      <c r="E35" s="245" t="n"/>
      <c r="F35" s="3" t="inlineStr">
        <is>
          <t>BUREAU VERITAS (BR)</t>
        </is>
      </c>
      <c r="G35" s="253" t="n"/>
      <c r="H35" s="47" t="n"/>
      <c r="I35" s="80" t="n"/>
      <c r="J35" s="80" t="n"/>
      <c r="K35" s="285" t="n"/>
      <c r="L35" s="25" t="n"/>
      <c r="M35" s="873" t="n">
        <v>44749</v>
      </c>
      <c r="N35" s="78">
        <f>IF(M35="","",$L$3-M35+1)</f>
        <v/>
      </c>
      <c r="P35" s="225" t="inlineStr">
        <is>
          <t>INSPETOR DE SOLDA JR</t>
        </is>
      </c>
      <c r="Q35" s="8">
        <f>K235</f>
        <v/>
      </c>
    </row>
    <row r="36" hidden="1" ht="16.5" customHeight="1" s="867">
      <c r="B36" s="60" t="inlineStr">
        <is>
          <t>CINTIA KLEIN VIEIRA ZEGHIR</t>
        </is>
      </c>
      <c r="C36" s="60" t="inlineStr">
        <is>
          <t>FISCAL DE OPERAÇÃO</t>
        </is>
      </c>
      <c r="D36" s="80" t="n"/>
      <c r="E36" s="271" t="n"/>
      <c r="F36" s="61" t="inlineStr">
        <is>
          <t>HALLIBURTON</t>
        </is>
      </c>
      <c r="G36" s="247" t="inlineStr">
        <is>
          <t>D - 515B</t>
        </is>
      </c>
      <c r="H36" s="64">
        <f>IF(C36="","",3)</f>
        <v/>
      </c>
      <c r="I36" s="271" t="inlineStr">
        <is>
          <t>ECR</t>
        </is>
      </c>
      <c r="J36" s="271" t="inlineStr">
        <is>
          <t>BRASILEIRO</t>
        </is>
      </c>
      <c r="K36" s="275" t="inlineStr">
        <is>
          <t>2nd ENGINEER</t>
        </is>
      </c>
      <c r="L36" s="25" t="inlineStr">
        <is>
          <t>OCYAN</t>
        </is>
      </c>
      <c r="M36" s="873" t="n">
        <v>44744</v>
      </c>
      <c r="N36" s="78">
        <f>IF(M36="","",$L$3-M36+1)</f>
        <v/>
      </c>
      <c r="P36" s="226" t="inlineStr">
        <is>
          <t>Inspetor IV / Alpinista III</t>
        </is>
      </c>
      <c r="Q36" s="8">
        <f>K236</f>
        <v/>
      </c>
    </row>
    <row r="37" hidden="1" ht="16.5" customHeight="1" s="867">
      <c r="B37" s="234" t="inlineStr">
        <is>
          <t>CLAUDIA CORREA DE OLIVEIRA</t>
        </is>
      </c>
      <c r="C37" s="234" t="inlineStr">
        <is>
          <t>QUÍMICA</t>
        </is>
      </c>
      <c r="D37" s="271" t="n"/>
      <c r="E37" s="271" t="n"/>
      <c r="F37" s="61" t="inlineStr">
        <is>
          <t>OCYAN S.A</t>
        </is>
      </c>
      <c r="G37" s="247" t="inlineStr">
        <is>
          <t>B - 318A</t>
        </is>
      </c>
      <c r="H37" s="64">
        <f>IF(C37="","",1)</f>
        <v/>
      </c>
      <c r="I37" s="271" t="inlineStr">
        <is>
          <t>MARINE</t>
        </is>
      </c>
      <c r="J37" s="271" t="inlineStr">
        <is>
          <t>BRASILEIRO</t>
        </is>
      </c>
      <c r="K37" s="275" t="inlineStr">
        <is>
          <t>DAY AB SEAMAN</t>
        </is>
      </c>
      <c r="L37" s="20" t="inlineStr">
        <is>
          <t>MARFOOD</t>
        </is>
      </c>
      <c r="M37" s="873" t="n">
        <v>44761</v>
      </c>
      <c r="N37" s="78">
        <f>IF(M37="","",$L$3-M37+1)</f>
        <v/>
      </c>
      <c r="P37" s="225" t="inlineStr">
        <is>
          <t>LWD</t>
        </is>
      </c>
      <c r="Q37" s="8">
        <f>K237</f>
        <v/>
      </c>
    </row>
    <row r="38" hidden="1" ht="16.5" customHeight="1" s="867">
      <c r="B38" s="234" t="inlineStr">
        <is>
          <t>CLAYTON GIVIGI TEODORO</t>
        </is>
      </c>
      <c r="C38" s="234" t="inlineStr">
        <is>
          <t>PILOTO DE ROV II</t>
        </is>
      </c>
      <c r="D38" s="271" t="n"/>
      <c r="E38" s="271" t="n"/>
      <c r="F38" s="61" t="inlineStr">
        <is>
          <t>OCYAN S.A</t>
        </is>
      </c>
      <c r="G38" s="247" t="inlineStr">
        <is>
          <t>B - 322A</t>
        </is>
      </c>
      <c r="H38" s="64">
        <f>IF(C38="","",1)</f>
        <v/>
      </c>
      <c r="I38" s="271" t="inlineStr">
        <is>
          <t>THIRD PART - OCYAN</t>
        </is>
      </c>
      <c r="J38" s="271" t="inlineStr">
        <is>
          <t>BRASILEIRO</t>
        </is>
      </c>
      <c r="K38" s="275" t="inlineStr">
        <is>
          <t>OCYAN - SPARE</t>
        </is>
      </c>
      <c r="L38" s="25" t="inlineStr">
        <is>
          <t>OCYAN</t>
        </is>
      </c>
      <c r="M38" s="873" t="n">
        <v>44748</v>
      </c>
      <c r="N38" s="78">
        <f>IF(M38="","",$L$3-M38+1)</f>
        <v/>
      </c>
      <c r="P38" s="226" t="inlineStr">
        <is>
          <t>MARINHEIRO DE CONVES</t>
        </is>
      </c>
      <c r="Q38" s="8">
        <f>M205</f>
        <v/>
      </c>
    </row>
    <row r="39" hidden="1" ht="16.5" customHeight="1" s="867">
      <c r="B39" s="234" t="inlineStr">
        <is>
          <t>CLEYDSON MENDES DE SOUSA</t>
        </is>
      </c>
      <c r="C39" s="234" t="inlineStr">
        <is>
          <t>MESTRE DE CABOTAGEM</t>
        </is>
      </c>
      <c r="D39" s="271" t="n"/>
      <c r="E39" s="271" t="n"/>
      <c r="F39" s="61" t="inlineStr">
        <is>
          <t>HALLIBURTON</t>
        </is>
      </c>
      <c r="G39" s="247" t="inlineStr">
        <is>
          <t>C - 435A</t>
        </is>
      </c>
      <c r="H39" s="64">
        <f>IF(C39="","",3)</f>
        <v/>
      </c>
      <c r="I39" s="271" t="inlineStr">
        <is>
          <t>THIRD PART - OCYAN</t>
        </is>
      </c>
      <c r="J39" s="271" t="inlineStr">
        <is>
          <t>BRASILEIRO</t>
        </is>
      </c>
      <c r="K39" s="275" t="inlineStr">
        <is>
          <t>CLIENT 3rd PARTY</t>
        </is>
      </c>
      <c r="L39" s="25" t="inlineStr">
        <is>
          <t>OCYAN</t>
        </is>
      </c>
      <c r="M39" s="873" t="n">
        <v>44756</v>
      </c>
      <c r="N39" s="78">
        <f>IF(M39="","",$L$3-M39+1)</f>
        <v/>
      </c>
      <c r="P39" s="226" t="inlineStr">
        <is>
          <t>MARINHEIRO DE MAQUINAS</t>
        </is>
      </c>
      <c r="Q39" s="8">
        <f>M206</f>
        <v/>
      </c>
    </row>
    <row r="40" hidden="1" ht="16.5" customHeight="1" s="867">
      <c r="B40" s="234" t="inlineStr">
        <is>
          <t>CRISTIANO RODRIGUES DA SILVA</t>
        </is>
      </c>
      <c r="C40" s="234" t="inlineStr">
        <is>
          <t>INSPETOR DE SOLDA JR</t>
        </is>
      </c>
      <c r="D40" s="271" t="n"/>
      <c r="E40" s="271" t="n"/>
      <c r="F40" s="61" t="inlineStr">
        <is>
          <t>OCYAN-SI</t>
        </is>
      </c>
      <c r="G40" s="247" t="inlineStr">
        <is>
          <t>D - 505B</t>
        </is>
      </c>
      <c r="H40" s="64">
        <f>IF(C40="","",2)</f>
        <v/>
      </c>
      <c r="I40" s="271" t="inlineStr">
        <is>
          <t>DRILLING</t>
        </is>
      </c>
      <c r="J40" s="271" t="inlineStr">
        <is>
          <t>BRASILEIRO</t>
        </is>
      </c>
      <c r="K40" s="275" t="inlineStr">
        <is>
          <t>DERRICKMAN</t>
        </is>
      </c>
      <c r="L40" s="25" t="inlineStr">
        <is>
          <t>OCYAN</t>
        </is>
      </c>
      <c r="M40" s="873" t="n">
        <v>44759</v>
      </c>
      <c r="N40" s="78">
        <f>IF(M40="","",$L$3-M40+1)</f>
        <v/>
      </c>
      <c r="P40" s="226" t="inlineStr">
        <is>
          <t>MECÂNICO</t>
        </is>
      </c>
      <c r="Q40" s="8">
        <f>M207</f>
        <v/>
      </c>
    </row>
    <row r="41" hidden="1" ht="16.5" customHeight="1" s="867">
      <c r="B41" s="234" t="inlineStr">
        <is>
          <t>DANICLEY NUNES REIS TORRES</t>
        </is>
      </c>
      <c r="C41" s="234" t="inlineStr">
        <is>
          <t>MONTADOR ANDAIME PINTOR INDUST</t>
        </is>
      </c>
      <c r="D41" s="271" t="n"/>
      <c r="E41" s="271" t="n"/>
      <c r="F41" s="61" t="inlineStr">
        <is>
          <t>QUALITECH</t>
        </is>
      </c>
      <c r="G41" s="247" t="inlineStr">
        <is>
          <t>C - 415A</t>
        </is>
      </c>
      <c r="H41" s="64">
        <f>IF(C41="","",3)</f>
        <v/>
      </c>
      <c r="I41" s="271" t="inlineStr">
        <is>
          <t>PETROBRAS</t>
        </is>
      </c>
      <c r="J41" s="271" t="inlineStr">
        <is>
          <t>BRASILEIRO</t>
        </is>
      </c>
      <c r="K41" s="275" t="inlineStr">
        <is>
          <t>OCYAN - SPARE</t>
        </is>
      </c>
      <c r="L41" s="25" t="inlineStr">
        <is>
          <t>OCYAN</t>
        </is>
      </c>
      <c r="M41" s="873" t="n">
        <v>44745</v>
      </c>
      <c r="N41" s="78">
        <f>IF(M41="","",$L$3-M41+1)</f>
        <v/>
      </c>
      <c r="P41" s="225" t="inlineStr">
        <is>
          <t>MESTRE DE CABOTAGEM</t>
        </is>
      </c>
      <c r="Q41" s="8">
        <f>M208</f>
        <v/>
      </c>
    </row>
    <row r="42" hidden="1" ht="16.5" customHeight="1" s="867">
      <c r="B42" s="234" t="inlineStr">
        <is>
          <t>DANIEL BISPO REIS</t>
        </is>
      </c>
      <c r="C42" s="234" t="inlineStr">
        <is>
          <t>ASSISTENTE DE SONDADOR</t>
        </is>
      </c>
      <c r="D42" s="271" t="n"/>
      <c r="E42" s="271" t="n"/>
      <c r="F42" s="61" t="inlineStr">
        <is>
          <t>OCYAN S.A</t>
        </is>
      </c>
      <c r="G42" s="247" t="inlineStr">
        <is>
          <t>B - 326A</t>
        </is>
      </c>
      <c r="H42" s="64">
        <f>IF(C42="","",2)</f>
        <v/>
      </c>
      <c r="I42" s="271" t="inlineStr">
        <is>
          <t>MARINE</t>
        </is>
      </c>
      <c r="J42" s="271" t="inlineStr">
        <is>
          <t>BRASILEIRO</t>
        </is>
      </c>
      <c r="K42" s="275" t="inlineStr">
        <is>
          <t>FLOORHAND - EXTRA</t>
        </is>
      </c>
      <c r="L42" s="20" t="inlineStr">
        <is>
          <t>MARFOOD</t>
        </is>
      </c>
      <c r="M42" s="873" t="n">
        <v>44762</v>
      </c>
      <c r="N42" s="78">
        <f>IF(M42="","",$L$3-M42+1)</f>
        <v/>
      </c>
      <c r="P42" s="225" t="inlineStr">
        <is>
          <t>MONTADOR / PINTOR</t>
        </is>
      </c>
      <c r="Q42" s="8">
        <f>M209</f>
        <v/>
      </c>
    </row>
    <row r="43" hidden="1" ht="16.5" customHeight="1" s="867">
      <c r="B43" s="234" t="inlineStr">
        <is>
          <t>DANIEL FERNANDES</t>
        </is>
      </c>
      <c r="C43" s="234" t="inlineStr">
        <is>
          <t>MUD LOGGER</t>
        </is>
      </c>
      <c r="D43" s="271" t="n"/>
      <c r="E43" s="271" t="n"/>
      <c r="F43" s="61" t="inlineStr">
        <is>
          <t>HALLIBURTON</t>
        </is>
      </c>
      <c r="G43" s="247" t="inlineStr">
        <is>
          <t>B - 301A</t>
        </is>
      </c>
      <c r="H43" s="64">
        <f>IF(C43="","",2)</f>
        <v/>
      </c>
      <c r="I43" s="271" t="inlineStr">
        <is>
          <t>THIRD PART - OCYAN</t>
        </is>
      </c>
      <c r="J43" s="271" t="inlineStr">
        <is>
          <t>BRASILEIRO</t>
        </is>
      </c>
      <c r="K43" s="275" t="inlineStr">
        <is>
          <t>ROUSTABOUT</t>
        </is>
      </c>
      <c r="L43" s="25" t="inlineStr">
        <is>
          <t>OCYAN</t>
        </is>
      </c>
      <c r="M43" s="873" t="n">
        <v>44753</v>
      </c>
      <c r="N43" s="78">
        <f>IF(M43="","",$L$3-M43+1)</f>
        <v/>
      </c>
      <c r="P43" s="225" t="inlineStr">
        <is>
          <t>MONTADOR II / ALPINISTA III</t>
        </is>
      </c>
      <c r="Q43" s="8">
        <f>M210</f>
        <v/>
      </c>
    </row>
    <row r="44" hidden="1" ht="16.5" customHeight="1" s="867">
      <c r="B44" s="234" t="inlineStr">
        <is>
          <t>DANIEL OLIVEIRA FERNANDES - veio 542</t>
        </is>
      </c>
      <c r="C44" s="234" t="inlineStr">
        <is>
          <t xml:space="preserve">COORDENADOR DE MATERIAIS </t>
        </is>
      </c>
      <c r="D44" s="271" t="inlineStr">
        <is>
          <t>TÉCNICO DE LOGÍSTICA</t>
        </is>
      </c>
      <c r="E44" s="271" t="n"/>
      <c r="F44" s="61" t="inlineStr">
        <is>
          <t>OCYAN-SI</t>
        </is>
      </c>
      <c r="G44" s="247" t="inlineStr">
        <is>
          <t>B - 351A</t>
        </is>
      </c>
      <c r="H44" s="64">
        <f>IF(C44="","",2)</f>
        <v/>
      </c>
      <c r="I44" s="271" t="inlineStr">
        <is>
          <t>CATERING</t>
        </is>
      </c>
      <c r="J44" s="271" t="inlineStr">
        <is>
          <t>BRASILEIRO</t>
        </is>
      </c>
      <c r="K44" s="275" t="inlineStr">
        <is>
          <t>CATERING</t>
        </is>
      </c>
      <c r="L44" s="277" t="inlineStr">
        <is>
          <t>MARFOOD</t>
        </is>
      </c>
      <c r="M44" s="873" t="n">
        <v>44752</v>
      </c>
      <c r="N44" s="78">
        <f>IF(M44="","",$L$3-M44+1)</f>
        <v/>
      </c>
      <c r="P44" s="226" t="inlineStr">
        <is>
          <t>MUD LOGGER</t>
        </is>
      </c>
      <c r="Q44" s="8">
        <f>M211</f>
        <v/>
      </c>
    </row>
    <row r="45" hidden="1" ht="16.5" customHeight="1" s="867">
      <c r="B45" s="234" t="inlineStr">
        <is>
          <t>DANIEL RAMOS PESSANHA DA SILVA</t>
        </is>
      </c>
      <c r="C45" s="234" t="inlineStr">
        <is>
          <t>SEGUNDO OFICIAL DE MAQUINAS</t>
        </is>
      </c>
      <c r="D45" s="271" t="n"/>
      <c r="E45" s="271" t="n"/>
      <c r="F45" s="61" t="inlineStr">
        <is>
          <t>OCYAN-SI</t>
        </is>
      </c>
      <c r="G45" s="247" t="inlineStr">
        <is>
          <t>B - 305B</t>
        </is>
      </c>
      <c r="H45" s="64">
        <f>IF(C45="","",2)</f>
        <v/>
      </c>
      <c r="I45" s="271" t="inlineStr">
        <is>
          <t>THIRD PART - OCYAN</t>
        </is>
      </c>
      <c r="J45" s="271" t="inlineStr">
        <is>
          <t>BRASILEIRO</t>
        </is>
      </c>
      <c r="K45" s="275" t="inlineStr">
        <is>
          <t>ROUSTABOUT</t>
        </is>
      </c>
      <c r="L45" s="85" t="inlineStr">
        <is>
          <t>OCYAN</t>
        </is>
      </c>
      <c r="M45" s="866" t="n">
        <v>44759</v>
      </c>
      <c r="N45" s="78">
        <f>IF(M45="","",$L$3-M45+1)</f>
        <v/>
      </c>
      <c r="P45" s="225" t="inlineStr">
        <is>
          <t>MWD</t>
        </is>
      </c>
      <c r="Q45" s="8">
        <f>M212</f>
        <v/>
      </c>
    </row>
    <row r="46" hidden="1" ht="16.5" customHeight="1" s="867">
      <c r="B46" s="234" t="inlineStr">
        <is>
          <t>DANILO FERREIRA DA SILVA</t>
        </is>
      </c>
      <c r="C46" s="234" t="inlineStr">
        <is>
          <t>DIRECIONAL</t>
        </is>
      </c>
      <c r="D46" s="271" t="n"/>
      <c r="E46" s="271" t="n"/>
      <c r="F46" s="61" t="inlineStr">
        <is>
          <t>OCYAN-SI</t>
        </is>
      </c>
      <c r="G46" s="247" t="inlineStr">
        <is>
          <t>C - 403A</t>
        </is>
      </c>
      <c r="H46" s="64">
        <f>IF(C46="","",1)</f>
        <v/>
      </c>
      <c r="I46" s="271" t="inlineStr">
        <is>
          <t>THIRD PART - PETROBRAS</t>
        </is>
      </c>
      <c r="J46" s="271" t="inlineStr">
        <is>
          <t>BRASILEIRO</t>
        </is>
      </c>
      <c r="K46" s="275" t="inlineStr">
        <is>
          <t>OCYAN - SPARE</t>
        </is>
      </c>
      <c r="L46" s="85" t="inlineStr">
        <is>
          <t>OCYAN</t>
        </is>
      </c>
      <c r="M46" s="866" t="n">
        <v>44760</v>
      </c>
      <c r="N46" s="78">
        <f>IF(M46="","",$L$3-M46+1)</f>
        <v/>
      </c>
      <c r="P46" s="229" t="inlineStr">
        <is>
          <t>NUTRICIONISTA</t>
        </is>
      </c>
      <c r="Q46" s="8">
        <f>M213</f>
        <v/>
      </c>
    </row>
    <row r="47" hidden="1" ht="16.5" customHeight="1" s="867">
      <c r="B47" s="234" t="inlineStr">
        <is>
          <t>DAVI MONTEIRO GUIMARÃES - veio 305</t>
        </is>
      </c>
      <c r="C47" s="234" t="inlineStr">
        <is>
          <t>TÉCNICO MECÂNICO</t>
        </is>
      </c>
      <c r="D47" s="271" t="n"/>
      <c r="E47" s="271" t="n"/>
      <c r="F47" s="61" t="inlineStr">
        <is>
          <t>OCYAN S.A</t>
        </is>
      </c>
      <c r="G47" s="247" t="inlineStr">
        <is>
          <t>D - 542B</t>
        </is>
      </c>
      <c r="H47" s="64">
        <f>IF(C47="","",2)</f>
        <v/>
      </c>
      <c r="I47" s="271" t="inlineStr">
        <is>
          <t>WAREHOUSE</t>
        </is>
      </c>
      <c r="J47" s="271" t="inlineStr">
        <is>
          <t>BRASILEIRO</t>
        </is>
      </c>
      <c r="K47" s="275" t="inlineStr">
        <is>
          <t>MATERIALS COORDINATOR</t>
        </is>
      </c>
      <c r="L47" s="25" t="inlineStr">
        <is>
          <t>OCYAN</t>
        </is>
      </c>
      <c r="M47" s="873" t="n">
        <v>44761</v>
      </c>
      <c r="N47" s="78">
        <f>IF(M47="","",$L$3-M47+1)</f>
        <v/>
      </c>
      <c r="P47" s="229" t="inlineStr">
        <is>
          <t>OIM COMANDANTE</t>
        </is>
      </c>
      <c r="Q47" s="8">
        <f>M214</f>
        <v/>
      </c>
    </row>
    <row r="48" hidden="1" ht="16.5" customHeight="1" s="867">
      <c r="B48" s="234" t="inlineStr">
        <is>
          <t>DEJAILSON JOAQUIM DA SILVA</t>
        </is>
      </c>
      <c r="C48" s="234" t="inlineStr">
        <is>
          <t>AUXILIAR DE PLATAFORMA</t>
        </is>
      </c>
      <c r="D48" s="271" t="n"/>
      <c r="E48" s="271" t="n"/>
      <c r="F48" s="61" t="inlineStr">
        <is>
          <t>HALLIBURTON</t>
        </is>
      </c>
      <c r="G48" s="247" t="inlineStr">
        <is>
          <t>C - 418B</t>
        </is>
      </c>
      <c r="H48" s="64">
        <f>IF(C48="","",3)</f>
        <v/>
      </c>
      <c r="I48" s="271" t="inlineStr">
        <is>
          <t>THIRD PART - PETROBRAS</t>
        </is>
      </c>
      <c r="J48" s="271" t="inlineStr">
        <is>
          <t>BRASILEIRA</t>
        </is>
      </c>
      <c r="K48" s="275" t="inlineStr">
        <is>
          <t>OCYAN - SPARE (FEMININO)</t>
        </is>
      </c>
      <c r="L48" s="25" t="inlineStr">
        <is>
          <t>OCYAN</t>
        </is>
      </c>
      <c r="M48" s="873" t="n">
        <v>44760</v>
      </c>
      <c r="N48" s="78">
        <f>IF(M48="","",$L$3-M48+1)</f>
        <v/>
      </c>
      <c r="P48" s="226" t="inlineStr">
        <is>
          <t>OPERADOR DE BATCH MIXER</t>
        </is>
      </c>
      <c r="Q48" s="8">
        <f>M215</f>
        <v/>
      </c>
    </row>
    <row r="49" hidden="1" ht="16.5" customHeight="1" s="867">
      <c r="B49" s="234" t="inlineStr">
        <is>
          <t>DENIS RYAN GOMES FREITAS</t>
        </is>
      </c>
      <c r="C49" s="234" t="inlineStr">
        <is>
          <t>AUXILIAR DE PLATAFORMA /PLATAFORMISTA</t>
        </is>
      </c>
      <c r="D49" s="271" t="n"/>
      <c r="E49" s="80" t="n"/>
      <c r="F49" s="3" t="inlineStr">
        <is>
          <t>OCYAN S.A</t>
        </is>
      </c>
      <c r="G49" s="256" t="inlineStr">
        <is>
          <t>E - 636</t>
        </is>
      </c>
      <c r="H49" s="47">
        <f>IF(C49="","",2)</f>
        <v/>
      </c>
      <c r="I49" s="80" t="inlineStr">
        <is>
          <t>PETROBRAS</t>
        </is>
      </c>
      <c r="J49" s="80" t="inlineStr">
        <is>
          <t>BRASILEIRO</t>
        </is>
      </c>
      <c r="K49" s="285" t="inlineStr">
        <is>
          <t>COMPANY MAN</t>
        </is>
      </c>
      <c r="L49" s="26" t="inlineStr">
        <is>
          <t>PETROBRAS</t>
        </is>
      </c>
      <c r="M49" s="873" t="n">
        <v>44755</v>
      </c>
      <c r="N49" s="78">
        <f>IF(M49="","",$L$3-M49+1)</f>
        <v/>
      </c>
      <c r="P49" s="225" t="inlineStr">
        <is>
          <t>OPERADOR DE GUINDASTE</t>
        </is>
      </c>
      <c r="Q49" s="8">
        <f>M216</f>
        <v/>
      </c>
    </row>
    <row r="50" hidden="1" ht="16.5" customHeight="1" s="867">
      <c r="B50" s="234" t="inlineStr">
        <is>
          <t>DIEGO OLIVEIRA DIAS</t>
        </is>
      </c>
      <c r="C50" s="234" t="inlineStr">
        <is>
          <t>TORRISTA</t>
        </is>
      </c>
      <c r="D50" s="234" t="inlineStr">
        <is>
          <t>ASSISTENTE DE SONDADOR</t>
        </is>
      </c>
      <c r="E50" s="271" t="n"/>
      <c r="F50" s="61" t="inlineStr">
        <is>
          <t>HALLIBURTON</t>
        </is>
      </c>
      <c r="G50" s="247" t="inlineStr">
        <is>
          <t>B - 301B</t>
        </is>
      </c>
      <c r="H50" s="64">
        <f>IF(C50="","",2)</f>
        <v/>
      </c>
      <c r="I50" s="271" t="inlineStr">
        <is>
          <t>THIRD PART - OCYAN</t>
        </is>
      </c>
      <c r="J50" s="271" t="inlineStr">
        <is>
          <t>BRASILEIRO</t>
        </is>
      </c>
      <c r="K50" s="275" t="inlineStr">
        <is>
          <t>ROUSTABOUT</t>
        </is>
      </c>
      <c r="L50" s="26" t="inlineStr">
        <is>
          <t>PETROBRAS</t>
        </is>
      </c>
      <c r="M50" s="873" t="n">
        <v>44753</v>
      </c>
      <c r="N50" s="78">
        <f>IF(M50="","",$L$3-M50+1)</f>
        <v/>
      </c>
      <c r="P50" s="225" t="inlineStr">
        <is>
          <t>OPERADOR DE POSIC DINAMICO</t>
        </is>
      </c>
      <c r="Q50" s="8">
        <f>M217</f>
        <v/>
      </c>
    </row>
    <row r="51" hidden="1" ht="16.5" customHeight="1" s="867">
      <c r="B51" s="234" t="inlineStr">
        <is>
          <t>DYEGO GAGO DE ASSIS RIBEIRO</t>
        </is>
      </c>
      <c r="C51" s="234" t="inlineStr">
        <is>
          <t>MARINHEIRO DE MAQUINAS</t>
        </is>
      </c>
      <c r="D51" s="271" t="n"/>
      <c r="E51" s="271" t="n"/>
      <c r="F51" s="61" t="inlineStr">
        <is>
          <t>HALLIBURTON</t>
        </is>
      </c>
      <c r="G51" s="247" t="inlineStr">
        <is>
          <t>D - 515A</t>
        </is>
      </c>
      <c r="H51" s="64">
        <f>IF(C51="","",1)</f>
        <v/>
      </c>
      <c r="I51" s="271" t="n"/>
      <c r="J51" s="271" t="n"/>
      <c r="K51" s="275" t="inlineStr">
        <is>
          <t>1st ENGINEER</t>
        </is>
      </c>
      <c r="L51" s="25" t="inlineStr">
        <is>
          <t>OCYAN</t>
        </is>
      </c>
      <c r="M51" s="873" t="n">
        <v>44753</v>
      </c>
      <c r="N51" s="78">
        <f>IF(M51="","",$L$3-M51+1)</f>
        <v/>
      </c>
      <c r="P51" s="224" t="inlineStr">
        <is>
          <t>OPERADOR DE POSIC DINAMICO SR</t>
        </is>
      </c>
      <c r="Q51" s="8">
        <f>M218</f>
        <v/>
      </c>
    </row>
    <row r="52" hidden="1" ht="16.5" customHeight="1" s="867">
      <c r="B52" s="234" t="inlineStr">
        <is>
          <t>EDER LUIS BARBOSA DA SILVA</t>
        </is>
      </c>
      <c r="C52" s="234" t="inlineStr">
        <is>
          <t>SOLDADOR I</t>
        </is>
      </c>
      <c r="D52" s="271" t="n"/>
      <c r="E52" s="271" t="n"/>
      <c r="F52" s="61" t="inlineStr">
        <is>
          <t>HALLIBURTON</t>
        </is>
      </c>
      <c r="G52" s="247" t="inlineStr">
        <is>
          <t>C - 426A</t>
        </is>
      </c>
      <c r="H52" s="64">
        <f>IF(C52="","",3)</f>
        <v/>
      </c>
      <c r="I52" s="271" t="inlineStr">
        <is>
          <t>THIRD PART - OCYAN</t>
        </is>
      </c>
      <c r="J52" s="271" t="inlineStr">
        <is>
          <t>BRASILEIRO</t>
        </is>
      </c>
      <c r="K52" s="275" t="inlineStr">
        <is>
          <t>(SUBSEA7)</t>
        </is>
      </c>
      <c r="L52" s="20" t="inlineStr">
        <is>
          <t>MARFOOD</t>
        </is>
      </c>
      <c r="M52" s="873" t="n">
        <v>44760</v>
      </c>
      <c r="N52" s="78">
        <f>IF(M52="","",$L$3-M52+1)</f>
        <v/>
      </c>
      <c r="P52" s="226" t="inlineStr">
        <is>
          <t>PADEIRO / CONFEITEIRO</t>
        </is>
      </c>
      <c r="Q52" s="8">
        <f>M219</f>
        <v/>
      </c>
    </row>
    <row r="53" hidden="1" ht="16.5" customHeight="1" s="867">
      <c r="B53" s="234" t="inlineStr">
        <is>
          <t>EDER SOARES TERRA</t>
        </is>
      </c>
      <c r="C53" s="234" t="inlineStr">
        <is>
          <t>PLATAFORMISTA</t>
        </is>
      </c>
      <c r="D53" s="234" t="n"/>
      <c r="E53" s="271" t="n"/>
      <c r="F53" s="61" t="inlineStr">
        <is>
          <t>OCYAN S.A</t>
        </is>
      </c>
      <c r="G53" s="247" t="inlineStr">
        <is>
          <t>C - 401A</t>
        </is>
      </c>
      <c r="H53" s="64">
        <f>IF(C53="","",3)</f>
        <v/>
      </c>
      <c r="I53" s="271" t="inlineStr">
        <is>
          <t>THIRD PART - OCYAN</t>
        </is>
      </c>
      <c r="J53" s="271" t="inlineStr">
        <is>
          <t>BRASILEIRO</t>
        </is>
      </c>
      <c r="K53" s="275" t="inlineStr">
        <is>
          <t>WELDER</t>
        </is>
      </c>
      <c r="L53" s="25" t="inlineStr">
        <is>
          <t>OCYAN</t>
        </is>
      </c>
      <c r="M53" s="873" t="n">
        <v>44754</v>
      </c>
      <c r="N53" s="78">
        <f>IF(M53="","",$L$3-M53+1)</f>
        <v/>
      </c>
      <c r="P53" s="225" t="inlineStr">
        <is>
          <t>PILOTO DE ROV II</t>
        </is>
      </c>
      <c r="Q53" s="8">
        <f>M220</f>
        <v/>
      </c>
    </row>
    <row r="54" hidden="1" ht="16.5" customHeight="1" s="867">
      <c r="B54" s="234" t="inlineStr">
        <is>
          <t>EDIELSON DA SILVA FURTADO</t>
        </is>
      </c>
      <c r="C54" s="234" t="inlineStr">
        <is>
          <t>GOVERNANCA</t>
        </is>
      </c>
      <c r="D54" s="271" t="n"/>
      <c r="E54" s="271" t="n"/>
      <c r="F54" s="61" t="inlineStr">
        <is>
          <t>OCYAN-SI</t>
        </is>
      </c>
      <c r="G54" s="247" t="inlineStr">
        <is>
          <t>B - 329A</t>
        </is>
      </c>
      <c r="H54" s="64">
        <f>IF(C54="","",1)</f>
        <v/>
      </c>
      <c r="I54" s="271" t="inlineStr">
        <is>
          <t>CATERING</t>
        </is>
      </c>
      <c r="J54" s="271" t="inlineStr">
        <is>
          <t>BRASILEIRO</t>
        </is>
      </c>
      <c r="K54" s="275" t="inlineStr">
        <is>
          <t>CATERING</t>
        </is>
      </c>
      <c r="L54" s="25" t="inlineStr">
        <is>
          <t>OCYAN</t>
        </is>
      </c>
      <c r="M54" s="873" t="n">
        <v>44752</v>
      </c>
      <c r="N54" s="78">
        <f>IF(M54="","",$L$3-M54+1)</f>
        <v/>
      </c>
      <c r="P54" s="226" t="inlineStr">
        <is>
          <t>PILOTO DE ROV TRAINEE</t>
        </is>
      </c>
      <c r="Q54" s="8" t="n"/>
    </row>
    <row r="55" hidden="1" ht="16.5" customHeight="1" s="867">
      <c r="B55" s="234" t="inlineStr">
        <is>
          <t>EDUARDO LAGRECA PACHECO</t>
        </is>
      </c>
      <c r="C55" s="234" t="inlineStr">
        <is>
          <t>LWD</t>
        </is>
      </c>
      <c r="D55" s="271" t="n"/>
      <c r="E55" s="271" t="n"/>
      <c r="F55" s="61" t="inlineStr">
        <is>
          <t>OCYAN-SI</t>
        </is>
      </c>
      <c r="G55" s="247" t="inlineStr">
        <is>
          <t>D - 507A</t>
        </is>
      </c>
      <c r="H55" s="64">
        <f>IF(C55="","",2)</f>
        <v/>
      </c>
      <c r="I55" s="271" t="inlineStr">
        <is>
          <t>DRILLING</t>
        </is>
      </c>
      <c r="J55" s="271" t="inlineStr">
        <is>
          <t>BRASILEIRO</t>
        </is>
      </c>
      <c r="K55" s="275" t="inlineStr">
        <is>
          <t>ASSIST. DRILLER</t>
        </is>
      </c>
      <c r="L55" s="25" t="inlineStr">
        <is>
          <t>OCYAN</t>
        </is>
      </c>
      <c r="M55" s="873" t="n">
        <v>44759</v>
      </c>
      <c r="N55" s="78">
        <f>IF(M55="","",$L$3-M55+1)</f>
        <v/>
      </c>
      <c r="P55" s="225" t="inlineStr">
        <is>
          <t>PINTOR I / ALPINISTA</t>
        </is>
      </c>
      <c r="Q55" s="8" t="n"/>
    </row>
    <row r="56" hidden="1" ht="16.5" customHeight="1" s="867">
      <c r="B56" s="234" t="inlineStr">
        <is>
          <t>ENILTON MARCILIO CORREA</t>
        </is>
      </c>
      <c r="C56" s="234" t="inlineStr">
        <is>
          <t>PADEIRO / CONFEITEIRO</t>
        </is>
      </c>
      <c r="D56" s="271" t="n"/>
      <c r="E56" s="271" t="n"/>
      <c r="F56" s="61" t="inlineStr">
        <is>
          <t>OCYAN S.A</t>
        </is>
      </c>
      <c r="G56" s="247" t="inlineStr">
        <is>
          <t>B - 311B</t>
        </is>
      </c>
      <c r="H56" s="64">
        <f>IF(C56="","",1)</f>
        <v/>
      </c>
      <c r="I56" s="271" t="inlineStr">
        <is>
          <t>MARINE</t>
        </is>
      </c>
      <c r="J56" s="271" t="inlineStr">
        <is>
          <t>BRASILEIRO</t>
        </is>
      </c>
      <c r="K56" s="275" t="inlineStr">
        <is>
          <t>FLOORHAND</t>
        </is>
      </c>
      <c r="L56" s="25" t="inlineStr">
        <is>
          <t>OCYAN</t>
        </is>
      </c>
      <c r="M56" s="873" t="n">
        <v>44761</v>
      </c>
      <c r="N56" s="78">
        <f>IF(M56="","",$L$3-M56+1)</f>
        <v/>
      </c>
      <c r="P56" s="226" t="inlineStr">
        <is>
          <t>PINTOR I ALPINISTA II</t>
        </is>
      </c>
      <c r="Q56" s="8" t="n"/>
    </row>
    <row r="57" hidden="1" ht="16.5" customHeight="1" s="867">
      <c r="B57" s="60" t="inlineStr">
        <is>
          <t>ERIK VAN NOUHUYS</t>
        </is>
      </c>
      <c r="C57" s="60" t="inlineStr">
        <is>
          <t>CHEFE DE MÁQUINAS</t>
        </is>
      </c>
      <c r="D57" s="80" t="n"/>
      <c r="E57" s="271" t="n"/>
      <c r="F57" s="61" t="inlineStr">
        <is>
          <t>MARFOOD</t>
        </is>
      </c>
      <c r="G57" s="247" t="inlineStr">
        <is>
          <t>B - 335B</t>
        </is>
      </c>
      <c r="H57" s="64">
        <f>IF(C57="","",2)</f>
        <v/>
      </c>
      <c r="I57" s="271" t="inlineStr">
        <is>
          <t>CATERING</t>
        </is>
      </c>
      <c r="J57" s="271" t="inlineStr">
        <is>
          <t>BRASILEIRO</t>
        </is>
      </c>
      <c r="K57" s="275" t="inlineStr">
        <is>
          <t>CATERING</t>
        </is>
      </c>
      <c r="L57" s="20" t="inlineStr">
        <is>
          <t>MARFOOD</t>
        </is>
      </c>
      <c r="M57" s="873" t="n">
        <v>44760</v>
      </c>
      <c r="N57" s="78">
        <f>IF(M57="","",$L$3-M57+1)</f>
        <v/>
      </c>
      <c r="P57" s="225" t="inlineStr">
        <is>
          <t>Pintor III Alpinista I</t>
        </is>
      </c>
      <c r="Q57" s="8">
        <f>M224</f>
        <v/>
      </c>
    </row>
    <row r="58" hidden="1" ht="16.5" customHeight="1" s="867">
      <c r="B58" s="234" t="inlineStr">
        <is>
          <t>EVANGIVALDO MATOS AZEVEDO</t>
        </is>
      </c>
      <c r="C58" s="234" t="inlineStr">
        <is>
          <t>SOLDADOR TIG/ELETRODO</t>
        </is>
      </c>
      <c r="D58" s="271" t="n"/>
      <c r="E58" s="271" t="n"/>
      <c r="F58" s="61" t="inlineStr">
        <is>
          <t>OCYAN S.A</t>
        </is>
      </c>
      <c r="G58" s="247" t="inlineStr">
        <is>
          <t>E - 622B</t>
        </is>
      </c>
      <c r="H58" s="235">
        <f>IF(C58="","",2)</f>
        <v/>
      </c>
      <c r="I58" s="249" t="inlineStr">
        <is>
          <t>DRILLING</t>
        </is>
      </c>
      <c r="J58" s="249" t="inlineStr">
        <is>
          <t>BRASILEIRO</t>
        </is>
      </c>
      <c r="K58" s="275" t="inlineStr">
        <is>
          <t>TOOLPUSHER</t>
        </is>
      </c>
      <c r="L58" s="25" t="inlineStr">
        <is>
          <t>OCYAN</t>
        </is>
      </c>
      <c r="M58" s="873" t="n">
        <v>44751</v>
      </c>
      <c r="N58" s="78">
        <f>IF(M58="","",$L$3-M58+1)</f>
        <v/>
      </c>
      <c r="P58" s="226" t="inlineStr">
        <is>
          <t>PLATAFORMISTA</t>
        </is>
      </c>
      <c r="Q58" s="8">
        <f>M225</f>
        <v/>
      </c>
    </row>
    <row r="59" hidden="1" ht="16.5" customHeight="1" s="867">
      <c r="B59" s="234" t="inlineStr">
        <is>
          <t>EVERTON SILVA DE MORAES   veio 335</t>
        </is>
      </c>
      <c r="C59" s="234" t="inlineStr">
        <is>
          <t>AJUDANTE DE COZINHA</t>
        </is>
      </c>
      <c r="D59" s="271" t="n"/>
      <c r="E59" s="271" t="n"/>
      <c r="F59" s="61" t="inlineStr">
        <is>
          <t>MARFOOD</t>
        </is>
      </c>
      <c r="G59" s="247" t="inlineStr">
        <is>
          <t>C - 407B</t>
        </is>
      </c>
      <c r="H59" s="64">
        <f>IF(C59="","",3)</f>
        <v/>
      </c>
      <c r="I59" s="271" t="n"/>
      <c r="J59" s="271" t="n"/>
      <c r="K59" s="275" t="inlineStr">
        <is>
          <t>OCYAN - SPARE</t>
        </is>
      </c>
      <c r="L59" s="25" t="inlineStr">
        <is>
          <t>OCYAN</t>
        </is>
      </c>
      <c r="M59" s="873" t="n">
        <v>44753</v>
      </c>
      <c r="N59" s="78">
        <f>IF(M59="","",$L$3-M59+1)</f>
        <v/>
      </c>
      <c r="P59" s="226" t="inlineStr">
        <is>
          <t>QUÍMICO</t>
        </is>
      </c>
      <c r="Q59" s="8">
        <f>M226</f>
        <v/>
      </c>
    </row>
    <row r="60" hidden="1" ht="16.5" customHeight="1" s="867">
      <c r="B60" s="234" t="inlineStr">
        <is>
          <t>FABIO MARCOS MORAES</t>
        </is>
      </c>
      <c r="C60" s="234" t="inlineStr">
        <is>
          <t>PLATAFORMISTA</t>
        </is>
      </c>
      <c r="D60" s="271" t="n"/>
      <c r="E60" s="271" t="n"/>
      <c r="F60" s="61" t="inlineStr">
        <is>
          <t>OCYAN S.A</t>
        </is>
      </c>
      <c r="G60" s="247" t="inlineStr">
        <is>
          <t>C - 424A</t>
        </is>
      </c>
      <c r="H60" s="64">
        <f>IF(C60="","",3)</f>
        <v/>
      </c>
      <c r="I60" s="271" t="inlineStr">
        <is>
          <t>THIRD PART - OCYAN</t>
        </is>
      </c>
      <c r="J60" s="271" t="inlineStr">
        <is>
          <t>BRASILEIRO</t>
        </is>
      </c>
      <c r="K60" s="275" t="inlineStr">
        <is>
          <t>(SUBSEA7)</t>
        </is>
      </c>
      <c r="L60" s="25" t="inlineStr">
        <is>
          <t>OCYAN</t>
        </is>
      </c>
      <c r="M60" s="873" t="n">
        <v>44758</v>
      </c>
      <c r="N60" s="78">
        <f>IF(M60="","",$L$3-M60+1)</f>
        <v/>
      </c>
      <c r="P60" s="225" t="inlineStr">
        <is>
          <t>RADIO OPERADOR</t>
        </is>
      </c>
      <c r="Q60" s="8">
        <f>M227</f>
        <v/>
      </c>
    </row>
    <row r="61" hidden="1" ht="16.5" customHeight="1" s="867">
      <c r="B61" s="234" t="inlineStr">
        <is>
          <t>FABIO SILVA DE OLIVEIRA</t>
        </is>
      </c>
      <c r="C61" s="234" t="inlineStr">
        <is>
          <t>ENCARREGADO DE CONVÉS</t>
        </is>
      </c>
      <c r="D61" s="271" t="n"/>
      <c r="E61" s="271" t="n"/>
      <c r="F61" s="61" t="inlineStr">
        <is>
          <t>OCYAN S.A</t>
        </is>
      </c>
      <c r="G61" s="260" t="inlineStr">
        <is>
          <t>TRIP</t>
        </is>
      </c>
      <c r="H61" s="235">
        <f>IF(C61="","",2)</f>
        <v/>
      </c>
      <c r="I61" s="272" t="n"/>
      <c r="J61" s="272" t="n"/>
      <c r="K61" s="273" t="n"/>
      <c r="L61" s="26" t="inlineStr">
        <is>
          <t>PETROBRAS</t>
        </is>
      </c>
      <c r="M61" s="873" t="n">
        <v>44749</v>
      </c>
      <c r="N61" s="78">
        <f>IF(M61="","",$L$3-M61+1)</f>
        <v/>
      </c>
      <c r="P61" s="225" t="inlineStr">
        <is>
          <t>REVCIM</t>
        </is>
      </c>
      <c r="Q61" s="8">
        <f>M228</f>
        <v/>
      </c>
    </row>
    <row r="62" hidden="1" ht="16.5" customHeight="1" s="867">
      <c r="B62" s="234" t="inlineStr">
        <is>
          <t>FABRICIO MILHEIRO DA SILVA</t>
        </is>
      </c>
      <c r="C62" s="234" t="inlineStr">
        <is>
          <t xml:space="preserve">SOLDADOR </t>
        </is>
      </c>
      <c r="D62" s="271" t="n"/>
      <c r="E62" s="271" t="n"/>
      <c r="F62" s="61" t="inlineStr">
        <is>
          <t>OCYAN S.A</t>
        </is>
      </c>
      <c r="G62" s="247" t="inlineStr">
        <is>
          <t>B - 324B</t>
        </is>
      </c>
      <c r="H62" s="64">
        <f>IF(C62="","",1)</f>
        <v/>
      </c>
      <c r="I62" s="271" t="inlineStr">
        <is>
          <t>ECR</t>
        </is>
      </c>
      <c r="J62" s="271" t="inlineStr">
        <is>
          <t>BRASILEIRO</t>
        </is>
      </c>
      <c r="K62" s="275" t="inlineStr">
        <is>
          <t>MOTORMAN</t>
        </is>
      </c>
      <c r="L62" s="26" t="inlineStr">
        <is>
          <t>PETROBRAS</t>
        </is>
      </c>
      <c r="M62" s="873" t="n">
        <v>44762</v>
      </c>
      <c r="N62" s="78">
        <f>IF(M62="","",$L$3-M62+1)</f>
        <v/>
      </c>
      <c r="P62" s="226" t="inlineStr">
        <is>
          <t>SALONEIRO</t>
        </is>
      </c>
      <c r="Q62" s="8">
        <f>M229</f>
        <v/>
      </c>
    </row>
    <row r="63" hidden="1" ht="16.5" customHeight="1" s="867">
      <c r="B63" s="234" t="inlineStr">
        <is>
          <t>FELIPE PIMENTEL RODRIGUES JUNIOR</t>
        </is>
      </c>
      <c r="C63" s="234" t="inlineStr">
        <is>
          <t>ASSIST. TEC. SUBSEA L</t>
        </is>
      </c>
      <c r="D63" s="271" t="n"/>
      <c r="E63" s="271" t="n"/>
      <c r="F63" s="61" t="inlineStr">
        <is>
          <t>FRANKS</t>
        </is>
      </c>
      <c r="G63" s="247" t="inlineStr">
        <is>
          <t>B - 307B</t>
        </is>
      </c>
      <c r="H63" s="64">
        <f>IF(C63="","",2)</f>
        <v/>
      </c>
      <c r="I63" s="271" t="inlineStr">
        <is>
          <t>DRILLING</t>
        </is>
      </c>
      <c r="J63" s="271" t="inlineStr">
        <is>
          <t>BRASILEIRO</t>
        </is>
      </c>
      <c r="K63" s="275" t="inlineStr">
        <is>
          <t>ROUSTABOUT</t>
        </is>
      </c>
      <c r="L63" s="25" t="inlineStr">
        <is>
          <t>OCYAN</t>
        </is>
      </c>
      <c r="M63" s="873" t="n">
        <v>44756</v>
      </c>
      <c r="N63" s="78">
        <f>IF(M63="","",$L$3-M63+1)</f>
        <v/>
      </c>
      <c r="P63" s="225" t="inlineStr">
        <is>
          <t>SAMPLE CATCHER</t>
        </is>
      </c>
      <c r="Q63" s="8">
        <f>M230</f>
        <v/>
      </c>
    </row>
    <row r="64" hidden="1" ht="16.5" customHeight="1" s="867">
      <c r="B64" s="234" t="inlineStr">
        <is>
          <t>FELIPPE GABRIEL PINHEIRO DE OLIVEIRA MARQUES</t>
        </is>
      </c>
      <c r="C64" s="234" t="inlineStr">
        <is>
          <t>ENCARREGADO DE PLATAFORMA (MPD)</t>
        </is>
      </c>
      <c r="D64" s="271" t="n"/>
      <c r="E64" s="251" t="n"/>
      <c r="F64" s="238" t="inlineStr">
        <is>
          <t>OCYAN S.A</t>
        </is>
      </c>
      <c r="G64" s="260" t="inlineStr">
        <is>
          <t>TRIP</t>
        </is>
      </c>
      <c r="H64" s="239">
        <f>IF(C64="","",3)</f>
        <v/>
      </c>
      <c r="I64" s="251" t="n"/>
      <c r="J64" s="251" t="n"/>
      <c r="K64" s="262" t="n"/>
      <c r="L64" s="21" t="inlineStr">
        <is>
          <t>DAY TRIP</t>
        </is>
      </c>
      <c r="M64" s="874" t="n">
        <v>44751</v>
      </c>
      <c r="N64" s="78">
        <f>IF(M64="","",$L$3-M64+1)</f>
        <v/>
      </c>
      <c r="P64" s="225" t="inlineStr">
        <is>
          <t>SECADOR DE CASCALHO (Operador de Equipamentos Jr.)</t>
        </is>
      </c>
      <c r="Q64" s="8">
        <f>M231</f>
        <v/>
      </c>
    </row>
    <row r="65" hidden="1" ht="16.5" customHeight="1" s="867">
      <c r="B65" s="234" t="inlineStr">
        <is>
          <t>FLAVIO IVANIR PEREIRA</t>
        </is>
      </c>
      <c r="C65" s="234" t="inlineStr">
        <is>
          <t>ENCARREGADO DE CONVÉS</t>
        </is>
      </c>
      <c r="D65" s="271" t="n"/>
      <c r="E65" s="271" t="n"/>
      <c r="F65" s="61" t="inlineStr">
        <is>
          <t>MARFOOD</t>
        </is>
      </c>
      <c r="G65" s="247" t="inlineStr">
        <is>
          <t>B - 340B</t>
        </is>
      </c>
      <c r="H65" s="64">
        <f>IF(C65="","",2)</f>
        <v/>
      </c>
      <c r="I65" s="271" t="inlineStr">
        <is>
          <t>THIRD PART - OCYAN</t>
        </is>
      </c>
      <c r="J65" s="271" t="inlineStr">
        <is>
          <t>BRASILERIO</t>
        </is>
      </c>
      <c r="K65" s="275" t="inlineStr">
        <is>
          <t xml:space="preserve">PAINTER OCYAN-SI </t>
        </is>
      </c>
      <c r="L65" s="25" t="inlineStr">
        <is>
          <t>OCYAN</t>
        </is>
      </c>
      <c r="M65" s="873" t="n">
        <v>44753</v>
      </c>
      <c r="N65" s="78">
        <f>IF(M65="","",$L$3-M65+1)</f>
        <v/>
      </c>
      <c r="P65" s="225" t="inlineStr">
        <is>
          <t>SEGUNDO OFICIAL DE MAQUINAS</t>
        </is>
      </c>
      <c r="Q65" s="8">
        <f>M232</f>
        <v/>
      </c>
    </row>
    <row r="66" hidden="1" ht="16.5" customHeight="1" s="867">
      <c r="A66" s="271" t="n">
        <v>44324</v>
      </c>
      <c r="B66" s="234" t="inlineStr">
        <is>
          <t>FLÁVIO MOREIRA LEMOS</t>
        </is>
      </c>
      <c r="C66" s="234" t="inlineStr">
        <is>
          <t>OPERADOR DE POSIC DINAMICO SR</t>
        </is>
      </c>
      <c r="D66" s="234" t="n"/>
      <c r="E66" s="271" t="n"/>
      <c r="F66" s="61" t="inlineStr">
        <is>
          <t>OCYAN S.A</t>
        </is>
      </c>
      <c r="G66" s="247" t="inlineStr">
        <is>
          <t>E - 620B</t>
        </is>
      </c>
      <c r="H66" s="235">
        <f>IF(C66="","",3)</f>
        <v/>
      </c>
      <c r="I66" s="271" t="inlineStr">
        <is>
          <t>THIRD PART - PETROBRAS</t>
        </is>
      </c>
      <c r="J66" s="271" t="inlineStr">
        <is>
          <t>BRASILEIRA</t>
        </is>
      </c>
      <c r="K66" s="275" t="inlineStr">
        <is>
          <t>OCYAN - SPARE (FEMININO)</t>
        </is>
      </c>
      <c r="L66" s="25" t="inlineStr">
        <is>
          <t>OCYAN</t>
        </is>
      </c>
      <c r="M66" s="873" t="n">
        <v>44748</v>
      </c>
      <c r="N66" s="78">
        <f>IF(M66="","",$L$3-M66+1)</f>
        <v/>
      </c>
      <c r="P66" s="225" t="inlineStr">
        <is>
          <t xml:space="preserve">SOLDADOR </t>
        </is>
      </c>
      <c r="Q66" s="8">
        <f>M233</f>
        <v/>
      </c>
    </row>
    <row r="67" hidden="1" ht="16.5" customHeight="1" s="867">
      <c r="B67" s="234" t="inlineStr">
        <is>
          <t>GABRIEL SIQUEIRA DA SILVA</t>
        </is>
      </c>
      <c r="C67" s="234" t="inlineStr">
        <is>
          <t>ASSISTENTE DE SUBSEA</t>
        </is>
      </c>
      <c r="D67" s="271" t="n"/>
      <c r="E67" s="271" t="n"/>
      <c r="F67" s="61" t="inlineStr">
        <is>
          <t>OCYAN S.A</t>
        </is>
      </c>
      <c r="G67" s="247" t="inlineStr">
        <is>
          <t>D - 526A</t>
        </is>
      </c>
      <c r="H67" s="64">
        <f>IF(C67="","",3)</f>
        <v/>
      </c>
      <c r="I67" s="271" t="inlineStr">
        <is>
          <t>ET</t>
        </is>
      </c>
      <c r="J67" s="271" t="inlineStr">
        <is>
          <t>BRASILEIRO</t>
        </is>
      </c>
      <c r="K67" s="275" t="inlineStr">
        <is>
          <t>CHIEF ET</t>
        </is>
      </c>
      <c r="L67" s="25" t="inlineStr">
        <is>
          <t>OCYAN</t>
        </is>
      </c>
      <c r="M67" s="873" t="n">
        <v>44748</v>
      </c>
      <c r="N67" s="78">
        <f>IF(M67="","",$L$3-M67+1)</f>
        <v/>
      </c>
      <c r="P67" s="226" t="inlineStr">
        <is>
          <t>SOLDADOR CALDEIREIRO</t>
        </is>
      </c>
      <c r="Q67" s="8">
        <f>M234</f>
        <v/>
      </c>
    </row>
    <row r="68" ht="16.5" customHeight="1" s="867">
      <c r="B68" s="234" t="inlineStr">
        <is>
          <t>GABRIELA DA COSTA LINO</t>
        </is>
      </c>
      <c r="C68" s="234" t="inlineStr">
        <is>
          <t>TÉCNICO DE SEGURANÇA</t>
        </is>
      </c>
      <c r="D68" s="271" t="n"/>
      <c r="E68" s="271" t="n"/>
      <c r="F68" s="61" t="inlineStr">
        <is>
          <t>MARFOOD</t>
        </is>
      </c>
      <c r="G68" s="247" t="inlineStr">
        <is>
          <t>B - 344B</t>
        </is>
      </c>
      <c r="H68" s="64">
        <f>IF(C68="","",2)</f>
        <v/>
      </c>
      <c r="I68" s="271" t="inlineStr">
        <is>
          <t>THIRD PART - OCYAN</t>
        </is>
      </c>
      <c r="J68" s="271" t="inlineStr">
        <is>
          <t>BRASILEIRO</t>
        </is>
      </c>
      <c r="K68" s="275" t="inlineStr">
        <is>
          <t>OCYAN - SPARE</t>
        </is>
      </c>
      <c r="L68" s="25" t="inlineStr">
        <is>
          <t>OCYAN</t>
        </is>
      </c>
      <c r="M68" s="873" t="n">
        <v>44746</v>
      </c>
      <c r="N68" s="78">
        <f>IF(M68="","",$L$3-M68+1)</f>
        <v/>
      </c>
      <c r="P68" s="226" t="inlineStr">
        <is>
          <t>SOLDADOR I</t>
        </is>
      </c>
      <c r="Q68" s="8">
        <f>M235</f>
        <v/>
      </c>
    </row>
    <row r="69" hidden="1" ht="16.5" customHeight="1" s="867">
      <c r="B69" s="234" t="inlineStr">
        <is>
          <t>GELLYSON JUSTO MOREIRA</t>
        </is>
      </c>
      <c r="C69" s="234" t="inlineStr">
        <is>
          <t>CIMENTADOR</t>
        </is>
      </c>
      <c r="D69" s="271" t="n"/>
      <c r="E69" s="271" t="n"/>
      <c r="F69" s="61" t="inlineStr">
        <is>
          <t>OCYAN S.A</t>
        </is>
      </c>
      <c r="G69" s="247" t="inlineStr">
        <is>
          <t>D - 544A</t>
        </is>
      </c>
      <c r="H69" s="64">
        <f>IF(C69="","",3)</f>
        <v/>
      </c>
      <c r="I69" s="271" t="inlineStr">
        <is>
          <t>MARINE</t>
        </is>
      </c>
      <c r="J69" s="271" t="inlineStr">
        <is>
          <t>BRASILEIRO</t>
        </is>
      </c>
      <c r="K69" s="275" t="inlineStr">
        <is>
          <t>CRANE OPERATOR</t>
        </is>
      </c>
      <c r="L69" s="25" t="inlineStr">
        <is>
          <t>OCYAN</t>
        </is>
      </c>
      <c r="M69" s="873" t="n">
        <v>44756</v>
      </c>
      <c r="N69" s="78">
        <f>IF(M69="","",$L$3-M69+1)</f>
        <v/>
      </c>
      <c r="P69" s="225" t="inlineStr">
        <is>
          <t>SOLDADOR II</t>
        </is>
      </c>
      <c r="Q69" s="8">
        <f>M236</f>
        <v/>
      </c>
    </row>
    <row r="70" hidden="1" ht="16.5" customHeight="1" s="867">
      <c r="B70" s="234" t="inlineStr">
        <is>
          <t>GENECI CORREA</t>
        </is>
      </c>
      <c r="C70" s="234" t="inlineStr">
        <is>
          <t>Inspetor de END III</t>
        </is>
      </c>
      <c r="D70" s="271" t="n"/>
      <c r="E70" s="271" t="n"/>
      <c r="F70" s="61" t="inlineStr">
        <is>
          <t>SSE</t>
        </is>
      </c>
      <c r="G70" s="247" t="inlineStr">
        <is>
          <t>D - 520B</t>
        </is>
      </c>
      <c r="H70" s="64">
        <f>IF(C70="","",1)</f>
        <v/>
      </c>
      <c r="I70" s="271" t="inlineStr">
        <is>
          <t>MARINE</t>
        </is>
      </c>
      <c r="J70" s="271" t="inlineStr">
        <is>
          <t>BRASILEIRO</t>
        </is>
      </c>
      <c r="K70" s="275" t="inlineStr">
        <is>
          <t>ELECTRICIAN</t>
        </is>
      </c>
      <c r="L70" s="25" t="inlineStr">
        <is>
          <t>OCYAN</t>
        </is>
      </c>
      <c r="M70" s="873" t="n">
        <v>44759</v>
      </c>
      <c r="N70" s="78">
        <f>IF(M70="","",$L$3-M70+1)</f>
        <v/>
      </c>
      <c r="P70" s="226" t="inlineStr">
        <is>
          <t>SOLDADOR TIG/ELETRODO</t>
        </is>
      </c>
      <c r="Q70" s="8">
        <f>M237</f>
        <v/>
      </c>
    </row>
    <row r="71" hidden="1" ht="16.5" customHeight="1" s="867">
      <c r="B71" s="234" t="inlineStr">
        <is>
          <t>GIOVANA LEONARDO WERDAM DO PRA</t>
        </is>
      </c>
      <c r="C71" s="234" t="inlineStr">
        <is>
          <t>QUÍMICA</t>
        </is>
      </c>
      <c r="D71" s="271" t="n"/>
      <c r="E71" s="271" t="n"/>
      <c r="F71" s="61" t="inlineStr">
        <is>
          <t>OCYAN S.A</t>
        </is>
      </c>
      <c r="G71" s="260" t="inlineStr">
        <is>
          <t>Hospital B</t>
        </is>
      </c>
      <c r="H71" s="235">
        <f>IF(C71="","",1)</f>
        <v/>
      </c>
      <c r="I71" s="271" t="n"/>
      <c r="J71" s="271" t="n"/>
      <c r="K71" s="273" t="n"/>
      <c r="L71" s="63" t="inlineStr">
        <is>
          <t>DAY TRIP</t>
        </is>
      </c>
      <c r="M71" s="875" t="n">
        <v>44762</v>
      </c>
      <c r="N71" s="78">
        <f>IF(M71="","",$L$3-M71+1)</f>
        <v/>
      </c>
      <c r="P71" s="225" t="inlineStr">
        <is>
          <t>SOLDADOR/ESCALADO NI</t>
        </is>
      </c>
    </row>
    <row r="72" hidden="1" ht="16.5" customHeight="1" s="867">
      <c r="B72" s="234" t="inlineStr">
        <is>
          <t>GLEIDSON ALVES DE OLIVEIRA</t>
        </is>
      </c>
      <c r="C72" s="234" t="inlineStr">
        <is>
          <t>ASSISTENTE TÉCNICO EM MECÂNICA</t>
        </is>
      </c>
      <c r="D72" s="271" t="n"/>
      <c r="E72" s="271" t="n"/>
      <c r="F72" s="61" t="inlineStr">
        <is>
          <t>ALIMAK</t>
        </is>
      </c>
      <c r="G72" s="247" t="inlineStr">
        <is>
          <t>C - 422B</t>
        </is>
      </c>
      <c r="H72" s="64">
        <f>IF(C72="","",3)</f>
        <v/>
      </c>
      <c r="I72" s="271" t="inlineStr">
        <is>
          <t>THIRD PART - PETROBRAS</t>
        </is>
      </c>
      <c r="J72" s="271" t="inlineStr">
        <is>
          <t>BRASILEIRO</t>
        </is>
      </c>
      <c r="K72" s="275" t="inlineStr">
        <is>
          <t>OCYAN - SPARE</t>
        </is>
      </c>
      <c r="L72" s="26" t="inlineStr">
        <is>
          <t>PETROBRAS</t>
        </is>
      </c>
      <c r="M72" s="873" t="n">
        <v>44761</v>
      </c>
      <c r="N72" s="78">
        <f>IF(M72="","",$L$3-M72+1)</f>
        <v/>
      </c>
      <c r="P72" s="226" t="inlineStr">
        <is>
          <t>SONDADOR CYBER</t>
        </is>
      </c>
      <c r="Q72" s="8" t="n"/>
    </row>
    <row r="73" hidden="1" ht="16.5" customHeight="1" s="867">
      <c r="B73" s="234" t="inlineStr">
        <is>
          <t>GUILHERME RODRIGUES FONSECA</t>
        </is>
      </c>
      <c r="C73" s="234" t="inlineStr">
        <is>
          <t>ASSISTENTE OPER DE GUINDASTE</t>
        </is>
      </c>
      <c r="D73" s="271" t="n"/>
      <c r="E73" s="271" t="n"/>
      <c r="F73" s="61" t="inlineStr">
        <is>
          <t>SUBSEA 7</t>
        </is>
      </c>
      <c r="G73" s="247" t="inlineStr">
        <is>
          <t>C - 446B</t>
        </is>
      </c>
      <c r="H73" s="64">
        <f>IF(C73="","",2)</f>
        <v/>
      </c>
      <c r="I73" s="271" t="inlineStr">
        <is>
          <t>THIRD PART - PETROBRAS</t>
        </is>
      </c>
      <c r="J73" s="271" t="inlineStr">
        <is>
          <t>BRASILEIRO</t>
        </is>
      </c>
      <c r="K73" s="275" t="inlineStr">
        <is>
          <t>CLIENT 3rd PARTY</t>
        </is>
      </c>
      <c r="L73" s="25" t="inlineStr">
        <is>
          <t>OCYAN</t>
        </is>
      </c>
      <c r="M73" s="873" t="n">
        <v>44755</v>
      </c>
      <c r="N73" s="78">
        <f>IF(M73="","",$L$3-M73+1)</f>
        <v/>
      </c>
      <c r="P73" s="225" t="inlineStr">
        <is>
          <t>SUBCHEFE DE MAQUINAS</t>
        </is>
      </c>
      <c r="Q73" s="8" t="n"/>
    </row>
    <row r="74" hidden="1" ht="16.5" customHeight="1" s="867">
      <c r="B74" s="234" t="inlineStr">
        <is>
          <t>GUSTAVO DE PAULA PESSOTTI</t>
        </is>
      </c>
      <c r="C74" s="234" t="inlineStr">
        <is>
          <t>TECNICO DE REVESTIMENTO</t>
        </is>
      </c>
      <c r="D74" s="271" t="n"/>
      <c r="E74" s="271" t="n"/>
      <c r="F74" s="61" t="inlineStr">
        <is>
          <t>PETROBRAS</t>
        </is>
      </c>
      <c r="G74" s="247" t="n"/>
      <c r="H74" s="64" t="n"/>
      <c r="I74" s="271" t="n"/>
      <c r="J74" s="271" t="n"/>
      <c r="K74" s="275" t="n"/>
      <c r="L74" s="25" t="n"/>
      <c r="M74" s="873" t="n">
        <v>44749</v>
      </c>
      <c r="N74" s="78">
        <f>IF(M74="","",$L$3-M74+1)</f>
        <v/>
      </c>
      <c r="P74" s="229" t="inlineStr">
        <is>
          <t>SUPERINTENDENTE DE PLATAFORMA</t>
        </is>
      </c>
      <c r="Q74" s="8" t="n"/>
    </row>
    <row r="75" hidden="1" ht="16.5" customHeight="1" s="867">
      <c r="B75" s="60" t="inlineStr">
        <is>
          <t>Gustavo Henrique Pereira vai veio 620</t>
        </is>
      </c>
      <c r="C75" s="60" t="inlineStr">
        <is>
          <t>FISCAL DE SONDAGEM</t>
        </is>
      </c>
      <c r="D75" s="80" t="n"/>
      <c r="E75" s="271" t="n"/>
      <c r="F75" s="61" t="inlineStr">
        <is>
          <t>OCYAN S.A</t>
        </is>
      </c>
      <c r="G75" s="260" t="inlineStr">
        <is>
          <t>TRIP</t>
        </is>
      </c>
      <c r="H75" s="235">
        <f>IF(C75="","",2)</f>
        <v/>
      </c>
      <c r="I75" s="272" t="n"/>
      <c r="J75" s="272" t="n"/>
      <c r="K75" s="273" t="n"/>
      <c r="L75" s="21" t="inlineStr">
        <is>
          <t>DAY TRIP</t>
        </is>
      </c>
      <c r="M75" s="874" t="n">
        <v>44762</v>
      </c>
      <c r="N75" s="78">
        <f>IF(M75="","",$L$3-M75+1)</f>
        <v/>
      </c>
      <c r="P75" s="229" t="inlineStr">
        <is>
          <t>SUPERVISOR DE ELETROELETRONICA</t>
        </is>
      </c>
      <c r="Q75" s="8" t="n"/>
    </row>
    <row r="76" hidden="1" ht="16.5" customHeight="1" s="867">
      <c r="B76" s="234" t="inlineStr">
        <is>
          <t>HELTON DE OLIVEIRA ROCHA</t>
        </is>
      </c>
      <c r="C76" s="234" t="inlineStr">
        <is>
          <t>ASSISTENTE TÉCNICO SUBSEA III</t>
        </is>
      </c>
      <c r="D76" s="271" t="n"/>
      <c r="E76" s="271" t="n"/>
      <c r="F76" s="61" t="inlineStr">
        <is>
          <t>NEXA</t>
        </is>
      </c>
      <c r="G76" s="247" t="inlineStr">
        <is>
          <t>C - 449B</t>
        </is>
      </c>
      <c r="H76" s="64">
        <f>IF(C76="","",1)</f>
        <v/>
      </c>
      <c r="I76" s="271" t="inlineStr">
        <is>
          <t>THIRD PART - OCYAN</t>
        </is>
      </c>
      <c r="J76" s="271" t="inlineStr">
        <is>
          <t>BRASILEIRO</t>
        </is>
      </c>
      <c r="K76" s="275" t="inlineStr">
        <is>
          <t>CLIENT 3rd PARTY</t>
        </is>
      </c>
      <c r="L76" s="26" t="inlineStr">
        <is>
          <t>PETROBRAS</t>
        </is>
      </c>
      <c r="M76" s="873" t="n">
        <v>44758</v>
      </c>
      <c r="N76" s="78">
        <f>IF(M76="","",$L$3-M76+1)</f>
        <v/>
      </c>
      <c r="P76" s="226" t="inlineStr">
        <is>
          <t>SUPERVISOR DE H2S</t>
        </is>
      </c>
      <c r="Q76" s="8" t="n"/>
    </row>
    <row r="77" hidden="1" ht="16.5" customHeight="1" s="867">
      <c r="B77" s="234" t="inlineStr">
        <is>
          <t>IGOR COUTO NOVAIS</t>
        </is>
      </c>
      <c r="C77" s="234" t="inlineStr">
        <is>
          <t xml:space="preserve">SOLDADOR </t>
        </is>
      </c>
      <c r="D77" s="271" t="n"/>
      <c r="E77" s="234" t="n"/>
      <c r="F77" s="61" t="inlineStr">
        <is>
          <t>HALLIBURTON</t>
        </is>
      </c>
      <c r="G77" s="247" t="inlineStr">
        <is>
          <t>C - 431B</t>
        </is>
      </c>
      <c r="H77" s="64">
        <f>IF(C77="","",3)</f>
        <v/>
      </c>
      <c r="I77" s="271" t="inlineStr">
        <is>
          <t>THIRD PART - PETROBRAS</t>
        </is>
      </c>
      <c r="J77" s="271" t="inlineStr">
        <is>
          <t>BRASILEIRO</t>
        </is>
      </c>
      <c r="K77" s="275" t="inlineStr">
        <is>
          <t>CLIENT 3rd PARTY (FEMININO)</t>
        </is>
      </c>
      <c r="L77" s="25" t="inlineStr">
        <is>
          <t>OCYAN</t>
        </is>
      </c>
      <c r="M77" s="873" t="n">
        <v>44752</v>
      </c>
      <c r="N77" s="78">
        <f>IF(M77="","",$L$3-M77+1)</f>
        <v/>
      </c>
      <c r="P77" s="228" t="inlineStr">
        <is>
          <t>SUPERVISOR DE MECANICA</t>
        </is>
      </c>
      <c r="Q77" s="8" t="n"/>
    </row>
    <row r="78" hidden="1" ht="16.5" customHeight="1" s="867">
      <c r="B78" s="60" t="inlineStr">
        <is>
          <t>Isao Fujishima</t>
        </is>
      </c>
      <c r="C78" s="60" t="inlineStr">
        <is>
          <t>FISCAL</t>
        </is>
      </c>
      <c r="D78" s="80" t="n"/>
      <c r="E78" s="271" t="n"/>
      <c r="F78" s="61" t="inlineStr">
        <is>
          <t>OCYAN S.A</t>
        </is>
      </c>
      <c r="G78" s="247" t="inlineStr">
        <is>
          <t>B - 333B</t>
        </is>
      </c>
      <c r="H78" s="64">
        <f>IF(C78="","",2)</f>
        <v/>
      </c>
      <c r="I78" s="271" t="inlineStr">
        <is>
          <t>CATERING</t>
        </is>
      </c>
      <c r="J78" s="271" t="inlineStr">
        <is>
          <t>BRASILEIRO</t>
        </is>
      </c>
      <c r="K78" s="275" t="inlineStr">
        <is>
          <t>CATERING (FEMININO)</t>
        </is>
      </c>
      <c r="L78" s="20" t="inlineStr">
        <is>
          <t>MARFOOD</t>
        </is>
      </c>
      <c r="M78" s="873" t="n">
        <v>44758</v>
      </c>
      <c r="N78" s="78">
        <f>IF(M78="","",$L$3-M78+1)</f>
        <v/>
      </c>
      <c r="P78" s="226" t="inlineStr">
        <is>
          <t>SUPERVISOR DE OPERAÇÕES</t>
        </is>
      </c>
      <c r="Q78" s="8" t="n"/>
    </row>
    <row r="79" hidden="1" ht="16.5" customHeight="1" s="867">
      <c r="B79" s="60" t="inlineStr">
        <is>
          <t>IURI LIBARDI CAMPOS</t>
        </is>
      </c>
      <c r="C79" s="60" t="inlineStr">
        <is>
          <t>ENCARREGADO DE PLATAFORMA</t>
        </is>
      </c>
      <c r="D79" s="80" t="n"/>
      <c r="E79" s="80" t="n"/>
      <c r="F79" s="3" t="inlineStr">
        <is>
          <t>OCYAN S.A</t>
        </is>
      </c>
      <c r="G79" s="253" t="inlineStr">
        <is>
          <t>E - 638</t>
        </is>
      </c>
      <c r="H79" s="47">
        <f>IF(C79="","",1)</f>
        <v/>
      </c>
      <c r="I79" s="80" t="inlineStr">
        <is>
          <t>PETROBRAS</t>
        </is>
      </c>
      <c r="J79" s="80" t="inlineStr">
        <is>
          <t>BRASILEIRO</t>
        </is>
      </c>
      <c r="K79" s="285" t="inlineStr">
        <is>
          <t>GEOLOGIST</t>
        </is>
      </c>
      <c r="L79" s="25" t="inlineStr">
        <is>
          <t>OCYAN</t>
        </is>
      </c>
      <c r="M79" s="873" t="n">
        <v>44751</v>
      </c>
      <c r="N79" s="78">
        <f>IF(M79="","",$L$3-M79+1)</f>
        <v/>
      </c>
      <c r="P79" s="225" t="inlineStr">
        <is>
          <t>SUPERVISOR DE SUBSEA</t>
        </is>
      </c>
      <c r="Q79" s="8" t="n"/>
    </row>
    <row r="80" hidden="1" ht="16.5" customHeight="1" s="867">
      <c r="B80" s="234" t="inlineStr">
        <is>
          <t>JACIANO FERREIRA</t>
        </is>
      </c>
      <c r="C80" s="234" t="inlineStr">
        <is>
          <t>MESTRE DE CABOTAGEM</t>
        </is>
      </c>
      <c r="D80" s="271" t="n"/>
      <c r="E80" s="271" t="n"/>
      <c r="F80" s="61" t="inlineStr">
        <is>
          <t>PETROBRAS</t>
        </is>
      </c>
      <c r="G80" s="247" t="n"/>
      <c r="H80" s="64" t="n"/>
      <c r="I80" s="271" t="n"/>
      <c r="J80" s="271" t="n"/>
      <c r="K80" s="275" t="n"/>
      <c r="L80" s="25" t="n"/>
      <c r="M80" s="873" t="n">
        <v>44762</v>
      </c>
      <c r="N80" s="78">
        <f>IF(M80="","",$L$3-M80+1)</f>
        <v/>
      </c>
      <c r="P80" s="229" t="n"/>
    </row>
    <row r="81" hidden="1" ht="16.5" customHeight="1" s="867">
      <c r="B81" s="234" t="inlineStr">
        <is>
          <t>JEFFERSON PEREIRA DA SILVA</t>
        </is>
      </c>
      <c r="C81" s="234" t="inlineStr">
        <is>
          <t>SOLDADOR CALDEIREIRO I</t>
        </is>
      </c>
      <c r="D81" s="234" t="n"/>
      <c r="E81" s="271" t="n"/>
      <c r="F81" s="61" t="inlineStr">
        <is>
          <t>MARFOOD</t>
        </is>
      </c>
      <c r="G81" s="247" t="inlineStr">
        <is>
          <t>C - 413B</t>
        </is>
      </c>
      <c r="H81" s="64">
        <f>IF(C81="","",1)</f>
        <v/>
      </c>
      <c r="I81" s="271" t="inlineStr">
        <is>
          <t>THIRD PART - OCYAN</t>
        </is>
      </c>
      <c r="J81" s="271" t="inlineStr">
        <is>
          <t>BRASILEIRO</t>
        </is>
      </c>
      <c r="K81" s="275" t="inlineStr">
        <is>
          <t>OCYAN - SPARE (FEMININO)</t>
        </is>
      </c>
      <c r="L81" s="25" t="inlineStr">
        <is>
          <t>OCYAN</t>
        </is>
      </c>
      <c r="M81" s="873" t="n">
        <v>44753</v>
      </c>
      <c r="N81" s="78">
        <f>IF(M81="","",$L$3-M81+1)</f>
        <v/>
      </c>
      <c r="P81" s="225" t="inlineStr">
        <is>
          <t>SUPERVISOR ROV I</t>
        </is>
      </c>
    </row>
    <row r="82" hidden="1" ht="16.5" customHeight="1" s="867">
      <c r="B82" s="234" t="inlineStr">
        <is>
          <t>JEHAN JOSE GONCALVES FERREIRA</t>
        </is>
      </c>
      <c r="C82" s="234" t="inlineStr">
        <is>
          <t>AUXILIAR DE PLATAFORMA</t>
        </is>
      </c>
      <c r="D82" s="271" t="n"/>
      <c r="E82" s="234" t="n"/>
      <c r="F82" s="61" t="inlineStr">
        <is>
          <t>HALLIBURTON</t>
        </is>
      </c>
      <c r="G82" s="247" t="inlineStr">
        <is>
          <t>C - 431A</t>
        </is>
      </c>
      <c r="H82" s="64">
        <f>IF(C82="","",3)</f>
        <v/>
      </c>
      <c r="I82" s="271" t="inlineStr">
        <is>
          <t>THIRD PART - PETROBRAS</t>
        </is>
      </c>
      <c r="J82" s="271" t="inlineStr">
        <is>
          <t>BRASILEIRO</t>
        </is>
      </c>
      <c r="K82" s="275" t="inlineStr">
        <is>
          <t>CLIENT 3rd PARTY (FEMININO)</t>
        </is>
      </c>
      <c r="L82" s="25" t="inlineStr">
        <is>
          <t>OCYAN</t>
        </is>
      </c>
      <c r="M82" s="873" t="n">
        <v>44746</v>
      </c>
      <c r="N82" s="78">
        <f>IF(M82="","",$L$3-M82+1)</f>
        <v/>
      </c>
      <c r="P82" s="226" t="inlineStr">
        <is>
          <t>TEC DE EQUIPAMENTOS</t>
        </is>
      </c>
    </row>
    <row r="83" ht="16.5" customHeight="1" s="867">
      <c r="B83" s="234" t="inlineStr">
        <is>
          <t>JOÃO DANIEL DIAS DO AMARANTE F</t>
        </is>
      </c>
      <c r="C83" s="234" t="inlineStr">
        <is>
          <t>TÉCNICO DE SEGURANÇA</t>
        </is>
      </c>
      <c r="D83" s="271" t="n"/>
      <c r="E83" s="80" t="n"/>
      <c r="F83" s="58" t="inlineStr">
        <is>
          <t>OCYAN S.A</t>
        </is>
      </c>
      <c r="G83" s="253" t="inlineStr">
        <is>
          <t>E - 611</t>
        </is>
      </c>
      <c r="H83" s="47">
        <f>IF(C83="","",1)</f>
        <v/>
      </c>
      <c r="I83" s="80" t="inlineStr">
        <is>
          <t>DRILLING</t>
        </is>
      </c>
      <c r="J83" s="80" t="inlineStr">
        <is>
          <t>BRASILEIRO</t>
        </is>
      </c>
      <c r="K83" s="285" t="inlineStr">
        <is>
          <t>TOOLPUSHER</t>
        </is>
      </c>
      <c r="L83" s="25" t="inlineStr">
        <is>
          <t>OCYAN</t>
        </is>
      </c>
      <c r="M83" s="873" t="n">
        <v>44748</v>
      </c>
      <c r="N83" s="78">
        <f>IF(M83="","",$L$3-M83+1)</f>
        <v/>
      </c>
      <c r="P83" s="225" t="inlineStr">
        <is>
          <t>TEC INSPEÇÃO EQUIPAMENTOS</t>
        </is>
      </c>
    </row>
    <row r="84" hidden="1" ht="16.5" customHeight="1" s="867">
      <c r="B84" s="234" t="inlineStr">
        <is>
          <t>JOAO PAULO PEREIRA DA HORA</t>
        </is>
      </c>
      <c r="C84" s="234" t="inlineStr">
        <is>
          <t>ENCARREGADO DE PLATAFORMA</t>
        </is>
      </c>
      <c r="D84" s="234" t="n"/>
      <c r="E84" s="271" t="n"/>
      <c r="F84" s="61" t="inlineStr">
        <is>
          <t>OCYAN S.A</t>
        </is>
      </c>
      <c r="G84" s="247" t="inlineStr">
        <is>
          <t>B - 355B</t>
        </is>
      </c>
      <c r="H84" s="64">
        <f>IF(C84="","",1)</f>
        <v/>
      </c>
      <c r="I84" s="271" t="inlineStr">
        <is>
          <t>CATERING</t>
        </is>
      </c>
      <c r="J84" s="271" t="inlineStr">
        <is>
          <t>BRASILEIRO</t>
        </is>
      </c>
      <c r="K84" s="275" t="inlineStr">
        <is>
          <t>CATERING</t>
        </is>
      </c>
      <c r="L84" s="25" t="inlineStr">
        <is>
          <t>OCYAN</t>
        </is>
      </c>
      <c r="M84" s="873" t="n">
        <v>44761</v>
      </c>
      <c r="N84" s="78">
        <f>IF(M84="","",$L$3-M84+1)</f>
        <v/>
      </c>
      <c r="P84" s="226" t="inlineStr">
        <is>
          <t>TEC INSPEÇÃO III / ALPINISTA I</t>
        </is>
      </c>
    </row>
    <row r="85" hidden="1" ht="16.5" customHeight="1" s="867">
      <c r="B85" s="234" t="inlineStr">
        <is>
          <t>JOAO PEDRO DA SILVA JUNIOR</t>
        </is>
      </c>
      <c r="C85" s="234" t="inlineStr">
        <is>
          <t>ASSISTENTE DE TORRISTA</t>
        </is>
      </c>
      <c r="D85" s="271" t="n"/>
      <c r="E85" s="271" t="n"/>
      <c r="F85" s="61" t="inlineStr">
        <is>
          <t>OCYAN S.A</t>
        </is>
      </c>
      <c r="G85" s="247" t="n"/>
      <c r="H85" s="64" t="n"/>
      <c r="I85" s="271" t="n"/>
      <c r="J85" s="271" t="n"/>
      <c r="K85" s="275" t="n"/>
      <c r="L85" s="26" t="n"/>
      <c r="M85" s="873" t="n">
        <v>44761</v>
      </c>
      <c r="N85" s="78">
        <f>IF(M85="","",$L$3-M85+1)</f>
        <v/>
      </c>
      <c r="P85" s="225" t="inlineStr">
        <is>
          <t>TECNICO DE ELETRONICA</t>
        </is>
      </c>
    </row>
    <row r="86" hidden="1" ht="16.5" customHeight="1" s="867">
      <c r="B86" s="234" t="inlineStr">
        <is>
          <t>JONAS MIRANDA MELO</t>
        </is>
      </c>
      <c r="C86" s="234" t="inlineStr">
        <is>
          <t>SECADOR DE CASCALHO (Operador de Equipamentos Jr.)</t>
        </is>
      </c>
      <c r="D86" s="271" t="n"/>
      <c r="E86" s="271" t="n"/>
      <c r="F86" s="61" t="inlineStr">
        <is>
          <t>FRANKS</t>
        </is>
      </c>
      <c r="G86" s="247" t="inlineStr">
        <is>
          <t>B - 309A</t>
        </is>
      </c>
      <c r="H86" s="64">
        <f>IF(C86="","",1)</f>
        <v/>
      </c>
      <c r="I86" s="271" t="inlineStr">
        <is>
          <t>DRILLING</t>
        </is>
      </c>
      <c r="J86" s="271" t="inlineStr">
        <is>
          <t>BRASILEIRO</t>
        </is>
      </c>
      <c r="K86" s="275" t="inlineStr">
        <is>
          <t>ROUSTABOUT</t>
        </is>
      </c>
      <c r="L86" s="25" t="inlineStr">
        <is>
          <t>OCYAN</t>
        </is>
      </c>
      <c r="M86" s="873" t="n">
        <v>44756</v>
      </c>
      <c r="N86" s="78">
        <f>IF(M86="","",$L$3-M86+1)</f>
        <v/>
      </c>
      <c r="P86" s="226" t="inlineStr">
        <is>
          <t>TÉCNICO DE LOGÍSTICA</t>
        </is>
      </c>
    </row>
    <row r="87" hidden="1" ht="16.5" customHeight="1" s="867">
      <c r="B87" s="234" t="inlineStr">
        <is>
          <t>JONATAN COUTINHO BARCELOS</t>
        </is>
      </c>
      <c r="C87" s="234" t="inlineStr">
        <is>
          <t>ELETROTÉCNICO III</t>
        </is>
      </c>
      <c r="D87" s="271" t="n"/>
      <c r="E87" s="271" t="n"/>
      <c r="F87" s="61" t="inlineStr">
        <is>
          <t>OCYAN S.A</t>
        </is>
      </c>
      <c r="G87" s="260" t="inlineStr">
        <is>
          <t>TRIP</t>
        </is>
      </c>
      <c r="H87" s="235">
        <f>IF(C87="","",2)</f>
        <v/>
      </c>
      <c r="I87" s="272" t="n"/>
      <c r="J87" s="263" t="n"/>
      <c r="K87" s="275" t="n"/>
      <c r="L87" s="25" t="inlineStr">
        <is>
          <t>OCYAN</t>
        </is>
      </c>
      <c r="M87" s="873" t="n">
        <v>44755</v>
      </c>
      <c r="N87" s="78">
        <f>IF(M87="","",$L$3-M87+1)</f>
        <v/>
      </c>
      <c r="P87" s="225" t="inlineStr">
        <is>
          <t xml:space="preserve">TÉCNICO DE OPERAÇÕES  </t>
        </is>
      </c>
    </row>
    <row r="88" hidden="1" ht="16.5" customHeight="1" s="867">
      <c r="B88" s="234" t="inlineStr">
        <is>
          <t>JORGE LUIZ CHAVES MEDEIROS JUNIOR - vai 342</t>
        </is>
      </c>
      <c r="C88" s="234" t="inlineStr">
        <is>
          <t>TEC EQUIPAMENTOS JR</t>
        </is>
      </c>
      <c r="D88" s="271" t="n"/>
      <c r="E88" s="271" t="n"/>
      <c r="F88" s="61" t="inlineStr">
        <is>
          <t>OCYAN-SI</t>
        </is>
      </c>
      <c r="G88" s="247" t="inlineStr">
        <is>
          <t>B - 355A</t>
        </is>
      </c>
      <c r="H88" s="64">
        <f>IF(C88="","",1)</f>
        <v/>
      </c>
      <c r="I88" s="271" t="inlineStr">
        <is>
          <t>CATERING</t>
        </is>
      </c>
      <c r="J88" s="271" t="inlineStr">
        <is>
          <t>BRASILEIRO</t>
        </is>
      </c>
      <c r="K88" s="275" t="inlineStr">
        <is>
          <t>CATERING</t>
        </is>
      </c>
      <c r="L88" s="20" t="inlineStr">
        <is>
          <t>MARFOOD</t>
        </is>
      </c>
      <c r="M88" s="873" t="n">
        <v>44759</v>
      </c>
      <c r="N88" s="78">
        <f>IF(M88="","",$L$3-M88+1)</f>
        <v/>
      </c>
      <c r="P88" s="226" t="inlineStr">
        <is>
          <t>TÉCNICO DE REVESTIMENTO</t>
        </is>
      </c>
    </row>
    <row r="89" hidden="1" ht="16.5" customHeight="1" s="867">
      <c r="B89" s="234" t="inlineStr">
        <is>
          <t>JOSE HAMILTON MENDES FILHO</t>
        </is>
      </c>
      <c r="C89" s="234" t="inlineStr">
        <is>
          <t>OPERADOR DE POSIC DINAMICO</t>
        </is>
      </c>
      <c r="D89" s="234" t="n"/>
      <c r="E89" s="234" t="n"/>
      <c r="F89" s="61" t="inlineStr">
        <is>
          <t>OCYAN S.A</t>
        </is>
      </c>
      <c r="G89" s="247" t="inlineStr">
        <is>
          <t>D - 551A</t>
        </is>
      </c>
      <c r="H89" s="64">
        <f>IF(C89="","",2)</f>
        <v/>
      </c>
      <c r="I89" s="271" t="inlineStr">
        <is>
          <t>MARINE</t>
        </is>
      </c>
      <c r="J89" s="271" t="inlineStr">
        <is>
          <t>BRASILEIRO</t>
        </is>
      </c>
      <c r="K89" s="275" t="inlineStr">
        <is>
          <t>DPO</t>
        </is>
      </c>
      <c r="L89" s="26" t="inlineStr">
        <is>
          <t>PETROBRAS</t>
        </is>
      </c>
      <c r="M89" s="873" t="n">
        <v>44755</v>
      </c>
      <c r="N89" s="78">
        <f>IF(M89="","",$L$3-M89+1)</f>
        <v/>
      </c>
      <c r="P89" s="225" t="inlineStr">
        <is>
          <t>TÉCNICO DE SEGURANÇA</t>
        </is>
      </c>
    </row>
    <row r="90" hidden="1" ht="16.5" customHeight="1" s="867">
      <c r="B90" s="234" t="inlineStr">
        <is>
          <t>JOSE ROBERTO RANGEL DA SILVA</t>
        </is>
      </c>
      <c r="C90" s="234" t="inlineStr">
        <is>
          <t>TEC. SUBSEA l</t>
        </is>
      </c>
      <c r="D90" s="271" t="n"/>
      <c r="E90" s="271" t="n"/>
      <c r="F90" s="61" t="inlineStr">
        <is>
          <t>OCYAN S.A</t>
        </is>
      </c>
      <c r="G90" s="247" t="inlineStr">
        <is>
          <t>C - 440B</t>
        </is>
      </c>
      <c r="H90" s="64">
        <f>IF(C90="","",3)</f>
        <v/>
      </c>
      <c r="I90" s="271" t="inlineStr">
        <is>
          <t>THIRD PART - OCYAN</t>
        </is>
      </c>
      <c r="J90" s="271" t="inlineStr">
        <is>
          <t>BRASILEIRO</t>
        </is>
      </c>
      <c r="K90" s="275" t="inlineStr">
        <is>
          <t>CLIENT 3rd PARTY</t>
        </is>
      </c>
      <c r="L90" s="25" t="inlineStr">
        <is>
          <t>OCYAN</t>
        </is>
      </c>
      <c r="M90" s="873" t="n">
        <v>44761</v>
      </c>
      <c r="N90" s="78">
        <f>IF(M90="","",$L$3-M90+1)</f>
        <v/>
      </c>
      <c r="P90" s="225" t="inlineStr">
        <is>
          <t>Tecnico de Suporte II</t>
        </is>
      </c>
    </row>
    <row r="91" hidden="1" ht="16.5" customHeight="1" s="867">
      <c r="B91" s="234" t="inlineStr">
        <is>
          <t>JOSEILSON AUGUSTO DA ANUNCIAÇÃO</t>
        </is>
      </c>
      <c r="C91" s="234" t="inlineStr">
        <is>
          <t>SOLDADOR / CALDEIREIRO</t>
        </is>
      </c>
      <c r="D91" s="271" t="n"/>
      <c r="E91" s="271" t="n"/>
      <c r="F91" s="61" t="inlineStr">
        <is>
          <t>NOV</t>
        </is>
      </c>
      <c r="G91" s="247" t="inlineStr">
        <is>
          <t>C - 453A</t>
        </is>
      </c>
      <c r="H91" s="64">
        <f>IF(C91="","",3)</f>
        <v/>
      </c>
      <c r="I91" s="271" t="inlineStr">
        <is>
          <t>THIRD PART - PETROBRAS</t>
        </is>
      </c>
      <c r="J91" s="271" t="inlineStr">
        <is>
          <t>BRASILEIRO</t>
        </is>
      </c>
      <c r="K91" s="275" t="inlineStr">
        <is>
          <t>CLIENT 3rd PARTY (QUIMICO)</t>
        </is>
      </c>
      <c r="L91" s="26" t="inlineStr">
        <is>
          <t>PETROBRAS</t>
        </is>
      </c>
      <c r="M91" s="873" t="n">
        <v>44759</v>
      </c>
      <c r="N91" s="78">
        <f>IF(M91="","",$L$3-M91+1)</f>
        <v/>
      </c>
      <c r="P91" s="226" t="inlineStr">
        <is>
          <t>TECNICO REVESTIMENTO</t>
        </is>
      </c>
    </row>
    <row r="92" hidden="1" ht="16.5" customHeight="1" s="867">
      <c r="B92" s="234" t="inlineStr">
        <is>
          <t>JULIO CESAR MONTEIRO LINHARES - veio cama B</t>
        </is>
      </c>
      <c r="C92" s="234" t="inlineStr">
        <is>
          <t>PILOTO DE ROV TRAINEE</t>
        </is>
      </c>
      <c r="D92" s="271" t="n"/>
      <c r="E92" s="271" t="n"/>
      <c r="F92" s="61" t="inlineStr">
        <is>
          <t>OCYAN S.A</t>
        </is>
      </c>
      <c r="G92" s="247" t="inlineStr">
        <is>
          <t>D - 529A</t>
        </is>
      </c>
      <c r="H92" s="64">
        <f>IF(C92="","",3)</f>
        <v/>
      </c>
      <c r="I92" s="271" t="inlineStr">
        <is>
          <t>SUBSEA</t>
        </is>
      </c>
      <c r="J92" s="271" t="inlineStr">
        <is>
          <t>BRASILEIRO</t>
        </is>
      </c>
      <c r="K92" s="275" t="inlineStr">
        <is>
          <t>SUBSEA SUPERVISOR</t>
        </is>
      </c>
      <c r="L92" s="25" t="inlineStr">
        <is>
          <t>OCYAN</t>
        </is>
      </c>
      <c r="M92" s="873" t="n">
        <v>44755</v>
      </c>
      <c r="N92" s="78">
        <f>IF(M92="","",$L$3-M92+1)</f>
        <v/>
      </c>
      <c r="P92" s="225" t="inlineStr">
        <is>
          <t>TORRISTA</t>
        </is>
      </c>
    </row>
    <row r="93" hidden="1" ht="16.5" customHeight="1" s="867">
      <c r="B93" s="234" t="inlineStr">
        <is>
          <t>KLEUDER FERREIRA CORTES</t>
        </is>
      </c>
      <c r="C93" s="234" t="inlineStr">
        <is>
          <t>RADIO OPERADOR</t>
        </is>
      </c>
      <c r="D93" s="271" t="n"/>
      <c r="E93" s="271" t="n"/>
      <c r="F93" s="61" t="inlineStr">
        <is>
          <t>OCYAN-SI</t>
        </is>
      </c>
      <c r="G93" s="247" t="inlineStr">
        <is>
          <t>C - 429A</t>
        </is>
      </c>
      <c r="H93" s="64">
        <f>IF(C93="","",3)</f>
        <v/>
      </c>
      <c r="I93" s="271" t="inlineStr">
        <is>
          <t>THIRD PART - PETROBRAS</t>
        </is>
      </c>
      <c r="J93" s="271" t="inlineStr">
        <is>
          <t>BRASILEIRO</t>
        </is>
      </c>
      <c r="K93" s="275" t="inlineStr">
        <is>
          <t>CLIENT 3rd PARTY</t>
        </is>
      </c>
      <c r="L93" s="25" t="inlineStr">
        <is>
          <t>OCYAN</t>
        </is>
      </c>
      <c r="M93" s="873" t="n">
        <v>44760</v>
      </c>
      <c r="N93" s="78">
        <f>IF(M93="","",$L$3-M93+1)</f>
        <v/>
      </c>
      <c r="P93" s="230" t="inlineStr">
        <is>
          <t>COORD SEGURANÇA TRAB E TREIN</t>
        </is>
      </c>
    </row>
    <row r="94" hidden="1" ht="16.5" customHeight="1" s="867">
      <c r="B94" s="234" t="inlineStr">
        <is>
          <t>LEANDRO JOSE DA SILVA</t>
        </is>
      </c>
      <c r="C94" s="234" t="inlineStr">
        <is>
          <t>AUXILIAR DE PLATAFORMA</t>
        </is>
      </c>
      <c r="D94" s="234" t="n"/>
      <c r="E94" s="271" t="n"/>
      <c r="F94" s="61" t="inlineStr">
        <is>
          <t>MARFOOD</t>
        </is>
      </c>
      <c r="G94" s="247" t="inlineStr">
        <is>
          <t>C - 413A</t>
        </is>
      </c>
      <c r="H94" s="64">
        <f>IF(C94="","",1)</f>
        <v/>
      </c>
      <c r="I94" s="271" t="inlineStr">
        <is>
          <t>THIRD PART - OCYAN</t>
        </is>
      </c>
      <c r="J94" s="271" t="inlineStr">
        <is>
          <t>BRASILEIRO</t>
        </is>
      </c>
      <c r="K94" s="275" t="inlineStr">
        <is>
          <t>OCYAN - SPARE (FEMININO)</t>
        </is>
      </c>
      <c r="L94" s="25" t="inlineStr">
        <is>
          <t>OCYAN</t>
        </is>
      </c>
      <c r="M94" s="873" t="n">
        <v>44753</v>
      </c>
      <c r="N94" s="78">
        <f>IF(M94="","",$L$3-M94+1)</f>
        <v/>
      </c>
      <c r="P94" s="230" t="inlineStr">
        <is>
          <t>IMEDIATO</t>
        </is>
      </c>
    </row>
    <row r="95" hidden="1" ht="16.5" customHeight="1" s="867">
      <c r="B95" s="234" t="inlineStr">
        <is>
          <t>LEANDRO PAZ MARQUES DOS SANTOS</t>
        </is>
      </c>
      <c r="C95" s="234" t="inlineStr">
        <is>
          <t>SUPERVISOR DE ELETROELETRONICA</t>
        </is>
      </c>
      <c r="D95" s="271" t="n"/>
      <c r="E95" s="271" t="n"/>
      <c r="F95" s="61" t="inlineStr">
        <is>
          <t>OCYAN S.A</t>
        </is>
      </c>
      <c r="G95" s="247" t="inlineStr">
        <is>
          <t>B - 309B</t>
        </is>
      </c>
      <c r="H95" s="64">
        <f>IF(C95="","",1)</f>
        <v/>
      </c>
      <c r="I95" s="271" t="inlineStr">
        <is>
          <t>DRILLING</t>
        </is>
      </c>
      <c r="J95" s="271" t="inlineStr">
        <is>
          <t>BRASILEIRO</t>
        </is>
      </c>
      <c r="K95" s="275" t="inlineStr">
        <is>
          <t>ROUSTABOUT</t>
        </is>
      </c>
      <c r="L95" s="25" t="inlineStr">
        <is>
          <t>OCYAN</t>
        </is>
      </c>
      <c r="M95" s="873" t="n">
        <v>44747</v>
      </c>
      <c r="N95" s="78">
        <f>IF(M95="","",$L$3-M95+1)</f>
        <v/>
      </c>
    </row>
    <row r="96" hidden="1" ht="16.5" customHeight="1" s="867">
      <c r="B96" s="234" t="inlineStr">
        <is>
          <t>LEILTON DE MORAES MARQUES</t>
        </is>
      </c>
      <c r="C96" s="234" t="inlineStr">
        <is>
          <t>PLATAFORMISTA</t>
        </is>
      </c>
      <c r="D96" s="271" t="n"/>
      <c r="E96" s="80" t="n"/>
      <c r="F96" s="3" t="inlineStr">
        <is>
          <t>OCYAN S.A</t>
        </is>
      </c>
      <c r="G96" s="253" t="inlineStr">
        <is>
          <t>E - 632A</t>
        </is>
      </c>
      <c r="H96" s="47">
        <f>IF(C96="","",1)</f>
        <v/>
      </c>
      <c r="I96" s="80" t="inlineStr">
        <is>
          <t>PETROBRAS</t>
        </is>
      </c>
      <c r="J96" s="80" t="inlineStr">
        <is>
          <t>BRASILEIRO</t>
        </is>
      </c>
      <c r="K96" s="285" t="inlineStr">
        <is>
          <t>COMPANY MAN</t>
        </is>
      </c>
      <c r="L96" s="25" t="inlineStr">
        <is>
          <t>OCYAN</t>
        </is>
      </c>
      <c r="M96" s="873" t="n">
        <v>44756</v>
      </c>
      <c r="N96" s="78">
        <f>IF(M96="","",$L$3-M96+1)</f>
        <v/>
      </c>
    </row>
    <row r="97" hidden="1" ht="16.5" customHeight="1" s="867">
      <c r="B97" s="234" t="inlineStr">
        <is>
          <t>LENILSON NUNES CONRADO</t>
        </is>
      </c>
      <c r="C97" s="234" t="inlineStr">
        <is>
          <t>ASSIST. TEC. SUBSEA l</t>
        </is>
      </c>
      <c r="D97" s="271" t="n"/>
      <c r="E97" s="271" t="n"/>
      <c r="F97" s="61" t="inlineStr">
        <is>
          <t>OCYAN S.A</t>
        </is>
      </c>
      <c r="G97" s="247" t="inlineStr">
        <is>
          <t>C - 438A</t>
        </is>
      </c>
      <c r="H97" s="64">
        <f>IF(C97="","",1)</f>
        <v/>
      </c>
      <c r="I97" s="271" t="inlineStr">
        <is>
          <t>THIRD PART - OCYAN</t>
        </is>
      </c>
      <c r="J97" s="271" t="inlineStr">
        <is>
          <t>BRASILEIRO</t>
        </is>
      </c>
      <c r="K97" s="275" t="inlineStr">
        <is>
          <t>CLIENT 3rd PARTY (CEMENTER)</t>
        </is>
      </c>
      <c r="L97" s="26" t="inlineStr">
        <is>
          <t>PETROBRAS</t>
        </is>
      </c>
      <c r="M97" s="873" t="n">
        <v>44758</v>
      </c>
      <c r="N97" s="78">
        <f>IF(M97="","",$L$3-M97+1)</f>
        <v/>
      </c>
    </row>
    <row r="98" hidden="1" ht="16.5" customHeight="1" s="867">
      <c r="B98" s="60" t="inlineStr">
        <is>
          <t>LEO SANDOVAL TAVARES</t>
        </is>
      </c>
      <c r="C98" s="60" t="inlineStr">
        <is>
          <t>ENGENHEIRO OPERACIONAL OFF</t>
        </is>
      </c>
      <c r="D98" s="80" t="n"/>
      <c r="E98" s="234" t="n"/>
      <c r="F98" s="61" t="inlineStr">
        <is>
          <t>OCYAN S.A</t>
        </is>
      </c>
      <c r="G98" s="260" t="inlineStr">
        <is>
          <t>TRIP</t>
        </is>
      </c>
      <c r="H98" s="235">
        <f>IF(C98="","",2)</f>
        <v/>
      </c>
      <c r="I98" s="272" t="n"/>
      <c r="J98" s="272" t="n"/>
      <c r="K98" s="273" t="n"/>
      <c r="L98" s="26" t="inlineStr">
        <is>
          <t>PETROBRAS</t>
        </is>
      </c>
      <c r="M98" s="873" t="n">
        <v>44756</v>
      </c>
      <c r="N98" s="78">
        <f>IF(M98="","",$L$3-M98+1)</f>
        <v/>
      </c>
    </row>
    <row r="99" hidden="1" ht="16.5" customHeight="1" s="867">
      <c r="B99" s="234" t="inlineStr">
        <is>
          <t>LEONARDO CORDEIRO DA SILVA</t>
        </is>
      </c>
      <c r="C99" s="234" t="inlineStr">
        <is>
          <t>CALDEIREIRO</t>
        </is>
      </c>
      <c r="D99" s="271" t="n"/>
      <c r="E99" s="80" t="n"/>
      <c r="F99" s="3" t="inlineStr">
        <is>
          <t>OCYAN S.A</t>
        </is>
      </c>
      <c r="G99" s="253" t="inlineStr">
        <is>
          <t>E - 615</t>
        </is>
      </c>
      <c r="H99" s="47">
        <f>IF(C99="","",1)</f>
        <v/>
      </c>
      <c r="I99" s="80" t="n"/>
      <c r="J99" s="80" t="n"/>
      <c r="K99" s="285" t="inlineStr">
        <is>
          <t>RIG MANAGER</t>
        </is>
      </c>
      <c r="L99" s="21" t="inlineStr">
        <is>
          <t>HOSPITAL</t>
        </is>
      </c>
      <c r="M99" s="874" t="n">
        <v>44762</v>
      </c>
      <c r="N99" s="78">
        <f>IF(M99="","",$L$3-M99+1)</f>
        <v/>
      </c>
    </row>
    <row r="100" hidden="1" ht="16.5" customHeight="1" s="867">
      <c r="B100" s="234" t="inlineStr">
        <is>
          <t>LEONARDO DA SILVA RIBEIRO</t>
        </is>
      </c>
      <c r="C100" s="234" t="inlineStr">
        <is>
          <t>TECNICO DE ELETRICA OFF</t>
        </is>
      </c>
      <c r="D100" s="271" t="n"/>
      <c r="E100" s="271" t="inlineStr">
        <is>
          <t>ELETRICISTA</t>
        </is>
      </c>
      <c r="F100" s="61" t="inlineStr">
        <is>
          <t>OCYAN S.A</t>
        </is>
      </c>
      <c r="G100" s="247" t="n"/>
      <c r="H100" s="64" t="n"/>
      <c r="I100" s="271" t="n"/>
      <c r="J100" s="271" t="n"/>
      <c r="K100" s="275" t="n"/>
      <c r="L100" s="25" t="n"/>
      <c r="M100" s="873" t="n">
        <v>44756</v>
      </c>
      <c r="N100" s="78">
        <f>IF(M100="","",$L$3-M100+1)</f>
        <v/>
      </c>
    </row>
    <row r="101" hidden="1" ht="16.5" customHeight="1" s="867">
      <c r="B101" s="60" t="inlineStr">
        <is>
          <t>LEONARDO JOSE DE CARVALHO MOREIRA</t>
        </is>
      </c>
      <c r="C101" s="60" t="inlineStr">
        <is>
          <t>SUPERVISOR DE SUBSEA</t>
        </is>
      </c>
      <c r="D101" s="80" t="n"/>
      <c r="E101" s="271" t="n"/>
      <c r="F101" s="61" t="inlineStr">
        <is>
          <t>HALLIBURTON</t>
        </is>
      </c>
      <c r="G101" s="247" t="inlineStr">
        <is>
          <t>C - 435B</t>
        </is>
      </c>
      <c r="H101" s="64">
        <f>IF(C101="","",3)</f>
        <v/>
      </c>
      <c r="I101" s="271" t="inlineStr">
        <is>
          <t>THIRD PART - OCYAN</t>
        </is>
      </c>
      <c r="J101" s="271" t="inlineStr">
        <is>
          <t>BRASILEIRO</t>
        </is>
      </c>
      <c r="K101" s="275" t="inlineStr">
        <is>
          <t>CLIENT 3rd PARTY</t>
        </is>
      </c>
      <c r="L101" s="26" t="inlineStr">
        <is>
          <t>PETROBRAS</t>
        </is>
      </c>
      <c r="M101" s="873" t="n">
        <v>44758</v>
      </c>
      <c r="N101" s="78">
        <f>IF(M101="","",$L$3-M101+1)</f>
        <v/>
      </c>
    </row>
    <row r="102" hidden="1" ht="16.5" customHeight="1" s="867">
      <c r="B102" s="234" t="inlineStr">
        <is>
          <t>LEONARDO MAIA CURVELO</t>
        </is>
      </c>
      <c r="C102" s="234" t="inlineStr">
        <is>
          <t>LWD</t>
        </is>
      </c>
      <c r="D102" s="271" t="n"/>
      <c r="E102" s="271" t="n"/>
      <c r="F102" s="61" t="inlineStr">
        <is>
          <t>MARFOOD</t>
        </is>
      </c>
      <c r="G102" s="247" t="inlineStr">
        <is>
          <t>B - 342B</t>
        </is>
      </c>
      <c r="H102" s="64">
        <f>IF(C102="","",2)</f>
        <v/>
      </c>
      <c r="I102" s="271" t="inlineStr">
        <is>
          <t>DRILLING</t>
        </is>
      </c>
      <c r="J102" s="271" t="inlineStr">
        <is>
          <t>BRASILEIRO</t>
        </is>
      </c>
      <c r="K102" s="275" t="inlineStr">
        <is>
          <t xml:space="preserve">PAINTER OCYAN-SI </t>
        </is>
      </c>
      <c r="L102" s="25" t="inlineStr">
        <is>
          <t>OCYAN</t>
        </is>
      </c>
      <c r="M102" s="873" t="n">
        <v>44753</v>
      </c>
      <c r="N102" s="78">
        <f>IF(M102="","",$L$3-M102+1)</f>
        <v/>
      </c>
    </row>
    <row r="103" hidden="1" ht="16.5" customHeight="1" s="867">
      <c r="B103" s="234" t="inlineStr">
        <is>
          <t>LUCAS DE SOUZA VALERIO BARRETO</t>
        </is>
      </c>
      <c r="C103" s="234" t="inlineStr">
        <is>
          <t>CABEÇA DE POÇO</t>
        </is>
      </c>
      <c r="D103" s="271" t="n"/>
      <c r="E103" s="271" t="n"/>
      <c r="F103" s="61" t="inlineStr">
        <is>
          <t>MASTER</t>
        </is>
      </c>
      <c r="G103" s="247" t="inlineStr">
        <is>
          <t>D - 526B</t>
        </is>
      </c>
      <c r="H103" s="64">
        <f>IF(C103="","",3)</f>
        <v/>
      </c>
      <c r="I103" s="271" t="inlineStr">
        <is>
          <t>ET</t>
        </is>
      </c>
      <c r="J103" s="271" t="inlineStr">
        <is>
          <t>BRASILEIRO</t>
        </is>
      </c>
      <c r="K103" s="275" t="inlineStr">
        <is>
          <t>CHIEF ET</t>
        </is>
      </c>
      <c r="L103" s="25" t="inlineStr">
        <is>
          <t>OCYAN</t>
        </is>
      </c>
      <c r="M103" s="873" t="n">
        <v>44758</v>
      </c>
      <c r="N103" s="78">
        <f>IF(M103="","",$L$3-M103+1)</f>
        <v/>
      </c>
    </row>
    <row r="104" hidden="1" ht="16.5" customHeight="1" s="867">
      <c r="A104" s="271" t="n">
        <v>44716</v>
      </c>
      <c r="B104" s="234" t="inlineStr">
        <is>
          <t>LUCIANO DE ASSIS XAVIER</t>
        </is>
      </c>
      <c r="C104" s="234" t="inlineStr">
        <is>
          <t>PLATAFORMISTA</t>
        </is>
      </c>
      <c r="D104" s="271" t="n"/>
      <c r="E104" s="234" t="n"/>
      <c r="F104" s="61" t="inlineStr">
        <is>
          <t>OCYAN S.A</t>
        </is>
      </c>
      <c r="G104" s="247" t="inlineStr">
        <is>
          <t>D - 544B</t>
        </is>
      </c>
      <c r="H104" s="64">
        <f>IF(C104="","",1)</f>
        <v/>
      </c>
      <c r="I104" s="271" t="inlineStr">
        <is>
          <t>MARINE</t>
        </is>
      </c>
      <c r="J104" s="271" t="inlineStr">
        <is>
          <t>BRASILEIRO</t>
        </is>
      </c>
      <c r="K104" s="275" t="inlineStr">
        <is>
          <t>CRANE OPERATOR</t>
        </is>
      </c>
      <c r="L104" s="20" t="inlineStr">
        <is>
          <t>MARFOOD</t>
        </is>
      </c>
      <c r="M104" s="873" t="n">
        <v>44749</v>
      </c>
      <c r="N104" s="78">
        <f>IF(M104="","",$L$3-M104+1)</f>
        <v/>
      </c>
    </row>
    <row r="105" hidden="1" ht="16.5" customHeight="1" s="867">
      <c r="B105" s="60" t="inlineStr">
        <is>
          <t>LUDMILA DA SILVA PINHEIRO</t>
        </is>
      </c>
      <c r="C105" s="60" t="inlineStr">
        <is>
          <t>NUTRICIONISTA</t>
        </is>
      </c>
      <c r="D105" s="80" t="n"/>
      <c r="E105" s="271" t="n"/>
      <c r="F105" s="61" t="inlineStr">
        <is>
          <t>MARFOOD</t>
        </is>
      </c>
      <c r="G105" s="247" t="inlineStr">
        <is>
          <t>B - 342A</t>
        </is>
      </c>
      <c r="H105" s="64">
        <f>IF(C105="","",2)</f>
        <v/>
      </c>
      <c r="I105" s="271" t="inlineStr">
        <is>
          <t>DRILLING</t>
        </is>
      </c>
      <c r="J105" s="271" t="inlineStr">
        <is>
          <t>BRASILEIRO</t>
        </is>
      </c>
      <c r="K105" s="275" t="inlineStr">
        <is>
          <t xml:space="preserve">PAINTER OCYAN-SI </t>
        </is>
      </c>
      <c r="L105" s="26" t="inlineStr">
        <is>
          <t>PETROBRAS</t>
        </is>
      </c>
      <c r="M105" s="873" t="n">
        <v>44760</v>
      </c>
      <c r="N105" s="78">
        <f>IF(M105="","",$L$3-M105+1)</f>
        <v/>
      </c>
    </row>
    <row r="106" hidden="1" ht="16.5" customHeight="1" s="867">
      <c r="B106" s="234" t="inlineStr">
        <is>
          <t>LUIS AUGUSTO ALMEIDA DIAS</t>
        </is>
      </c>
      <c r="C106" s="234" t="inlineStr">
        <is>
          <t>MECÂNICO</t>
        </is>
      </c>
      <c r="D106" s="271" t="n"/>
      <c r="E106" s="271" t="n"/>
      <c r="F106" s="61" t="inlineStr">
        <is>
          <t>HALLIBURTON</t>
        </is>
      </c>
      <c r="G106" s="247" t="inlineStr">
        <is>
          <t>C - 442B</t>
        </is>
      </c>
      <c r="H106" s="64">
        <f>IF(C106="","",3)</f>
        <v/>
      </c>
      <c r="I106" s="271" t="inlineStr">
        <is>
          <t>THIRD PART - OCYAN</t>
        </is>
      </c>
      <c r="J106" s="271" t="inlineStr">
        <is>
          <t>BRASILEIRO</t>
        </is>
      </c>
      <c r="K106" s="275" t="inlineStr">
        <is>
          <t>CLIENT 3rd PARTY</t>
        </is>
      </c>
      <c r="L106" s="26" t="inlineStr">
        <is>
          <t>PETROBRAS</t>
        </is>
      </c>
      <c r="M106" s="873" t="n">
        <v>44761</v>
      </c>
      <c r="N106" s="78">
        <f>IF(M106="","",$L$3-M106+1)</f>
        <v/>
      </c>
    </row>
    <row r="107" hidden="1" ht="16.5" customHeight="1" s="867">
      <c r="B107" s="234" t="inlineStr">
        <is>
          <t>LUIS FELIPE MORAES LIMA</t>
        </is>
      </c>
      <c r="C107" s="234" t="inlineStr">
        <is>
          <t>ARRUMADOR (A)</t>
        </is>
      </c>
      <c r="D107" s="271" t="n"/>
      <c r="E107" s="271" t="n"/>
      <c r="F107" s="61" t="inlineStr">
        <is>
          <t>OCYAN S.A</t>
        </is>
      </c>
      <c r="G107" s="247" t="inlineStr">
        <is>
          <t>B - 311A</t>
        </is>
      </c>
      <c r="H107" s="64">
        <f>IF(C107="","",1)</f>
        <v/>
      </c>
      <c r="I107" s="271" t="inlineStr">
        <is>
          <t>MARINE</t>
        </is>
      </c>
      <c r="J107" s="271" t="inlineStr">
        <is>
          <t>BRASILEIRO</t>
        </is>
      </c>
      <c r="K107" s="275" t="inlineStr">
        <is>
          <t>FLOORHAND</t>
        </is>
      </c>
      <c r="L107" s="25" t="inlineStr">
        <is>
          <t>OCYAN</t>
        </is>
      </c>
      <c r="M107" s="873" t="n">
        <v>44754</v>
      </c>
      <c r="N107" s="78">
        <f>IF(M107="","",$L$3-M107+1)</f>
        <v/>
      </c>
    </row>
    <row r="108" hidden="1" ht="16.5" customHeight="1" s="867">
      <c r="A108" s="271" t="inlineStr">
        <is>
          <t>.</t>
        </is>
      </c>
      <c r="B108" s="234" t="inlineStr">
        <is>
          <t>LUIS FELIPE SILVA OLIVEIRA GOMES- veio 424</t>
        </is>
      </c>
      <c r="C108" s="234" t="inlineStr">
        <is>
          <t>TECNICO DE COLUNA</t>
        </is>
      </c>
      <c r="D108" s="271" t="n"/>
      <c r="E108" s="271" t="n"/>
      <c r="F108" s="61" t="inlineStr">
        <is>
          <t>HALLIBURTON</t>
        </is>
      </c>
      <c r="G108" s="247" t="inlineStr">
        <is>
          <t>D - 522B</t>
        </is>
      </c>
      <c r="H108" s="64">
        <f>IF(C108="","",1)</f>
        <v/>
      </c>
      <c r="I108" s="271" t="n"/>
      <c r="J108" s="271" t="n"/>
      <c r="K108" s="275" t="inlineStr">
        <is>
          <t>ET</t>
        </is>
      </c>
      <c r="L108" s="25" t="inlineStr">
        <is>
          <t>OCYAN</t>
        </is>
      </c>
      <c r="M108" s="873" t="n">
        <v>44752</v>
      </c>
      <c r="N108" s="78">
        <f>IF(M108="","",$L$3-M108+1)</f>
        <v/>
      </c>
    </row>
    <row r="109" hidden="1" ht="16.5" customHeight="1" s="867">
      <c r="B109" s="234" t="inlineStr">
        <is>
          <t>LUIZ FERNANDO DE OLIVEIRA</t>
        </is>
      </c>
      <c r="C109" s="234" t="inlineStr">
        <is>
          <t>AUXILIAR DE PLATAFORMA</t>
        </is>
      </c>
      <c r="D109" s="271" t="n"/>
      <c r="E109" s="271" t="n"/>
      <c r="F109" s="61" t="inlineStr">
        <is>
          <t>QUALITECH</t>
        </is>
      </c>
      <c r="G109" s="247" t="inlineStr">
        <is>
          <t>D - 511B</t>
        </is>
      </c>
      <c r="H109" s="64">
        <f>IF(C109="","",1)</f>
        <v/>
      </c>
      <c r="I109" s="271" t="inlineStr">
        <is>
          <t>DRILLING</t>
        </is>
      </c>
      <c r="J109" s="271" t="inlineStr">
        <is>
          <t>BRASILEIRO</t>
        </is>
      </c>
      <c r="K109" s="275" t="inlineStr">
        <is>
          <t>ASSIST. DRILLER</t>
        </is>
      </c>
      <c r="L109" s="25" t="inlineStr">
        <is>
          <t>OCYAN</t>
        </is>
      </c>
      <c r="M109" s="873" t="n">
        <v>44759</v>
      </c>
      <c r="N109" s="78">
        <f>IF(M109="","",$L$3-M109+1)</f>
        <v/>
      </c>
    </row>
    <row r="110" hidden="1" ht="16.5" customHeight="1" s="867">
      <c r="A110" s="271" t="inlineStr">
        <is>
          <t xml:space="preserve"> </t>
        </is>
      </c>
      <c r="B110" s="234" t="inlineStr">
        <is>
          <t>MAICO DE ALMEIDA OLIVEIRA</t>
        </is>
      </c>
      <c r="C110" s="234" t="inlineStr">
        <is>
          <t>OPERADOR DE GUINDASTE</t>
        </is>
      </c>
      <c r="D110" s="234" t="n"/>
      <c r="E110" s="246" t="n"/>
      <c r="F110" s="3" t="inlineStr">
        <is>
          <t>OCYAN S.A</t>
        </is>
      </c>
      <c r="G110" s="256" t="inlineStr">
        <is>
          <t>E - 640</t>
        </is>
      </c>
      <c r="H110" s="47">
        <f>IF(C110="","",2)</f>
        <v/>
      </c>
      <c r="I110" s="80" t="inlineStr">
        <is>
          <t>PETROBRAS</t>
        </is>
      </c>
      <c r="J110" s="80" t="inlineStr">
        <is>
          <t>BRASILEIRO</t>
        </is>
      </c>
      <c r="K110" s="285" t="inlineStr">
        <is>
          <t>GEOLOGIST</t>
        </is>
      </c>
      <c r="L110" s="25" t="inlineStr">
        <is>
          <t>OCYAN</t>
        </is>
      </c>
      <c r="M110" s="873" t="n">
        <v>44758</v>
      </c>
      <c r="N110" s="78">
        <f>IF(M110="","",$L$3-M110+1)</f>
        <v/>
      </c>
    </row>
    <row r="111" hidden="1" ht="16.5" customHeight="1" s="867">
      <c r="A111" s="271" t="n">
        <v>0</v>
      </c>
      <c r="B111" s="234" t="inlineStr">
        <is>
          <t>MARCELO PACHECO SALLES</t>
        </is>
      </c>
      <c r="C111" s="234" t="inlineStr">
        <is>
          <t xml:space="preserve">CIMENTAÇÃO </t>
        </is>
      </c>
      <c r="D111" s="271" t="n"/>
      <c r="E111" s="80" t="n"/>
      <c r="F111" s="3" t="inlineStr">
        <is>
          <t>OCYAN S.A</t>
        </is>
      </c>
      <c r="G111" s="256" t="inlineStr">
        <is>
          <t>E - 601</t>
        </is>
      </c>
      <c r="H111" s="47">
        <f>IF(C111="","",1)</f>
        <v/>
      </c>
      <c r="I111" s="80" t="inlineStr">
        <is>
          <t>MAINTENANCE</t>
        </is>
      </c>
      <c r="J111" s="80" t="inlineStr">
        <is>
          <t>BRASILEIRO</t>
        </is>
      </c>
      <c r="K111" s="285" t="inlineStr">
        <is>
          <t>MAINT. COORDINATOR</t>
        </is>
      </c>
      <c r="L111" s="25" t="inlineStr">
        <is>
          <t>OCYAN</t>
        </is>
      </c>
      <c r="M111" s="873" t="n">
        <v>44762</v>
      </c>
      <c r="N111" s="78">
        <f>IF(M111="","",$L$3-M111+1)</f>
        <v/>
      </c>
    </row>
    <row r="112" hidden="1" ht="16.5" customHeight="1" s="867">
      <c r="B112" s="234" t="inlineStr">
        <is>
          <t>MARCIELE VIEIRA DOS SANTOS - veio 353</t>
        </is>
      </c>
      <c r="C112" s="234" t="inlineStr">
        <is>
          <t>ARRUMADOR (A)</t>
        </is>
      </c>
      <c r="D112" s="271" t="n"/>
      <c r="E112" s="271" t="n"/>
      <c r="F112" s="61" t="inlineStr">
        <is>
          <t>MARFOOD</t>
        </is>
      </c>
      <c r="G112" s="247" t="inlineStr">
        <is>
          <t>C - 411B</t>
        </is>
      </c>
      <c r="H112" s="64">
        <f>IF(C112="","",1)</f>
        <v/>
      </c>
      <c r="I112" s="271" t="inlineStr">
        <is>
          <t>THIRD PART - PETROBRAS</t>
        </is>
      </c>
      <c r="J112" s="271" t="inlineStr">
        <is>
          <t>BRASILEIRO</t>
        </is>
      </c>
      <c r="K112" s="275" t="inlineStr">
        <is>
          <t>OCYAN - SPARE</t>
        </is>
      </c>
      <c r="L112" s="26" t="inlineStr">
        <is>
          <t>PETROBRAS</t>
        </is>
      </c>
      <c r="M112" s="873" t="n">
        <v>44760</v>
      </c>
      <c r="N112" s="78">
        <f>IF(M112="","",$L$3-M112+1)</f>
        <v/>
      </c>
    </row>
    <row r="113" hidden="1" ht="16.5" customHeight="1" s="867">
      <c r="B113" s="234" t="inlineStr">
        <is>
          <t>MARCIO DA SILVA GAMA</t>
        </is>
      </c>
      <c r="C113" s="234" t="inlineStr">
        <is>
          <t>SALONEIRO</t>
        </is>
      </c>
      <c r="D113" s="271" t="n"/>
      <c r="E113" s="271" t="n"/>
      <c r="F113" s="61" t="inlineStr">
        <is>
          <t>OCYAN S.A</t>
        </is>
      </c>
      <c r="G113" s="247" t="inlineStr">
        <is>
          <t>D - 549A</t>
        </is>
      </c>
      <c r="H113" s="64">
        <f>IF(C113="","",2)</f>
        <v/>
      </c>
      <c r="I113" s="271" t="inlineStr">
        <is>
          <t>SAFETY</t>
        </is>
      </c>
      <c r="J113" s="271" t="inlineStr">
        <is>
          <t>BRASILEIRO</t>
        </is>
      </c>
      <c r="K113" s="275" t="inlineStr">
        <is>
          <t>RSTT / OST (FEMININO)</t>
        </is>
      </c>
      <c r="L113" s="25" t="inlineStr">
        <is>
          <t>OCYAN</t>
        </is>
      </c>
      <c r="M113" s="873" t="n">
        <v>44753</v>
      </c>
      <c r="N113" s="78">
        <f>IF(M113="","",$L$3-M113+1)</f>
        <v/>
      </c>
    </row>
    <row r="114" hidden="1" ht="16.5" customHeight="1" s="867">
      <c r="B114" s="234" t="inlineStr">
        <is>
          <t>MARCIO DO AMARAL AZEVEDO GREMI</t>
        </is>
      </c>
      <c r="C114" s="234" t="inlineStr">
        <is>
          <t>AUXILIAR TÉCNICO</t>
        </is>
      </c>
      <c r="D114" s="271" t="n"/>
      <c r="E114" s="271" t="n"/>
      <c r="F114" s="61" t="inlineStr">
        <is>
          <t>MARFOOD</t>
        </is>
      </c>
      <c r="G114" s="247" t="inlineStr">
        <is>
          <t>B - 344A</t>
        </is>
      </c>
      <c r="H114" s="64">
        <f>IF(C114="","",2)</f>
        <v/>
      </c>
      <c r="I114" s="271" t="inlineStr">
        <is>
          <t>MAINTENANCE</t>
        </is>
      </c>
      <c r="J114" s="271" t="inlineStr">
        <is>
          <t>BRASILEIRO</t>
        </is>
      </c>
      <c r="K114" s="275" t="inlineStr">
        <is>
          <t>OCYAN - SPARE</t>
        </is>
      </c>
      <c r="L114" s="25" t="inlineStr">
        <is>
          <t>OCYAN</t>
        </is>
      </c>
      <c r="M114" s="873" t="n">
        <v>44760</v>
      </c>
      <c r="N114" s="78">
        <f>IF(M114="","",$L$3-M114+1)</f>
        <v/>
      </c>
    </row>
    <row r="115" hidden="1" ht="16.5" customHeight="1" s="867">
      <c r="A115" s="271" t="n">
        <v>44404</v>
      </c>
      <c r="B115" s="234" t="inlineStr">
        <is>
          <t>MARCOS VINICIUS GONÇALVES PESS</t>
        </is>
      </c>
      <c r="C115" s="234" t="inlineStr">
        <is>
          <t>AJUDANTE DE COZINHA</t>
        </is>
      </c>
      <c r="D115" s="271" t="n"/>
      <c r="E115" s="271" t="n"/>
      <c r="F115" s="61" t="inlineStr">
        <is>
          <t>OCYAN S.A</t>
        </is>
      </c>
      <c r="G115" s="247" t="inlineStr">
        <is>
          <t>C - 440A</t>
        </is>
      </c>
      <c r="H115" s="64">
        <f>IF(C115="","",3)</f>
        <v/>
      </c>
      <c r="I115" s="271" t="inlineStr">
        <is>
          <t>THIRD PART - OCYAN</t>
        </is>
      </c>
      <c r="J115" s="271" t="inlineStr">
        <is>
          <t>BRASILEIRO</t>
        </is>
      </c>
      <c r="K115" s="275" t="inlineStr">
        <is>
          <t>CLIENT 3rd PARTY</t>
        </is>
      </c>
      <c r="L115" s="20" t="inlineStr">
        <is>
          <t>MARFOOD</t>
        </is>
      </c>
      <c r="M115" s="873" t="n">
        <v>44754</v>
      </c>
      <c r="N115" s="78">
        <f>IF(M115="","",$L$3-M115+1)</f>
        <v/>
      </c>
    </row>
    <row r="116" hidden="1" ht="16.5" customHeight="1" s="867">
      <c r="B116" s="234" t="inlineStr">
        <is>
          <t>MATEUS JOSE MONTEIRO TOMAZ NET</t>
        </is>
      </c>
      <c r="C116" s="234" t="inlineStr">
        <is>
          <t>SOLDADOR II / ALPINISTA III</t>
        </is>
      </c>
      <c r="D116" s="271" t="n"/>
      <c r="E116" s="249" t="n"/>
      <c r="F116" s="259" t="inlineStr">
        <is>
          <t>OCYAN S.A</t>
        </is>
      </c>
      <c r="G116" s="260" t="inlineStr">
        <is>
          <t>Hospital C</t>
        </is>
      </c>
      <c r="H116" s="235">
        <f>IF(C116="","",1)</f>
        <v/>
      </c>
      <c r="I116" s="272" t="n"/>
      <c r="J116" s="272" t="n"/>
      <c r="K116" s="273" t="n"/>
      <c r="L116" s="21" t="inlineStr">
        <is>
          <t>DAY TRIP</t>
        </is>
      </c>
      <c r="M116" s="874" t="n">
        <v>44755</v>
      </c>
      <c r="N116" s="78">
        <f>IF(M116="","",$L$3-M116+1)</f>
        <v/>
      </c>
    </row>
    <row r="117" hidden="1" ht="16.5" customHeight="1" s="867">
      <c r="A117" s="271" t="n">
        <v>44706</v>
      </c>
      <c r="B117" s="234" t="inlineStr">
        <is>
          <t>MATHEUS MALTA DOS SANTOS</t>
        </is>
      </c>
      <c r="C117" s="234" t="inlineStr">
        <is>
          <t>PLATAFORMISTA</t>
        </is>
      </c>
      <c r="D117" s="271" t="n"/>
      <c r="E117" s="271" t="n"/>
      <c r="F117" s="61" t="inlineStr">
        <is>
          <t>HALLIBURTON</t>
        </is>
      </c>
      <c r="G117" s="247" t="inlineStr">
        <is>
          <t>D - 507B</t>
        </is>
      </c>
      <c r="H117" s="64">
        <f>IF(C117="","",2)</f>
        <v/>
      </c>
      <c r="I117" s="271" t="inlineStr">
        <is>
          <t>DRILLING</t>
        </is>
      </c>
      <c r="J117" s="271" t="inlineStr">
        <is>
          <t>BRASILEIRO</t>
        </is>
      </c>
      <c r="K117" s="275" t="inlineStr">
        <is>
          <t>ASSIST. DRILLER</t>
        </is>
      </c>
      <c r="L117" s="25" t="inlineStr">
        <is>
          <t>OCYAN</t>
        </is>
      </c>
      <c r="M117" s="873" t="n">
        <v>44752</v>
      </c>
      <c r="N117" s="78">
        <f>IF(M117="","",$L$3-M117+1)</f>
        <v/>
      </c>
    </row>
    <row r="118" hidden="1" ht="16.5" customHeight="1" s="867">
      <c r="A118" s="271" t="inlineStr">
        <is>
          <t xml:space="preserve"> </t>
        </is>
      </c>
      <c r="B118" s="60" t="inlineStr">
        <is>
          <t>MAURO CAMPOS DA SILVA</t>
        </is>
      </c>
      <c r="C118" s="60" t="inlineStr">
        <is>
          <t>SUPERINTENDENTE DE PLATAFORMA</t>
        </is>
      </c>
      <c r="D118" s="80" t="n"/>
      <c r="E118" s="271" t="n"/>
      <c r="F118" s="61" t="inlineStr">
        <is>
          <t>OCYAN S.A</t>
        </is>
      </c>
      <c r="G118" s="247" t="inlineStr">
        <is>
          <t>C - 451B</t>
        </is>
      </c>
      <c r="H118" s="64">
        <f>IF(C118="","",2)</f>
        <v/>
      </c>
      <c r="I118" s="271" t="inlineStr">
        <is>
          <t>THIRD PART - OCYAN</t>
        </is>
      </c>
      <c r="J118" s="271" t="inlineStr">
        <is>
          <t>BRASILEIRO</t>
        </is>
      </c>
      <c r="K118" s="275" t="inlineStr">
        <is>
          <t>CLIENT 3rd PARTY</t>
        </is>
      </c>
      <c r="L118" s="26" t="inlineStr">
        <is>
          <t>PETROBRAS</t>
        </is>
      </c>
      <c r="M118" s="873" t="n">
        <v>44758</v>
      </c>
      <c r="N118" s="78">
        <f>IF(M118="","",$L$3-M118+1)</f>
        <v/>
      </c>
    </row>
    <row r="119" hidden="1" ht="16.5" customHeight="1" s="867">
      <c r="B119" s="234" t="inlineStr">
        <is>
          <t>MAX VYNNER GUIMARAES MARTINS</t>
        </is>
      </c>
      <c r="C119" s="234" t="inlineStr">
        <is>
          <t>CABEÇA DE POÇO</t>
        </is>
      </c>
      <c r="D119" s="271" t="n"/>
      <c r="E119" s="272" t="n"/>
      <c r="F119" s="237" t="inlineStr">
        <is>
          <t>OCYAN S.A</t>
        </is>
      </c>
      <c r="G119" s="260" t="inlineStr">
        <is>
          <t>Hospital E</t>
        </is>
      </c>
      <c r="H119" s="235">
        <f>IF(C119="","",1)</f>
        <v/>
      </c>
      <c r="I119" s="272" t="n"/>
      <c r="J119" s="272" t="n"/>
      <c r="K119" s="273" t="n"/>
      <c r="L119" s="21" t="inlineStr">
        <is>
          <t>DAY TRIP</t>
        </is>
      </c>
      <c r="M119" s="874" t="n">
        <v>44751</v>
      </c>
      <c r="N119" s="78">
        <f>IF(M119="","",$L$3-M119+1)</f>
        <v/>
      </c>
    </row>
    <row r="120" hidden="1" ht="16.5" customHeight="1" s="867">
      <c r="B120" s="234" t="inlineStr">
        <is>
          <t>MICHAEL HUBNER</t>
        </is>
      </c>
      <c r="C120" s="234" t="inlineStr">
        <is>
          <t>CORDENADOR DE MONTAGEM E COMISSIONARIO</t>
        </is>
      </c>
      <c r="D120" s="234" t="n"/>
      <c r="E120" s="271" t="n"/>
      <c r="F120" s="61" t="inlineStr">
        <is>
          <t>OCYAN-SI</t>
        </is>
      </c>
      <c r="G120" s="247" t="inlineStr">
        <is>
          <t>B - 351B</t>
        </is>
      </c>
      <c r="H120" s="64">
        <f>IF(C120="","",2)</f>
        <v/>
      </c>
      <c r="I120" s="271" t="inlineStr">
        <is>
          <t>CATERING</t>
        </is>
      </c>
      <c r="J120" s="271" t="inlineStr">
        <is>
          <t>BRASILEIRO</t>
        </is>
      </c>
      <c r="K120" s="275" t="inlineStr">
        <is>
          <t>CATERING</t>
        </is>
      </c>
      <c r="L120" s="25" t="inlineStr">
        <is>
          <t>OCYAN</t>
        </is>
      </c>
      <c r="M120" s="873" t="n">
        <v>44759</v>
      </c>
      <c r="N120" s="78">
        <f>IF(M120="","",$L$3-M120+1)</f>
        <v/>
      </c>
    </row>
    <row r="121" hidden="1" ht="16.5" customHeight="1" s="867">
      <c r="A121" s="271" t="n">
        <v>44442</v>
      </c>
      <c r="B121" s="234" t="inlineStr">
        <is>
          <t>MINELIO GONÇALVES MOREIRA</t>
        </is>
      </c>
      <c r="C121" s="234" t="inlineStr">
        <is>
          <t>SOLDADOR I</t>
        </is>
      </c>
      <c r="D121" s="271" t="n"/>
      <c r="E121" s="271" t="n"/>
      <c r="F121" s="61" t="inlineStr">
        <is>
          <t>OCYAN S.A</t>
        </is>
      </c>
      <c r="G121" s="247" t="inlineStr">
        <is>
          <t>D - 538B</t>
        </is>
      </c>
      <c r="H121" s="64">
        <f>IF(C121="","",3)</f>
        <v/>
      </c>
      <c r="I121" s="271" t="inlineStr">
        <is>
          <t>MECHANIC</t>
        </is>
      </c>
      <c r="J121" s="271" t="inlineStr">
        <is>
          <t>BRASILEIRO</t>
        </is>
      </c>
      <c r="K121" s="275" t="inlineStr">
        <is>
          <t>CHIEF MECHANIC</t>
        </is>
      </c>
      <c r="L121" s="25" t="inlineStr">
        <is>
          <t>OCYAN</t>
        </is>
      </c>
      <c r="M121" s="873" t="n">
        <v>44754</v>
      </c>
      <c r="N121" s="78">
        <f>IF(M121="","",$L$3-M121+1)</f>
        <v/>
      </c>
    </row>
    <row r="122" hidden="1" ht="16.5" customHeight="1" s="867">
      <c r="A122" s="271" t="inlineStr">
        <is>
          <t xml:space="preserve"> </t>
        </is>
      </c>
      <c r="B122" s="234" t="inlineStr">
        <is>
          <t>MOSVENE PEREIRA DA SILVA</t>
        </is>
      </c>
      <c r="C122" s="234" t="inlineStr">
        <is>
          <t>ASSISTENTE DE SONDADOR</t>
        </is>
      </c>
      <c r="D122" s="271" t="n"/>
      <c r="E122" s="271" t="n"/>
      <c r="F122" s="61" t="inlineStr">
        <is>
          <t>OCYAN S.A</t>
        </is>
      </c>
      <c r="G122" s="247" t="inlineStr">
        <is>
          <t>C - 424B</t>
        </is>
      </c>
      <c r="H122" s="64">
        <f>IF(C122="","",3)</f>
        <v/>
      </c>
      <c r="I122" s="271" t="inlineStr">
        <is>
          <t>THIRD PART - OCYAN</t>
        </is>
      </c>
      <c r="J122" s="271" t="inlineStr">
        <is>
          <t>BRASILEIRO</t>
        </is>
      </c>
      <c r="K122" s="275" t="inlineStr">
        <is>
          <t>(SUBSEA7)</t>
        </is>
      </c>
      <c r="L122" s="26" t="inlineStr">
        <is>
          <t>PETROBRAS</t>
        </is>
      </c>
      <c r="M122" s="873" t="n">
        <v>44758</v>
      </c>
      <c r="N122" s="78">
        <f>IF(M122="","",$L$3-M122+1)</f>
        <v/>
      </c>
    </row>
    <row r="123" hidden="1" ht="16.5" customHeight="1" s="867">
      <c r="A123" s="271" t="n">
        <v>176</v>
      </c>
      <c r="B123" s="234" t="inlineStr">
        <is>
          <t>NATHALIA FREIRE SILVA</t>
        </is>
      </c>
      <c r="C123" s="234" t="inlineStr">
        <is>
          <t xml:space="preserve">PRATICANTE DE MÁQUINAS </t>
        </is>
      </c>
      <c r="D123" s="271" t="n"/>
      <c r="E123" s="80" t="n"/>
      <c r="F123" s="3" t="inlineStr">
        <is>
          <t>OCYAN S.A</t>
        </is>
      </c>
      <c r="G123" s="256" t="inlineStr">
        <is>
          <t>E - 634</t>
        </is>
      </c>
      <c r="H123" s="47">
        <f>IF(C123="","",1)</f>
        <v/>
      </c>
      <c r="I123" s="80" t="inlineStr">
        <is>
          <t>PETROBRAS</t>
        </is>
      </c>
      <c r="J123" s="80" t="inlineStr">
        <is>
          <t>BRASILEIRO</t>
        </is>
      </c>
      <c r="K123" s="285" t="inlineStr">
        <is>
          <t>COMPANY MAN</t>
        </is>
      </c>
      <c r="L123" s="26" t="inlineStr">
        <is>
          <t>PETROBRAS</t>
        </is>
      </c>
      <c r="M123" s="873" t="n">
        <v>44762</v>
      </c>
      <c r="N123" s="78">
        <f>IF(M123="","",$L$3-M123+1)</f>
        <v/>
      </c>
    </row>
    <row r="124" hidden="1" ht="18.75" customHeight="1" s="867">
      <c r="B124" s="234" t="inlineStr">
        <is>
          <t>NATHAN CRESPO DA SILVA</t>
        </is>
      </c>
      <c r="C124" s="234" t="inlineStr">
        <is>
          <t>PILOTO DE ROV II</t>
        </is>
      </c>
      <c r="D124" s="271" t="n"/>
      <c r="E124" s="271" t="n"/>
      <c r="F124" s="61" t="inlineStr">
        <is>
          <t>OCYAN S.A</t>
        </is>
      </c>
      <c r="G124" s="247" t="inlineStr">
        <is>
          <t>B - 320B</t>
        </is>
      </c>
      <c r="H124" s="64">
        <f>IF(C124="","",3)</f>
        <v/>
      </c>
      <c r="I124" s="271" t="inlineStr">
        <is>
          <t>MARINE</t>
        </is>
      </c>
      <c r="J124" s="271" t="inlineStr">
        <is>
          <t>BRASILEIRO</t>
        </is>
      </c>
      <c r="K124" s="275" t="inlineStr">
        <is>
          <t>MCB</t>
        </is>
      </c>
      <c r="L124" s="25" t="inlineStr">
        <is>
          <t>OCYAN</t>
        </is>
      </c>
      <c r="M124" s="873" t="n">
        <v>44758</v>
      </c>
      <c r="N124" s="78">
        <f>IF(M124="","",$L$3-M124+1)</f>
        <v/>
      </c>
    </row>
    <row r="125" hidden="1" ht="16.5" customHeight="1" s="867">
      <c r="A125" s="44" t="n"/>
      <c r="B125" s="234" t="inlineStr">
        <is>
          <t>NEIDSON DE CASSIA PAZ DE SOUZA</t>
        </is>
      </c>
      <c r="C125" s="234" t="inlineStr">
        <is>
          <t>SUPERV DE MATERIAIS OFFSHORE</t>
        </is>
      </c>
      <c r="D125" s="271" t="n"/>
      <c r="E125" s="271" t="n"/>
      <c r="F125" s="61" t="inlineStr">
        <is>
          <t>MARFOOD</t>
        </is>
      </c>
      <c r="G125" s="247" t="inlineStr">
        <is>
          <t>C - 409B</t>
        </is>
      </c>
      <c r="H125" s="64">
        <f>IF(C125="","",3)</f>
        <v/>
      </c>
      <c r="I125" s="271" t="inlineStr">
        <is>
          <t>THIRD PART - OCYAN</t>
        </is>
      </c>
      <c r="J125" s="271" t="inlineStr">
        <is>
          <t>BRASILEIRO</t>
        </is>
      </c>
      <c r="K125" s="275" t="inlineStr">
        <is>
          <t>OCYAN - SPARE</t>
        </is>
      </c>
      <c r="L125" s="26" t="inlineStr">
        <is>
          <t>PETROBRAS</t>
        </is>
      </c>
      <c r="M125" s="873" t="n">
        <v>44760</v>
      </c>
      <c r="N125" s="78">
        <f>IF(M125="","",$L$3-M125+1)</f>
        <v/>
      </c>
    </row>
    <row r="126" hidden="1" ht="16.5" customHeight="1" s="867">
      <c r="B126" s="234" t="inlineStr">
        <is>
          <t>NERCILIANDER MARTINS DA CUNHA</t>
        </is>
      </c>
      <c r="C126" s="234" t="inlineStr">
        <is>
          <t>ENCARREGADO DE CALDEIRARIA I</t>
        </is>
      </c>
      <c r="D126" s="234" t="n"/>
      <c r="E126" s="80" t="n"/>
      <c r="F126" s="3" t="inlineStr">
        <is>
          <t>OCYAN S.A</t>
        </is>
      </c>
      <c r="G126" s="256" t="inlineStr">
        <is>
          <t>E - 605</t>
        </is>
      </c>
      <c r="H126" s="47">
        <f>IF(C126="","",3)</f>
        <v/>
      </c>
      <c r="I126" s="80" t="inlineStr">
        <is>
          <t>MARINE</t>
        </is>
      </c>
      <c r="J126" s="80" t="inlineStr">
        <is>
          <t>BRASILEIRO</t>
        </is>
      </c>
      <c r="K126" s="285" t="inlineStr">
        <is>
          <t>CHIEF MATE</t>
        </is>
      </c>
      <c r="L126" s="25" t="inlineStr">
        <is>
          <t>OCYAN</t>
        </is>
      </c>
      <c r="M126" s="873" t="n">
        <v>44748</v>
      </c>
      <c r="N126" s="78">
        <f>IF(M126="","",$L$3-M126+1)</f>
        <v/>
      </c>
    </row>
    <row r="127" hidden="1" ht="16.5" customHeight="1" s="867">
      <c r="B127" s="234" t="inlineStr">
        <is>
          <t>NORBERTO DOS REIS SILVA</t>
        </is>
      </c>
      <c r="C127" s="234" t="inlineStr">
        <is>
          <t>ASS. TEC SUBSEA 1</t>
        </is>
      </c>
      <c r="D127" s="271" t="n"/>
      <c r="E127" s="271" t="n"/>
      <c r="F127" s="61" t="inlineStr">
        <is>
          <t>OCYAN S.A</t>
        </is>
      </c>
      <c r="G127" s="260" t="inlineStr">
        <is>
          <t>TRIP</t>
        </is>
      </c>
      <c r="H127" s="235">
        <f>IF(C127="","",1)</f>
        <v/>
      </c>
      <c r="I127" s="272" t="n"/>
      <c r="J127" s="272" t="n"/>
      <c r="K127" s="273" t="n"/>
      <c r="L127" s="25" t="inlineStr">
        <is>
          <t>OCYAN</t>
        </is>
      </c>
      <c r="M127" s="873" t="n">
        <v>44755</v>
      </c>
      <c r="N127" s="78">
        <f>IF(M127="","",$L$3-M127+1)</f>
        <v/>
      </c>
    </row>
    <row r="128" hidden="1" ht="16.5" customHeight="1" s="867">
      <c r="B128" s="234" t="inlineStr">
        <is>
          <t>PABLO FORLAN DE SOUZA PEREIRA</t>
        </is>
      </c>
      <c r="C128" s="234" t="inlineStr">
        <is>
          <t>AUXILIAR DE PLATAFORMA</t>
        </is>
      </c>
      <c r="D128" s="234" t="n"/>
      <c r="E128" s="271" t="n"/>
      <c r="F128" s="61" t="inlineStr">
        <is>
          <t>OCYAN S.A</t>
        </is>
      </c>
      <c r="G128" s="247" t="inlineStr">
        <is>
          <t>D - 531B</t>
        </is>
      </c>
      <c r="H128" s="64">
        <f>IF(C128="","",3)</f>
        <v/>
      </c>
      <c r="I128" s="271" t="n"/>
      <c r="J128" s="271" t="n"/>
      <c r="K128" s="275" t="inlineStr">
        <is>
          <t>CHIEF ELECTRICIAN</t>
        </is>
      </c>
      <c r="L128" s="21" t="inlineStr">
        <is>
          <t>HOSPITAL</t>
        </is>
      </c>
      <c r="M128" s="874" t="n">
        <v>44754</v>
      </c>
      <c r="N128" s="78">
        <f>IF(M128="","",$L$3-M128+1)</f>
        <v/>
      </c>
    </row>
    <row r="129" hidden="1" ht="16.5" customHeight="1" s="867">
      <c r="B129" s="234" t="inlineStr">
        <is>
          <t>PAULO ROBERTO DE SOUZA</t>
        </is>
      </c>
      <c r="C129" s="234" t="inlineStr">
        <is>
          <t>MARINHEIRO DE CONVES</t>
        </is>
      </c>
      <c r="D129" s="271" t="n"/>
      <c r="E129" s="80" t="n"/>
      <c r="F129" s="3" t="inlineStr">
        <is>
          <t>OCYAN S.A</t>
        </is>
      </c>
      <c r="G129" s="256" t="inlineStr">
        <is>
          <t>E - 603</t>
        </is>
      </c>
      <c r="H129" s="47">
        <f>IF(C129="","",3)</f>
        <v/>
      </c>
      <c r="I129" s="80" t="inlineStr">
        <is>
          <t>ECR</t>
        </is>
      </c>
      <c r="J129" s="80" t="inlineStr">
        <is>
          <t>CROATA</t>
        </is>
      </c>
      <c r="K129" s="285" t="inlineStr">
        <is>
          <t>CHIEF ENGINEER</t>
        </is>
      </c>
      <c r="L129" s="25" t="inlineStr">
        <is>
          <t>OCYAN</t>
        </is>
      </c>
      <c r="M129" s="873" t="n">
        <v>44749</v>
      </c>
      <c r="N129" s="78">
        <f>IF(M129="","",$L$3-M129+1)</f>
        <v/>
      </c>
    </row>
    <row r="130" hidden="1" ht="16.5" customHeight="1" s="867">
      <c r="B130" s="234" t="inlineStr">
        <is>
          <t>PAULO SERGIO CEZAR MARTINS</t>
        </is>
      </c>
      <c r="C130" s="234" t="inlineStr">
        <is>
          <t>ARRUMADOR (A)</t>
        </is>
      </c>
      <c r="D130" s="271" t="n"/>
      <c r="E130" s="271" t="n"/>
      <c r="F130" s="61" t="inlineStr">
        <is>
          <t>OCYAN S.A</t>
        </is>
      </c>
      <c r="G130" s="247" t="inlineStr">
        <is>
          <t>C - 438B</t>
        </is>
      </c>
      <c r="H130" s="64">
        <f>IF(C130="","",1)</f>
        <v/>
      </c>
      <c r="I130" s="271" t="inlineStr">
        <is>
          <t>THIRD PART - OCYAN</t>
        </is>
      </c>
      <c r="J130" s="271" t="inlineStr">
        <is>
          <t>BRASILEIRO</t>
        </is>
      </c>
      <c r="K130" s="275" t="inlineStr">
        <is>
          <t>CLIENT 3rd PARTY (CEMENTER)</t>
        </is>
      </c>
      <c r="L130" s="25" t="inlineStr">
        <is>
          <t>OCYAN</t>
        </is>
      </c>
      <c r="M130" s="873" t="n">
        <v>44751</v>
      </c>
      <c r="N130" s="78">
        <f>IF(M130="","",$L$3-M130+1)</f>
        <v/>
      </c>
    </row>
    <row r="131" hidden="1" ht="16.5" customHeight="1" s="867">
      <c r="B131" s="234" t="inlineStr">
        <is>
          <t>PEDRO PAULO RODRIGUES DE SOUZA</t>
        </is>
      </c>
      <c r="C131" s="234" t="inlineStr">
        <is>
          <t>ARRUMADOR (A)</t>
        </is>
      </c>
      <c r="D131" s="271" t="n"/>
      <c r="E131" s="271" t="n"/>
      <c r="F131" s="61" t="inlineStr">
        <is>
          <t>OCYAN S.A</t>
        </is>
      </c>
      <c r="G131" s="247" t="inlineStr">
        <is>
          <t>D - 540A</t>
        </is>
      </c>
      <c r="H131" s="64">
        <f>IF(C131="","",1)</f>
        <v/>
      </c>
      <c r="I131" s="271" t="inlineStr">
        <is>
          <t>MARINE</t>
        </is>
      </c>
      <c r="J131" s="271" t="inlineStr">
        <is>
          <t>BRASILEIRO</t>
        </is>
      </c>
      <c r="K131" s="275" t="inlineStr">
        <is>
          <t>RADIO OPERATOR</t>
        </is>
      </c>
      <c r="L131" s="25" t="inlineStr">
        <is>
          <t>OCYAN</t>
        </is>
      </c>
      <c r="M131" s="873" t="n">
        <v>44754</v>
      </c>
      <c r="N131" s="78">
        <f>IF(M131="","",$L$3-M131+1)</f>
        <v/>
      </c>
    </row>
    <row r="132" hidden="1" ht="16.5" customHeight="1" s="867">
      <c r="B132" s="234" t="inlineStr">
        <is>
          <t>RAMON THEODORO DA COSTA</t>
        </is>
      </c>
      <c r="C132" s="234" t="inlineStr">
        <is>
          <t>TÉC REVESTIMENTO</t>
        </is>
      </c>
      <c r="D132" s="271" t="n"/>
      <c r="E132" s="271" t="n"/>
      <c r="F132" s="61" t="inlineStr">
        <is>
          <t>OCYAN S.A</t>
        </is>
      </c>
      <c r="G132" s="260" t="inlineStr">
        <is>
          <t>TRIP</t>
        </is>
      </c>
      <c r="H132" s="235">
        <f>IF(C132="","",1)</f>
        <v/>
      </c>
      <c r="I132" s="272" t="n"/>
      <c r="J132" s="272" t="n"/>
      <c r="K132" s="273" t="n"/>
      <c r="L132" s="25" t="inlineStr">
        <is>
          <t>OCYAN</t>
        </is>
      </c>
      <c r="M132" s="873" t="n">
        <v>44749</v>
      </c>
      <c r="N132" s="78">
        <f>IF(M132="","",$L$3-M132+1)</f>
        <v/>
      </c>
    </row>
    <row r="133" hidden="1" ht="16.5" customHeight="1" s="867">
      <c r="B133" s="234" t="inlineStr">
        <is>
          <t>RAUFE XAVIER MARCELO</t>
        </is>
      </c>
      <c r="C133" s="234" t="inlineStr">
        <is>
          <t>CABEÇA DE POÇO</t>
        </is>
      </c>
      <c r="D133" s="271" t="n"/>
      <c r="E133" s="271" t="n"/>
      <c r="F133" s="61" t="inlineStr">
        <is>
          <t>OCYAN S.A</t>
        </is>
      </c>
      <c r="G133" s="247" t="n"/>
      <c r="H133" s="64" t="n"/>
      <c r="I133" s="271" t="n"/>
      <c r="J133" s="271" t="n"/>
      <c r="K133" s="275" t="n"/>
      <c r="L133" s="25" t="n"/>
      <c r="M133" s="873" t="n">
        <v>44749</v>
      </c>
      <c r="N133" s="78">
        <f>IF(M133="","",$L$3-M133+1)</f>
        <v/>
      </c>
    </row>
    <row r="134" hidden="1" ht="16.5" customHeight="1" s="867">
      <c r="B134" s="234" t="inlineStr">
        <is>
          <t>RENATO LIMA ALBUQUERQUE</t>
        </is>
      </c>
      <c r="C134" s="234" t="inlineStr">
        <is>
          <t>OPERADOR DE GUINDASTE</t>
        </is>
      </c>
      <c r="D134" s="271" t="n"/>
      <c r="E134" s="271" t="n"/>
      <c r="F134" s="61" t="inlineStr">
        <is>
          <t>HALLIBURTON</t>
        </is>
      </c>
      <c r="G134" s="247" t="inlineStr">
        <is>
          <t>C - 444B</t>
        </is>
      </c>
      <c r="H134" s="64">
        <f>IF(C134="","",1)</f>
        <v/>
      </c>
      <c r="I134" s="271" t="inlineStr">
        <is>
          <t>THIRD PART - OCYAN</t>
        </is>
      </c>
      <c r="J134" s="271" t="inlineStr">
        <is>
          <t>BRASILEIRO</t>
        </is>
      </c>
      <c r="K134" s="275" t="inlineStr">
        <is>
          <t>CLIENT 3rd PARTY</t>
        </is>
      </c>
      <c r="L134" s="25" t="inlineStr">
        <is>
          <t>OCYAN</t>
        </is>
      </c>
      <c r="M134" s="873" t="n">
        <v>44749</v>
      </c>
      <c r="N134" s="78">
        <f>IF(M134="","",$L$3-M134+1)</f>
        <v/>
      </c>
    </row>
    <row r="135" hidden="1" ht="16.5" customHeight="1" s="867">
      <c r="B135" s="234" t="inlineStr">
        <is>
          <t>RENATO VILLELA</t>
        </is>
      </c>
      <c r="C135" s="234" t="inlineStr">
        <is>
          <t>OPERADOR DE POSIC DINAMICO</t>
        </is>
      </c>
      <c r="D135" s="234" t="n"/>
      <c r="E135" s="271" t="n"/>
      <c r="F135" s="61" t="inlineStr">
        <is>
          <t>VALLOUREC</t>
        </is>
      </c>
      <c r="G135" s="247" t="inlineStr">
        <is>
          <t>B - 353A</t>
        </is>
      </c>
      <c r="H135" s="64">
        <f>IF(C135="","",1)</f>
        <v/>
      </c>
      <c r="I135" s="271" t="inlineStr">
        <is>
          <t>CATERING</t>
        </is>
      </c>
      <c r="J135" s="271" t="inlineStr">
        <is>
          <t>BRASILEIRO</t>
        </is>
      </c>
      <c r="K135" s="275" t="inlineStr">
        <is>
          <t>CATERING (FEMININO)</t>
        </is>
      </c>
      <c r="L135" s="20" t="inlineStr">
        <is>
          <t>MARFOOD</t>
        </is>
      </c>
      <c r="M135" s="873" t="n">
        <v>44758</v>
      </c>
      <c r="N135" s="78">
        <f>IF(M135="","",$L$3-M135+1)</f>
        <v/>
      </c>
    </row>
    <row r="136" hidden="1" ht="16.5" customHeight="1" s="867">
      <c r="B136" s="234" t="inlineStr">
        <is>
          <t>RENIVALDO DE JESUS MARQUES</t>
        </is>
      </c>
      <c r="C136" s="234" t="inlineStr">
        <is>
          <t xml:space="preserve">ASSISTENTE DE SONDADOR </t>
        </is>
      </c>
      <c r="D136" s="271" t="n"/>
      <c r="E136" s="271" t="n"/>
      <c r="F136" s="61" t="inlineStr">
        <is>
          <t>HALLIBURTON</t>
        </is>
      </c>
      <c r="G136" s="247" t="inlineStr">
        <is>
          <t>D - 524B</t>
        </is>
      </c>
      <c r="H136" s="64">
        <f>IF(C136="","",3)</f>
        <v/>
      </c>
      <c r="I136" s="271" t="n"/>
      <c r="J136" s="271" t="n"/>
      <c r="K136" s="275" t="inlineStr">
        <is>
          <t>SUBSEA SUPERVISOR</t>
        </is>
      </c>
      <c r="L136" s="25" t="inlineStr">
        <is>
          <t>OCYAN</t>
        </is>
      </c>
      <c r="M136" s="873" t="n">
        <v>44759</v>
      </c>
      <c r="N136" s="78">
        <f>IF(M136="","",$L$3-M136+1)</f>
        <v/>
      </c>
    </row>
    <row r="137" hidden="1" ht="16.5" customHeight="1" s="867">
      <c r="B137" s="234" t="inlineStr">
        <is>
          <t>RICARDO AZEVEDO SOARES</t>
        </is>
      </c>
      <c r="C137" s="234" t="inlineStr">
        <is>
          <t>CIMENTADOR</t>
        </is>
      </c>
      <c r="D137" s="271" t="n"/>
      <c r="E137" s="271" t="n"/>
      <c r="F137" s="61" t="inlineStr">
        <is>
          <t>FMC</t>
        </is>
      </c>
      <c r="G137" s="247" t="inlineStr">
        <is>
          <t>C - 418A</t>
        </is>
      </c>
      <c r="H137" s="64">
        <f>IF(C137="","",3)</f>
        <v/>
      </c>
      <c r="I137" s="271" t="inlineStr">
        <is>
          <t>THIRD PART - PETROBRAS</t>
        </is>
      </c>
      <c r="J137" s="271" t="inlineStr">
        <is>
          <t>BRASILEIRO</t>
        </is>
      </c>
      <c r="K137" s="275" t="inlineStr">
        <is>
          <t>OCYAN - SPARE (FEMININO)</t>
        </is>
      </c>
      <c r="L137" s="26" t="inlineStr">
        <is>
          <t>PETROBRAS</t>
        </is>
      </c>
      <c r="M137" s="873" t="n">
        <v>44759</v>
      </c>
      <c r="N137" s="78">
        <f>IF(M137="","",$L$3-M137+1)</f>
        <v/>
      </c>
    </row>
    <row r="138" hidden="1" ht="16.5" customHeight="1" s="867">
      <c r="B138" s="234" t="inlineStr">
        <is>
          <t>RICARDO FABRI LIMA</t>
        </is>
      </c>
      <c r="C138" s="234" t="inlineStr">
        <is>
          <t>ASSISTENTE DE SONDADOR</t>
        </is>
      </c>
      <c r="D138" s="234" t="inlineStr">
        <is>
          <t>SONDADOR CYBER</t>
        </is>
      </c>
      <c r="E138" s="271" t="n"/>
      <c r="F138" s="61" t="inlineStr">
        <is>
          <t>SCHLUMBERGER (Ocyan)</t>
        </is>
      </c>
      <c r="G138" s="247" t="inlineStr">
        <is>
          <t>D - 503B</t>
        </is>
      </c>
      <c r="H138" s="64">
        <f>IF(C138="","",2)</f>
        <v/>
      </c>
      <c r="I138" s="271" t="inlineStr">
        <is>
          <t>DRILLING</t>
        </is>
      </c>
      <c r="J138" s="271" t="inlineStr">
        <is>
          <t>BRASILEIRO</t>
        </is>
      </c>
      <c r="K138" s="275" t="inlineStr">
        <is>
          <t>PUMPMAN</t>
        </is>
      </c>
      <c r="L138" s="25" t="inlineStr">
        <is>
          <t>OCYAN</t>
        </is>
      </c>
      <c r="M138" s="873" t="n">
        <v>44760</v>
      </c>
      <c r="N138" s="78">
        <f>IF(M138="","",$L$3-M138+1)</f>
        <v/>
      </c>
    </row>
    <row r="139" hidden="1" ht="16.5" customHeight="1" s="867">
      <c r="B139" s="234" t="inlineStr">
        <is>
          <t>ROBERTO DORIA DE SANTANA JUNIO</t>
        </is>
      </c>
      <c r="C139" s="234" t="inlineStr">
        <is>
          <t>PLATAFORMISTA</t>
        </is>
      </c>
      <c r="D139" s="234" t="inlineStr">
        <is>
          <t>ASSISTENTE DE TORRISTA</t>
        </is>
      </c>
      <c r="E139" s="234" t="n"/>
      <c r="F139" s="61" t="inlineStr">
        <is>
          <t>OCYAN S.A</t>
        </is>
      </c>
      <c r="G139" s="247" t="inlineStr">
        <is>
          <t>B - 315B</t>
        </is>
      </c>
      <c r="H139" s="64">
        <f>IF(C139="","",1)</f>
        <v/>
      </c>
      <c r="I139" s="271" t="inlineStr">
        <is>
          <t>THIRD PART - OCYAN</t>
        </is>
      </c>
      <c r="J139" s="271" t="inlineStr">
        <is>
          <t>BRASILEIRO</t>
        </is>
      </c>
      <c r="K139" s="275" t="inlineStr">
        <is>
          <t>FLOORHAND</t>
        </is>
      </c>
      <c r="L139" s="26" t="inlineStr">
        <is>
          <t>PETROBRAS</t>
        </is>
      </c>
      <c r="M139" s="873" t="n">
        <v>44754</v>
      </c>
      <c r="N139" s="78">
        <f>IF(M139="","",$L$3-M139+1)</f>
        <v/>
      </c>
    </row>
    <row r="140" hidden="1" ht="16.5" customHeight="1" s="867">
      <c r="B140" s="234" t="inlineStr">
        <is>
          <t>ROBERTO NASCIMENTO DOS SANTOS  veio 518</t>
        </is>
      </c>
      <c r="C140" s="234" t="inlineStr">
        <is>
          <t>ASS. DE INSPEÇÃO / IRATA I</t>
        </is>
      </c>
      <c r="D140" s="271" t="n"/>
      <c r="E140" s="234" t="n"/>
      <c r="F140" s="61" t="inlineStr">
        <is>
          <t>QUALITECH</t>
        </is>
      </c>
      <c r="G140" s="247" t="inlineStr">
        <is>
          <t>C - 455A</t>
        </is>
      </c>
      <c r="H140" s="64">
        <f>IF(C140="","",3)</f>
        <v/>
      </c>
      <c r="I140" s="271" t="inlineStr">
        <is>
          <t>THIRD PART - PETROBRAS</t>
        </is>
      </c>
      <c r="J140" s="271" t="inlineStr">
        <is>
          <t>BRASILEIRO</t>
        </is>
      </c>
      <c r="K140" s="275" t="inlineStr">
        <is>
          <t>CPM - CLIENT 3rd PARTY</t>
        </is>
      </c>
      <c r="L140" s="25" t="inlineStr">
        <is>
          <t>OCYAN</t>
        </is>
      </c>
      <c r="M140" s="873" t="n">
        <v>44759</v>
      </c>
      <c r="N140" s="78">
        <f>IF(M140="","",$L$3-M140+1)</f>
        <v/>
      </c>
    </row>
    <row r="141" hidden="1" ht="16.5" customHeight="1" s="867">
      <c r="B141" s="234" t="inlineStr">
        <is>
          <t>ROBSON NARCIZO RIBEIRO</t>
        </is>
      </c>
      <c r="C141" s="234" t="inlineStr">
        <is>
          <t>AUXILIAR DE PLATAFORMA</t>
        </is>
      </c>
      <c r="D141" s="271" t="n"/>
      <c r="E141" s="271" t="n"/>
      <c r="F141" s="61" t="inlineStr">
        <is>
          <t>HALLIBURTON</t>
        </is>
      </c>
      <c r="G141" s="247" t="inlineStr">
        <is>
          <t>D - 513B</t>
        </is>
      </c>
      <c r="H141" s="64">
        <f>IF(C141="","",3)</f>
        <v/>
      </c>
      <c r="I141" s="271" t="inlineStr">
        <is>
          <t>MARINE</t>
        </is>
      </c>
      <c r="J141" s="271" t="inlineStr">
        <is>
          <t>BRASILEIRO</t>
        </is>
      </c>
      <c r="K141" s="275" t="inlineStr">
        <is>
          <t>DECKPUSHER</t>
        </is>
      </c>
      <c r="L141" s="25" t="inlineStr">
        <is>
          <t>OCYAN</t>
        </is>
      </c>
      <c r="M141" s="873" t="n">
        <v>44758</v>
      </c>
      <c r="N141" s="78">
        <f>IF(M141="","",$L$3-M141+1)</f>
        <v/>
      </c>
    </row>
    <row r="142" hidden="1" ht="16.5" customHeight="1" s="867">
      <c r="B142" s="60" t="inlineStr">
        <is>
          <t>RODION SERDYUKOV</t>
        </is>
      </c>
      <c r="C142" s="60" t="inlineStr">
        <is>
          <t>OIM COMANDANTE</t>
        </is>
      </c>
      <c r="D142" s="80" t="n"/>
      <c r="E142" s="271" t="n"/>
      <c r="F142" s="61" t="inlineStr">
        <is>
          <t>OCYAN S.A</t>
        </is>
      </c>
      <c r="G142" s="247" t="inlineStr">
        <is>
          <t>B - 326B</t>
        </is>
      </c>
      <c r="H142" s="64">
        <f>IF(C142="","",2)</f>
        <v/>
      </c>
      <c r="I142" s="271" t="inlineStr">
        <is>
          <t>MARINE</t>
        </is>
      </c>
      <c r="J142" s="271" t="inlineStr">
        <is>
          <t>BRAISLEIRO</t>
        </is>
      </c>
      <c r="K142" s="275" t="inlineStr">
        <is>
          <t>FLOORHAND - EXTRA</t>
        </is>
      </c>
      <c r="L142" s="25" t="inlineStr">
        <is>
          <t>OCYAN</t>
        </is>
      </c>
      <c r="M142" s="873" t="n">
        <v>44751</v>
      </c>
      <c r="N142" s="78">
        <f>IF(M142="","",$L$3-M142+1)</f>
        <v/>
      </c>
    </row>
    <row r="143" hidden="1" ht="16.5" customHeight="1" s="867">
      <c r="A143" s="44" t="inlineStr"/>
      <c r="B143" s="234" t="inlineStr">
        <is>
          <t>RODRIGO CESAR BARBOSA DO NASCI</t>
        </is>
      </c>
      <c r="C143" s="234" t="inlineStr">
        <is>
          <t>CPM</t>
        </is>
      </c>
      <c r="D143" s="271" t="n"/>
      <c r="E143" s="251" t="n"/>
      <c r="F143" s="238" t="inlineStr">
        <is>
          <t>OCYAN S.A</t>
        </is>
      </c>
      <c r="G143" s="260" t="inlineStr">
        <is>
          <t>TRIP</t>
        </is>
      </c>
      <c r="H143" s="239">
        <f>IF(C143="","",3)</f>
        <v/>
      </c>
      <c r="I143" s="251" t="n"/>
      <c r="J143" s="251" t="n"/>
      <c r="K143" s="262" t="n"/>
      <c r="L143" s="21" t="inlineStr">
        <is>
          <t>DAY TRIP</t>
        </is>
      </c>
      <c r="M143" s="874" t="n">
        <v>44761</v>
      </c>
      <c r="N143" s="78">
        <f>IF(M143="","",$L$3-M143+1)</f>
        <v/>
      </c>
    </row>
    <row r="144" hidden="1" ht="16.5" customHeight="1" s="867">
      <c r="B144" s="234" t="inlineStr">
        <is>
          <t>RODRIGO CESAR VICENTE SANTOS</t>
        </is>
      </c>
      <c r="C144" s="234" t="inlineStr">
        <is>
          <t>ASSISTENTE DE SUBSEA</t>
        </is>
      </c>
      <c r="D144" s="271" t="n"/>
      <c r="E144" s="80" t="n"/>
      <c r="F144" s="3" t="inlineStr">
        <is>
          <t>OCYAN S.A</t>
        </is>
      </c>
      <c r="G144" s="253" t="inlineStr">
        <is>
          <t>B - 333A</t>
        </is>
      </c>
      <c r="H144" s="46">
        <f>IF(C144="","",2)</f>
        <v/>
      </c>
      <c r="I144" s="80" t="inlineStr">
        <is>
          <t>CATERING</t>
        </is>
      </c>
      <c r="J144" s="80" t="inlineStr">
        <is>
          <t>BRASILEIRA</t>
        </is>
      </c>
      <c r="K144" s="285" t="inlineStr">
        <is>
          <t>CATERING (FEMININO)</t>
        </is>
      </c>
      <c r="L144" s="20" t="inlineStr">
        <is>
          <t>MARFOOD</t>
        </is>
      </c>
      <c r="M144" s="873" t="n">
        <v>44751</v>
      </c>
      <c r="N144" s="78">
        <f>IF(M144="","",$L$3-M144+1)</f>
        <v/>
      </c>
    </row>
    <row r="145" hidden="1" ht="16.5" customHeight="1" s="867">
      <c r="A145" s="271" t="n">
        <v>44294</v>
      </c>
      <c r="B145" s="60" t="inlineStr">
        <is>
          <t>RODRIGO DANTON METZ</t>
        </is>
      </c>
      <c r="C145" s="60" t="inlineStr">
        <is>
          <t>ENCARREGADO DE PLATAFORMA (TP)</t>
        </is>
      </c>
      <c r="D145" s="80" t="n"/>
      <c r="E145" s="271" t="n"/>
      <c r="F145" s="61" t="inlineStr">
        <is>
          <t>HALLIBURTON</t>
        </is>
      </c>
      <c r="G145" s="247" t="inlineStr">
        <is>
          <t>D - 524A</t>
        </is>
      </c>
      <c r="H145" s="64">
        <f>IF(C145="","",3)</f>
        <v/>
      </c>
      <c r="I145" s="271" t="inlineStr">
        <is>
          <t>MAINTENANCE</t>
        </is>
      </c>
      <c r="J145" s="271" t="inlineStr">
        <is>
          <t>BRASILEIRO</t>
        </is>
      </c>
      <c r="K145" s="275" t="inlineStr">
        <is>
          <t>SUBSEA SUPERVISOR</t>
        </is>
      </c>
      <c r="L145" s="25" t="inlineStr">
        <is>
          <t>OCYAN</t>
        </is>
      </c>
      <c r="M145" s="873" t="n">
        <v>44761</v>
      </c>
      <c r="N145" s="78">
        <f>IF(M145="","",$L$3-M145+1)</f>
        <v/>
      </c>
    </row>
    <row r="146" hidden="1" ht="16.5" customHeight="1" s="867">
      <c r="B146" s="234" t="inlineStr">
        <is>
          <t>RONDINELY MEDEIROS DA FONSECA</t>
        </is>
      </c>
      <c r="C146" s="234" t="inlineStr">
        <is>
          <t>ARRUMADOR (A)</t>
        </is>
      </c>
      <c r="D146" s="271" t="n"/>
      <c r="E146" s="80" t="n"/>
      <c r="F146" s="3" t="inlineStr">
        <is>
          <t>OCYAN S.A</t>
        </is>
      </c>
      <c r="G146" s="256" t="inlineStr">
        <is>
          <t>E - 607</t>
        </is>
      </c>
      <c r="H146" s="47">
        <f>IF(C146="","",3)</f>
        <v/>
      </c>
      <c r="I146" s="80" t="inlineStr">
        <is>
          <t>SAFETY</t>
        </is>
      </c>
      <c r="J146" s="80" t="inlineStr">
        <is>
          <t>BRASILEIRO</t>
        </is>
      </c>
      <c r="K146" s="285" t="inlineStr">
        <is>
          <t>RSTC</t>
        </is>
      </c>
      <c r="L146" s="25" t="inlineStr">
        <is>
          <t>OCYAN</t>
        </is>
      </c>
      <c r="M146" s="873" t="n">
        <v>44762</v>
      </c>
      <c r="N146" s="78">
        <f>IF(M146="","",$L$3-M146+1)</f>
        <v/>
      </c>
    </row>
    <row r="147" hidden="1" ht="16.5" customHeight="1" s="867">
      <c r="B147" s="234" t="inlineStr">
        <is>
          <t>SALVADOR LUIZ PINTO DA SILVA</t>
        </is>
      </c>
      <c r="C147" s="234" t="inlineStr">
        <is>
          <t>PAIOLEIRO</t>
        </is>
      </c>
      <c r="D147" s="271" t="n"/>
      <c r="E147" s="271" t="n"/>
      <c r="F147" s="61" t="inlineStr">
        <is>
          <t>OCYAN S.A</t>
        </is>
      </c>
      <c r="G147" s="247" t="inlineStr">
        <is>
          <t>D - 555B</t>
        </is>
      </c>
      <c r="H147" s="64">
        <f>IF(C147="","",3)</f>
        <v/>
      </c>
      <c r="I147" s="271" t="inlineStr">
        <is>
          <t>SAFETY</t>
        </is>
      </c>
      <c r="J147" s="271" t="inlineStr">
        <is>
          <t>BRASILEIRO</t>
        </is>
      </c>
      <c r="K147" s="275" t="inlineStr">
        <is>
          <t xml:space="preserve">RSTT / OST </t>
        </is>
      </c>
      <c r="L147" s="26" t="inlineStr">
        <is>
          <t>PETROBRAS</t>
        </is>
      </c>
      <c r="M147" s="873" t="n">
        <v>44748</v>
      </c>
      <c r="N147" s="78">
        <f>IF(M147="","",$L$3-M147+1)</f>
        <v/>
      </c>
    </row>
    <row r="148" hidden="1" ht="16.5" customHeight="1" s="867">
      <c r="A148" s="271" t="n">
        <v>44217</v>
      </c>
      <c r="B148" s="234" t="inlineStr">
        <is>
          <t>SEBASTIAO BATISTA FERREIRA</t>
        </is>
      </c>
      <c r="C148" s="234" t="inlineStr">
        <is>
          <t>SALONEIRO</t>
        </is>
      </c>
      <c r="D148" s="271" t="n"/>
      <c r="E148" s="271" t="n"/>
      <c r="F148" s="61" t="inlineStr">
        <is>
          <t>MASTER</t>
        </is>
      </c>
      <c r="G148" s="247" t="inlineStr">
        <is>
          <t>D - 546A</t>
        </is>
      </c>
      <c r="H148" s="64">
        <f>IF(C148="","",2)</f>
        <v/>
      </c>
      <c r="I148" s="271" t="inlineStr">
        <is>
          <t>MARINE</t>
        </is>
      </c>
      <c r="J148" s="271" t="inlineStr">
        <is>
          <t>BRASILEIRO</t>
        </is>
      </c>
      <c r="K148" s="275" t="inlineStr">
        <is>
          <t>SDPO</t>
        </is>
      </c>
      <c r="L148" s="26" t="inlineStr">
        <is>
          <t>PETROBRAS</t>
        </is>
      </c>
      <c r="M148" s="873" t="n">
        <v>44749</v>
      </c>
      <c r="N148" s="78">
        <f>IF(M148="","",$L$3-M148+1)</f>
        <v/>
      </c>
    </row>
    <row r="149" hidden="1" ht="16.5" customHeight="1" s="867">
      <c r="A149" s="271" t="n">
        <v>44595</v>
      </c>
      <c r="B149" s="234" t="inlineStr">
        <is>
          <t>SEBASTIAO DA SILVA TEMOTEO</t>
        </is>
      </c>
      <c r="C149" s="234" t="inlineStr">
        <is>
          <t>1/2 OFICIAL DE MECÂNICO</t>
        </is>
      </c>
      <c r="D149" s="271" t="n"/>
      <c r="E149" s="271" t="n"/>
      <c r="F149" s="61" t="inlineStr">
        <is>
          <t>HALLIBURTON</t>
        </is>
      </c>
      <c r="G149" s="247" t="inlineStr">
        <is>
          <t>C - 429B</t>
        </is>
      </c>
      <c r="H149" s="64">
        <f>IF(C149="","",3)</f>
        <v/>
      </c>
      <c r="I149" s="271" t="inlineStr">
        <is>
          <t>THIRD PART - PETROBRAS</t>
        </is>
      </c>
      <c r="J149" s="271" t="inlineStr">
        <is>
          <t>BRASILEIRO</t>
        </is>
      </c>
      <c r="K149" s="275" t="inlineStr">
        <is>
          <t>CLIENT 3rd PARTY</t>
        </is>
      </c>
      <c r="L149" s="25" t="inlineStr">
        <is>
          <t>OCYAN</t>
        </is>
      </c>
      <c r="M149" s="873" t="n">
        <v>44742</v>
      </c>
      <c r="N149" s="78">
        <f>IF(M149="","",$L$3-M149+1)</f>
        <v/>
      </c>
    </row>
    <row r="150" ht="16.5" customHeight="1" s="867">
      <c r="B150" s="234" t="inlineStr">
        <is>
          <t>SERGIO TEIXEIRA RAMALHO</t>
        </is>
      </c>
      <c r="C150" s="234" t="inlineStr">
        <is>
          <t>TÉCNICO DE SEGURANÇA</t>
        </is>
      </c>
      <c r="D150" s="271" t="n"/>
      <c r="E150" s="271" t="n"/>
      <c r="F150" s="61" t="inlineStr">
        <is>
          <t>MARFOOD</t>
        </is>
      </c>
      <c r="G150" s="247" t="inlineStr">
        <is>
          <t>C - 411A</t>
        </is>
      </c>
      <c r="H150" s="64">
        <f>IF(C150="","",1)</f>
        <v/>
      </c>
      <c r="I150" s="271" t="n"/>
      <c r="J150" s="271" t="n"/>
      <c r="K150" s="275" t="inlineStr">
        <is>
          <t>OCYAN - SPARE</t>
        </is>
      </c>
      <c r="L150" s="25" t="inlineStr">
        <is>
          <t>OCYAN</t>
        </is>
      </c>
      <c r="M150" s="873" t="n">
        <v>44753</v>
      </c>
      <c r="N150" s="78">
        <f>IF(M150="","",$L$3-M150+1)</f>
        <v/>
      </c>
    </row>
    <row r="151" hidden="1" ht="16.5" customHeight="1" s="867">
      <c r="B151" s="234" t="inlineStr">
        <is>
          <t>SIDNEY DA SILVA PEIXOTO</t>
        </is>
      </c>
      <c r="C151" s="234" t="inlineStr">
        <is>
          <t>ARRUMADOR (A)</t>
        </is>
      </c>
      <c r="D151" s="234" t="n"/>
      <c r="E151" s="271" t="n"/>
      <c r="F151" s="58" t="inlineStr">
        <is>
          <t>OCYAN S.A</t>
        </is>
      </c>
      <c r="G151" s="256" t="inlineStr">
        <is>
          <t>E - 609</t>
        </is>
      </c>
      <c r="H151" s="47">
        <f>IF(C151="","",1)</f>
        <v/>
      </c>
      <c r="I151" s="80" t="inlineStr">
        <is>
          <t>DRILLING</t>
        </is>
      </c>
      <c r="J151" s="80" t="inlineStr">
        <is>
          <t>BRASILEIRO</t>
        </is>
      </c>
      <c r="K151" s="285" t="inlineStr">
        <is>
          <t>RIG SUPERINTENDENT</t>
        </is>
      </c>
      <c r="L151" s="25" t="inlineStr">
        <is>
          <t>OCYAN</t>
        </is>
      </c>
      <c r="M151" s="873" t="n">
        <v>44749</v>
      </c>
      <c r="N151" s="78">
        <f>IF(M151="","",$L$3-M151+1)</f>
        <v/>
      </c>
    </row>
    <row r="152" hidden="1" ht="16.5" customHeight="1" s="867">
      <c r="B152" s="234" t="inlineStr">
        <is>
          <t>SIDNEY SANTOS PEREIRA</t>
        </is>
      </c>
      <c r="C152" s="234" t="inlineStr">
        <is>
          <t>TORRISTA</t>
        </is>
      </c>
      <c r="D152" s="271" t="n"/>
      <c r="E152" s="272" t="n"/>
      <c r="F152" s="237" t="inlineStr">
        <is>
          <t>OCYAN S.A</t>
        </is>
      </c>
      <c r="G152" s="260" t="inlineStr">
        <is>
          <t>Hospital D</t>
        </is>
      </c>
      <c r="H152" s="235">
        <f>IF(C152="","",1)</f>
        <v/>
      </c>
      <c r="I152" s="272" t="n"/>
      <c r="J152" s="272" t="n"/>
      <c r="K152" s="273" t="n"/>
      <c r="L152" s="21" t="inlineStr">
        <is>
          <t>DAY TRIP</t>
        </is>
      </c>
      <c r="M152" s="874" t="n">
        <v>44762</v>
      </c>
      <c r="N152" s="78">
        <f>IF(M152="","",$L$3-M152+1)</f>
        <v/>
      </c>
    </row>
    <row r="153" ht="16.5" customHeight="1" s="867">
      <c r="B153" s="60" t="inlineStr">
        <is>
          <t>SILVERIO MAIA</t>
        </is>
      </c>
      <c r="C153" s="60" t="inlineStr">
        <is>
          <t>COORD SEGURANÇA TRAB E TREIN</t>
        </is>
      </c>
      <c r="D153" s="60" t="n"/>
      <c r="E153" s="271" t="n"/>
      <c r="F153" s="61" t="inlineStr">
        <is>
          <t>OCYAN S.A</t>
        </is>
      </c>
      <c r="G153" s="247" t="inlineStr">
        <is>
          <t>D - 535B</t>
        </is>
      </c>
      <c r="H153" s="64">
        <f>IF(C153="","",2)</f>
        <v/>
      </c>
      <c r="I153" s="271" t="inlineStr">
        <is>
          <t>MARINE</t>
        </is>
      </c>
      <c r="J153" s="271" t="inlineStr">
        <is>
          <t>BRASILEIRO</t>
        </is>
      </c>
      <c r="K153" s="275" t="inlineStr">
        <is>
          <t>ASSIST. CRANE OPERATOR</t>
        </is>
      </c>
      <c r="L153" s="25" t="inlineStr">
        <is>
          <t>OCYAN</t>
        </is>
      </c>
      <c r="M153" s="873" t="n">
        <v>44754</v>
      </c>
      <c r="N153" s="78">
        <f>IF(M153="","",$L$3-M153+1)</f>
        <v/>
      </c>
    </row>
    <row r="154" hidden="1" ht="15" customHeight="1" s="867">
      <c r="B154" s="234" t="inlineStr">
        <is>
          <t>SILVESTRE BEIRAL DE LIMA</t>
        </is>
      </c>
      <c r="C154" s="234" t="inlineStr">
        <is>
          <t>SALONEIRO</t>
        </is>
      </c>
      <c r="D154" s="271" t="n"/>
      <c r="E154" s="252" t="n"/>
      <c r="F154" s="240" t="inlineStr">
        <is>
          <t>OCYAN S.A</t>
        </is>
      </c>
      <c r="G154" s="260" t="inlineStr">
        <is>
          <t>TRIP</t>
        </is>
      </c>
      <c r="H154" s="235">
        <f>IF(C154="","",2)</f>
        <v/>
      </c>
      <c r="I154" s="272" t="n"/>
      <c r="J154" s="251" t="n"/>
      <c r="K154" s="273" t="n"/>
      <c r="L154" s="21" t="inlineStr">
        <is>
          <t>DAY TRIP</t>
        </is>
      </c>
      <c r="M154" s="874" t="n">
        <v>44756</v>
      </c>
      <c r="N154" s="78">
        <f>IF(M154="","",$L$3-M154+1)</f>
        <v/>
      </c>
    </row>
    <row r="155" hidden="1" ht="16.5" customHeight="1" s="867">
      <c r="B155" s="234" t="inlineStr">
        <is>
          <t>SONIA MARIA PEREIRA MOTA</t>
        </is>
      </c>
      <c r="C155" s="234" t="inlineStr">
        <is>
          <t>RADIO OPERADOR</t>
        </is>
      </c>
      <c r="D155" s="271" t="n"/>
      <c r="E155" s="271" t="n"/>
      <c r="F155" s="61" t="inlineStr">
        <is>
          <t>MARFOOD</t>
        </is>
      </c>
      <c r="G155" s="247" t="inlineStr">
        <is>
          <t>B - 346A</t>
        </is>
      </c>
      <c r="H155" s="64">
        <f>IF(C155="","",2)</f>
        <v/>
      </c>
      <c r="I155" s="271" t="inlineStr">
        <is>
          <t>OFFICE</t>
        </is>
      </c>
      <c r="J155" s="271" t="inlineStr">
        <is>
          <t>BRASILEIRO</t>
        </is>
      </c>
      <c r="K155" s="275" t="inlineStr">
        <is>
          <t>OCYAN - SPARE</t>
        </is>
      </c>
      <c r="L155" s="26" t="inlineStr">
        <is>
          <t>PETROBRAS</t>
        </is>
      </c>
      <c r="M155" s="873" t="n">
        <v>44760</v>
      </c>
      <c r="N155" s="78">
        <f>IF(M155="","",$L$3-M155+1)</f>
        <v/>
      </c>
    </row>
    <row r="156" hidden="1" ht="16.5" customHeight="1" s="867">
      <c r="B156" s="60" t="inlineStr">
        <is>
          <t>STEPHEN PAUL WENTWORTH</t>
        </is>
      </c>
      <c r="C156" s="60" t="inlineStr">
        <is>
          <t>COORDENADOR DE MANUTENÇÃO</t>
        </is>
      </c>
      <c r="D156" s="60" t="n"/>
      <c r="E156" s="252" t="n"/>
      <c r="F156" s="240" t="inlineStr">
        <is>
          <t>OCYAN S.A</t>
        </is>
      </c>
      <c r="G156" s="260" t="inlineStr">
        <is>
          <t>TRIP</t>
        </is>
      </c>
      <c r="H156" s="235">
        <f>IF(C156="","",3)</f>
        <v/>
      </c>
      <c r="I156" s="272" t="n"/>
      <c r="J156" s="251" t="n"/>
      <c r="K156" s="273" t="n"/>
      <c r="L156" s="21" t="inlineStr">
        <is>
          <t>DAY TRIP</t>
        </is>
      </c>
      <c r="M156" s="874" t="n">
        <v>44759</v>
      </c>
      <c r="N156" s="78">
        <f>IF(M156="","",$L$3-M156+1)</f>
        <v/>
      </c>
    </row>
    <row r="157" hidden="1" ht="16.5" customHeight="1" s="867">
      <c r="B157" s="234" t="inlineStr">
        <is>
          <t>THALIS CRESPO SILVA FERNANDES - veio 429</t>
        </is>
      </c>
      <c r="C157" s="234" t="inlineStr">
        <is>
          <t>PILOTO DE ROV II</t>
        </is>
      </c>
      <c r="D157" s="271" t="n"/>
      <c r="E157" s="271" t="n"/>
      <c r="F157" s="61" t="inlineStr">
        <is>
          <t>SUBSEA 7</t>
        </is>
      </c>
      <c r="G157" s="247" t="inlineStr">
        <is>
          <t>C - 449A</t>
        </is>
      </c>
      <c r="H157" s="64">
        <f>IF(C157="","",1)</f>
        <v/>
      </c>
      <c r="I157" s="271" t="inlineStr">
        <is>
          <t>THIRD PART - OCYAN</t>
        </is>
      </c>
      <c r="J157" s="271" t="inlineStr">
        <is>
          <t>BRASILEIRO</t>
        </is>
      </c>
      <c r="K157" s="275" t="inlineStr">
        <is>
          <t>CLIENT 3rd PARTY</t>
        </is>
      </c>
      <c r="L157" s="26" t="inlineStr">
        <is>
          <t>PETROBRAS</t>
        </is>
      </c>
      <c r="M157" s="873" t="n">
        <v>44753</v>
      </c>
      <c r="N157" s="78">
        <f>IF(M157="","",$L$3-M157+1)</f>
        <v/>
      </c>
    </row>
    <row r="158" hidden="1" ht="16.5" customHeight="1" s="867">
      <c r="B158" s="234" t="inlineStr">
        <is>
          <t>THASSIO LEAL MARTINS RODRIGUES</t>
        </is>
      </c>
      <c r="C158" s="234" t="inlineStr">
        <is>
          <t>SECADOR DE CASCALHO (Operador de Equipamentos Jr.)</t>
        </is>
      </c>
      <c r="D158" s="271" t="n"/>
      <c r="E158" s="271" t="n"/>
      <c r="F158" s="61" t="inlineStr">
        <is>
          <t>NOV</t>
        </is>
      </c>
      <c r="G158" s="247" t="inlineStr">
        <is>
          <t>C - 453B</t>
        </is>
      </c>
      <c r="H158" s="64">
        <f>IF(C158="","",3)</f>
        <v/>
      </c>
      <c r="I158" s="271" t="inlineStr">
        <is>
          <t>THIRD PART - PETROBRAS</t>
        </is>
      </c>
      <c r="J158" s="271" t="inlineStr">
        <is>
          <t>BRASILEIRO</t>
        </is>
      </c>
      <c r="K158" s="275" t="inlineStr">
        <is>
          <t>CLIENT 3rd PARTY (QUIMICO)</t>
        </is>
      </c>
      <c r="L158" s="26" t="inlineStr">
        <is>
          <t>PETROBRAS</t>
        </is>
      </c>
      <c r="M158" s="873" t="n">
        <v>44759</v>
      </c>
      <c r="N158" s="78">
        <f>IF(M158="","",$L$3-M158+1)</f>
        <v/>
      </c>
    </row>
    <row r="159" hidden="1" ht="16.5" customHeight="1" s="867">
      <c r="B159" s="234" t="inlineStr">
        <is>
          <t>THIAGO HENRIQUE GUEDES RODRIGU</t>
        </is>
      </c>
      <c r="C159" s="234" t="inlineStr">
        <is>
          <t>LWD</t>
        </is>
      </c>
      <c r="D159" s="271" t="n"/>
      <c r="E159" s="271" t="n"/>
      <c r="F159" s="61" t="inlineStr">
        <is>
          <t>HALLIBURTON</t>
        </is>
      </c>
      <c r="G159" s="247" t="inlineStr">
        <is>
          <t>C - 426B</t>
        </is>
      </c>
      <c r="H159" s="64">
        <f>IF(C159="","",3)</f>
        <v/>
      </c>
      <c r="I159" s="271" t="inlineStr">
        <is>
          <t>THIRD PART - OCYAN</t>
        </is>
      </c>
      <c r="J159" s="271" t="inlineStr">
        <is>
          <t>BRASILEIRO</t>
        </is>
      </c>
      <c r="K159" s="275" t="inlineStr">
        <is>
          <t>(SUBSEA7)</t>
        </is>
      </c>
      <c r="L159" s="25" t="inlineStr">
        <is>
          <t>OCYAN</t>
        </is>
      </c>
      <c r="M159" s="873" t="n">
        <v>44760</v>
      </c>
      <c r="N159" s="78">
        <f>IF(M159="","",$L$3-M159+1)</f>
        <v/>
      </c>
    </row>
    <row r="160" hidden="1" ht="16.5" customHeight="1" s="867">
      <c r="B160" s="234" t="inlineStr">
        <is>
          <t>TIAGO BARRETO ALMENDRO</t>
        </is>
      </c>
      <c r="C160" s="234" t="inlineStr">
        <is>
          <t>TECNICO DE ELETRONICA</t>
        </is>
      </c>
      <c r="D160" s="271" t="n"/>
      <c r="E160" s="271" t="n"/>
      <c r="F160" s="61" t="inlineStr">
        <is>
          <t>HALLIBURTON</t>
        </is>
      </c>
      <c r="G160" s="247" t="inlineStr">
        <is>
          <t>D - 513A</t>
        </is>
      </c>
      <c r="H160" s="64">
        <f>IF(C160="","",2)</f>
        <v/>
      </c>
      <c r="I160" s="271" t="inlineStr">
        <is>
          <t>MARINE</t>
        </is>
      </c>
      <c r="J160" s="271" t="inlineStr">
        <is>
          <t>BRASILEIRO</t>
        </is>
      </c>
      <c r="K160" s="275" t="inlineStr">
        <is>
          <t>DECKPUSHER</t>
        </is>
      </c>
      <c r="L160" s="20" t="inlineStr">
        <is>
          <t>MARFOOD</t>
        </is>
      </c>
      <c r="M160" s="873" t="n">
        <v>44754</v>
      </c>
      <c r="N160" s="78">
        <f>IF(M160="","",$L$3-M160+1)</f>
        <v/>
      </c>
    </row>
    <row r="161" hidden="1" ht="16.5" customHeight="1" s="867">
      <c r="B161" s="234" t="inlineStr">
        <is>
          <t>TIAGO BEZERRA DE SOUZA  - veio 409</t>
        </is>
      </c>
      <c r="C161" s="234" t="inlineStr">
        <is>
          <t>GAS AVANÇADO</t>
        </is>
      </c>
      <c r="D161" s="271" t="n"/>
      <c r="E161" s="271" t="n"/>
      <c r="F161" s="61" t="inlineStr">
        <is>
          <t>MARFOOD</t>
        </is>
      </c>
      <c r="G161" s="247" t="inlineStr">
        <is>
          <t>B - 338B</t>
        </is>
      </c>
      <c r="H161" s="64">
        <f>IF(C161="","",2)</f>
        <v/>
      </c>
      <c r="I161" s="271" t="n"/>
      <c r="J161" s="271" t="n"/>
      <c r="K161" s="275" t="inlineStr">
        <is>
          <t>NURSE</t>
        </is>
      </c>
      <c r="L161" s="25" t="inlineStr">
        <is>
          <t>OCYAN</t>
        </is>
      </c>
      <c r="M161" s="873" t="n">
        <v>44753</v>
      </c>
      <c r="N161" s="78">
        <f>IF(M161="","",$L$3-M161+1)</f>
        <v/>
      </c>
    </row>
    <row r="162" hidden="1" ht="16.5" customHeight="1" s="867">
      <c r="B162" s="234" t="inlineStr">
        <is>
          <t>UANDERSON DE SOUZA NOGUEIRA</t>
        </is>
      </c>
      <c r="C162" s="234" t="inlineStr">
        <is>
          <t>ELETRICISTA</t>
        </is>
      </c>
      <c r="D162" s="271" t="n"/>
      <c r="E162" s="80" t="n"/>
      <c r="F162" s="3" t="inlineStr">
        <is>
          <t>OCYAN S.A</t>
        </is>
      </c>
      <c r="G162" s="253" t="inlineStr">
        <is>
          <t>E - 622A</t>
        </is>
      </c>
      <c r="H162" s="47">
        <f>IF(C162="","",2)</f>
        <v/>
      </c>
      <c r="I162" s="80" t="inlineStr">
        <is>
          <t>DRILLING</t>
        </is>
      </c>
      <c r="J162" s="80" t="inlineStr">
        <is>
          <t>BRASILEIRO</t>
        </is>
      </c>
      <c r="K162" s="285" t="inlineStr">
        <is>
          <t>TOOLPUSHER</t>
        </is>
      </c>
      <c r="L162" s="26" t="inlineStr">
        <is>
          <t>PETROBRAS</t>
        </is>
      </c>
      <c r="M162" s="873" t="n">
        <v>44758</v>
      </c>
      <c r="N162" s="78">
        <f>IF(M162="","",$L$3-M162+1)</f>
        <v/>
      </c>
    </row>
    <row r="163" hidden="1" ht="16.5" customHeight="1" s="867">
      <c r="B163" s="234" t="inlineStr">
        <is>
          <t>VICTOR JOSE RIBEIRO GOMES BALBI DE QUEIROZ</t>
        </is>
      </c>
      <c r="C163" s="234" t="inlineStr">
        <is>
          <t>ASSISTENTE OPER DE GUINDASTE</t>
        </is>
      </c>
      <c r="D163" s="271" t="n"/>
      <c r="E163" s="234" t="n"/>
      <c r="F163" s="61" t="inlineStr">
        <is>
          <t>OCYAN S.A</t>
        </is>
      </c>
      <c r="G163" s="247" t="inlineStr">
        <is>
          <t>D - 546B</t>
        </is>
      </c>
      <c r="H163" s="64">
        <f>IF(C163="","",2)</f>
        <v/>
      </c>
      <c r="I163" s="271" t="inlineStr">
        <is>
          <t>MARINE</t>
        </is>
      </c>
      <c r="J163" s="271" t="inlineStr">
        <is>
          <t>BRASILEIRO</t>
        </is>
      </c>
      <c r="K163" s="275" t="inlineStr">
        <is>
          <t>SDPO</t>
        </is>
      </c>
      <c r="L163" s="25" t="inlineStr">
        <is>
          <t>OCYAN</t>
        </is>
      </c>
      <c r="M163" s="873" t="n">
        <v>44756</v>
      </c>
      <c r="N163" s="78">
        <f>IF(M163="","",$L$3-M163+1)</f>
        <v/>
      </c>
    </row>
    <row r="164" hidden="1" ht="16.5" customHeight="1" s="867">
      <c r="B164" s="234" t="inlineStr">
        <is>
          <t>VICTOR PARENTE BARBOSA</t>
        </is>
      </c>
      <c r="C164" s="234" t="inlineStr">
        <is>
          <t>SEGUNDO OFICIAL DE MAQUINAS</t>
        </is>
      </c>
      <c r="D164" s="271" t="n"/>
      <c r="E164" s="271" t="n"/>
      <c r="F164" s="61" t="inlineStr">
        <is>
          <t>OCYAN S.A</t>
        </is>
      </c>
      <c r="G164" s="247" t="inlineStr">
        <is>
          <t>E - 618B</t>
        </is>
      </c>
      <c r="H164" s="235">
        <f>IF(C164="","",3)</f>
        <v/>
      </c>
      <c r="I164" s="271" t="n"/>
      <c r="J164" s="271" t="n"/>
      <c r="K164" s="258" t="inlineStr">
        <is>
          <t>ELECTRICAL SUPERVISOR</t>
        </is>
      </c>
      <c r="L164" s="21" t="inlineStr">
        <is>
          <t>HOSPITAL</t>
        </is>
      </c>
      <c r="M164" s="874" t="n">
        <v>44754</v>
      </c>
      <c r="N164" s="78">
        <f>IF(M164="","",$L$3-M164+1)</f>
        <v/>
      </c>
    </row>
    <row r="165" hidden="1" ht="16.5" customHeight="1" s="867">
      <c r="B165" s="234" t="inlineStr">
        <is>
          <t>VINICIUS CONCEICAO DE SOUZA</t>
        </is>
      </c>
      <c r="C165" s="234" t="inlineStr">
        <is>
          <t>ASSIST. TEC. SUBSEA l</t>
        </is>
      </c>
      <c r="D165" s="271" t="n"/>
      <c r="E165" s="271" t="n"/>
      <c r="F165" s="61" t="inlineStr">
        <is>
          <t>SUBSEA 7</t>
        </is>
      </c>
      <c r="G165" s="247" t="inlineStr">
        <is>
          <t>C - 442A</t>
        </is>
      </c>
      <c r="H165" s="64">
        <f>IF(C165="","",3)</f>
        <v/>
      </c>
      <c r="I165" s="271" t="inlineStr">
        <is>
          <t>MAINTENANCE</t>
        </is>
      </c>
      <c r="J165" s="271" t="inlineStr">
        <is>
          <t>BRASILEIRO</t>
        </is>
      </c>
      <c r="K165" s="275" t="inlineStr">
        <is>
          <t>CLIENT 3rd PARTY</t>
        </is>
      </c>
      <c r="L165" s="26" t="inlineStr">
        <is>
          <t>PETROBRAS</t>
        </is>
      </c>
      <c r="M165" s="873" t="n">
        <v>44755</v>
      </c>
      <c r="N165" s="78">
        <f>IF(M165="","",$L$3-M165+1)</f>
        <v/>
      </c>
    </row>
    <row r="166" hidden="1" ht="16.5" customHeight="1" s="867">
      <c r="B166" s="234" t="inlineStr">
        <is>
          <t>VINICIUS DOS SANTOS RAMOS - veio 305</t>
        </is>
      </c>
      <c r="C166" s="234" t="inlineStr">
        <is>
          <t>SUPERVISOR SÊNIOR</t>
        </is>
      </c>
      <c r="D166" s="271" t="n"/>
      <c r="E166" s="271" t="n"/>
      <c r="F166" s="61" t="inlineStr">
        <is>
          <t>OCYAN S.A</t>
        </is>
      </c>
      <c r="G166" s="247" t="inlineStr">
        <is>
          <t>B - 313A</t>
        </is>
      </c>
      <c r="H166" s="64">
        <f>IF(C166="","",1)</f>
        <v/>
      </c>
      <c r="I166" s="271" t="inlineStr">
        <is>
          <t>DRILLING</t>
        </is>
      </c>
      <c r="J166" s="271" t="inlineStr">
        <is>
          <t>BRASILEIRO</t>
        </is>
      </c>
      <c r="K166" s="275" t="inlineStr">
        <is>
          <t>FLOORHAND</t>
        </is>
      </c>
      <c r="L166" s="25" t="inlineStr">
        <is>
          <t>OCYAN</t>
        </is>
      </c>
      <c r="M166" s="873" t="n">
        <v>44754</v>
      </c>
      <c r="N166" s="78">
        <f>IF(M166="","",$L$3-M166+1)</f>
        <v/>
      </c>
    </row>
    <row r="167" hidden="1" ht="16.5" customHeight="1" s="867">
      <c r="B167" s="234" t="inlineStr">
        <is>
          <t>VINICIUS FREIRE FERREIRA</t>
        </is>
      </c>
      <c r="C167" s="234" t="inlineStr">
        <is>
          <t>MONTADOR ANDAIME PINTOR INDUST</t>
        </is>
      </c>
      <c r="D167" s="271" t="n"/>
      <c r="E167" s="80" t="n"/>
      <c r="F167" s="3" t="inlineStr">
        <is>
          <t>PETROBRAS</t>
        </is>
      </c>
      <c r="G167" s="256" t="n"/>
      <c r="H167" s="47" t="n"/>
      <c r="I167" s="80" t="n"/>
      <c r="J167" s="80" t="n"/>
      <c r="K167" s="285" t="n"/>
      <c r="L167" s="25" t="n"/>
      <c r="M167" s="873" t="n">
        <v>44756</v>
      </c>
      <c r="N167" s="78">
        <f>IF(M167="","",$L$3-M167+1)</f>
        <v/>
      </c>
    </row>
    <row r="168" hidden="1" ht="16.5" customHeight="1" s="867">
      <c r="B168" s="234" t="inlineStr">
        <is>
          <t>VINICIUS MAUES SIRAIAMA</t>
        </is>
      </c>
      <c r="C168" s="234" t="inlineStr">
        <is>
          <t>SUBCHEFE DE MAQUINAS</t>
        </is>
      </c>
      <c r="D168" s="271" t="n"/>
      <c r="E168" s="271" t="n"/>
      <c r="F168" s="61" t="inlineStr">
        <is>
          <t>QUALITECH</t>
        </is>
      </c>
      <c r="G168" s="247" t="inlineStr">
        <is>
          <t>C - 455B</t>
        </is>
      </c>
      <c r="H168" s="64">
        <f>IF(C168="","",3)</f>
        <v/>
      </c>
      <c r="I168" s="271" t="inlineStr">
        <is>
          <t>THIRD PART - PETROBRAS</t>
        </is>
      </c>
      <c r="J168" s="271" t="inlineStr">
        <is>
          <t>BRASILEIRO</t>
        </is>
      </c>
      <c r="K168" s="257" t="inlineStr">
        <is>
          <t>DIRECIONAL - CLIENT 3rd PARTY</t>
        </is>
      </c>
      <c r="L168" s="26" t="inlineStr">
        <is>
          <t>PETROBRAS</t>
        </is>
      </c>
      <c r="M168" s="873" t="n">
        <v>44759</v>
      </c>
      <c r="N168" s="78">
        <f>IF(M168="","",$L$3-M168+1)</f>
        <v/>
      </c>
    </row>
    <row r="169" hidden="1" ht="16.5" customHeight="1" s="867">
      <c r="B169" s="60" t="inlineStr">
        <is>
          <t>Vitoria Ferreira Vaz</t>
        </is>
      </c>
      <c r="C169" s="60" t="inlineStr">
        <is>
          <t>FISCAL</t>
        </is>
      </c>
      <c r="D169" s="246" t="n"/>
      <c r="E169" s="80" t="n"/>
      <c r="F169" s="3" t="inlineStr">
        <is>
          <t>OCYAN S.A</t>
        </is>
      </c>
      <c r="G169" s="253" t="inlineStr">
        <is>
          <t>E - 624A</t>
        </is>
      </c>
      <c r="H169" s="47">
        <f>IF(C169="","",3)</f>
        <v/>
      </c>
      <c r="I169" s="80" t="inlineStr">
        <is>
          <t>SUBSEA</t>
        </is>
      </c>
      <c r="J169" s="80" t="inlineStr">
        <is>
          <t>BRASILEIRO</t>
        </is>
      </c>
      <c r="K169" s="285" t="inlineStr">
        <is>
          <t>SENIOR SUBSEA SUPERVISOR</t>
        </is>
      </c>
      <c r="L169" s="25" t="inlineStr">
        <is>
          <t>OCYAN</t>
        </is>
      </c>
      <c r="M169" s="873" t="n">
        <v>44761</v>
      </c>
      <c r="N169" s="78">
        <f>IF(M169="","",$L$3-M169+1)</f>
        <v/>
      </c>
    </row>
    <row r="170" hidden="1" ht="16.5" customHeight="1" s="867">
      <c r="B170" s="234" t="inlineStr">
        <is>
          <t>WAGNER MONSORES HILARIO  veio 318</t>
        </is>
      </c>
      <c r="C170" s="234" t="inlineStr">
        <is>
          <t>Inspetor II / Alpinista III</t>
        </is>
      </c>
      <c r="D170" s="271" t="n"/>
      <c r="E170" s="271" t="n"/>
      <c r="F170" s="61" t="inlineStr">
        <is>
          <t>OCYAN S.A</t>
        </is>
      </c>
      <c r="G170" s="247" t="inlineStr">
        <is>
          <t>B - 313B</t>
        </is>
      </c>
      <c r="H170" s="64">
        <f>IF(C170="","",1)</f>
        <v/>
      </c>
      <c r="I170" s="271" t="inlineStr">
        <is>
          <t>DRILLING</t>
        </is>
      </c>
      <c r="J170" s="271" t="inlineStr">
        <is>
          <t>BRASILEIRO</t>
        </is>
      </c>
      <c r="K170" s="275" t="inlineStr">
        <is>
          <t>FLOORHAND</t>
        </is>
      </c>
      <c r="L170" s="26" t="inlineStr">
        <is>
          <t>PETROBRAS</t>
        </is>
      </c>
      <c r="M170" s="873" t="n">
        <v>44742</v>
      </c>
      <c r="N170" s="78">
        <f>IF(M170="","",$L$3-M170+1)</f>
        <v/>
      </c>
    </row>
    <row r="171" hidden="1" ht="16.5" customHeight="1" s="867">
      <c r="B171" s="287" t="inlineStr">
        <is>
          <t>WALDEIR FERREIRA DA SILVA</t>
        </is>
      </c>
      <c r="C171" s="234" t="inlineStr">
        <is>
          <t>MECÂNICO</t>
        </is>
      </c>
      <c r="D171" s="271" t="n"/>
      <c r="E171" s="249" t="n"/>
      <c r="F171" s="259" t="inlineStr">
        <is>
          <t>OCYAN S.A</t>
        </is>
      </c>
      <c r="G171" s="260" t="inlineStr">
        <is>
          <t xml:space="preserve">Hospital A </t>
        </is>
      </c>
      <c r="H171" s="235">
        <f>IF(C171="","",1)</f>
        <v/>
      </c>
      <c r="I171" s="249" t="n"/>
      <c r="J171" s="249" t="n"/>
      <c r="K171" s="273" t="n"/>
      <c r="L171" s="63" t="inlineStr">
        <is>
          <t>DAY TRIP</t>
        </is>
      </c>
      <c r="M171" s="875" t="n">
        <v>44758</v>
      </c>
      <c r="N171" s="78">
        <f>IF(M171="","",$L$3-M171+1)</f>
        <v/>
      </c>
    </row>
    <row r="172" hidden="1" ht="16.5" customHeight="1" s="867">
      <c r="B172" s="234" t="inlineStr">
        <is>
          <t>WASHINGTON FREITAS TAVARES TAR - veio 415</t>
        </is>
      </c>
      <c r="C172" s="234" t="inlineStr">
        <is>
          <t>DIRECIONAL</t>
        </is>
      </c>
      <c r="D172" s="271" t="n"/>
      <c r="E172" s="271" t="n"/>
      <c r="F172" s="61" t="inlineStr">
        <is>
          <t>NOV</t>
        </is>
      </c>
      <c r="G172" s="247" t="inlineStr">
        <is>
          <t>B - 305A</t>
        </is>
      </c>
      <c r="H172" s="64">
        <f>IF(C172="","",2)</f>
        <v/>
      </c>
      <c r="I172" s="271" t="inlineStr">
        <is>
          <t>THIRD PART - OCYAN</t>
        </is>
      </c>
      <c r="J172" s="271" t="inlineStr">
        <is>
          <t>BRASILEIRO</t>
        </is>
      </c>
      <c r="K172" s="275" t="inlineStr">
        <is>
          <t>ROUSTABOUT</t>
        </is>
      </c>
      <c r="L172" s="25" t="inlineStr">
        <is>
          <t>OCYAN</t>
        </is>
      </c>
      <c r="M172" s="873" t="n">
        <v>44749</v>
      </c>
      <c r="N172" s="78">
        <f>IF(M172="","",$L$3-M172+1)</f>
        <v/>
      </c>
    </row>
    <row r="173" hidden="1" ht="16.5" customHeight="1" s="867">
      <c r="B173" s="234" t="inlineStr">
        <is>
          <t>WELLINGTON MORAIS EMIDIO</t>
        </is>
      </c>
      <c r="C173" s="234" t="inlineStr">
        <is>
          <t>TECNICO DE ELETRONICA</t>
        </is>
      </c>
      <c r="D173" s="271" t="n"/>
      <c r="E173" s="271" t="n"/>
      <c r="F173" s="61" t="inlineStr">
        <is>
          <t>HALLIBURTON</t>
        </is>
      </c>
      <c r="G173" s="247" t="inlineStr">
        <is>
          <t>C - 433B</t>
        </is>
      </c>
      <c r="H173" s="64">
        <f>IF(C173="","",1)</f>
        <v/>
      </c>
      <c r="I173" s="271" t="n"/>
      <c r="J173" s="271" t="n"/>
      <c r="K173" s="275" t="inlineStr">
        <is>
          <t>CLIENT 3rd PARTY</t>
        </is>
      </c>
      <c r="L173" s="25" t="inlineStr">
        <is>
          <t>OCYAN</t>
        </is>
      </c>
      <c r="M173" s="873" t="n">
        <v>44755</v>
      </c>
      <c r="N173" s="78">
        <f>IF(M173="","",$L$3-M173+1)</f>
        <v/>
      </c>
    </row>
    <row r="174" hidden="1" ht="16.5" customHeight="1" s="867">
      <c r="B174" s="234" t="inlineStr">
        <is>
          <t>WESLEY DA COSTA ALVES</t>
        </is>
      </c>
      <c r="C174" s="234" t="inlineStr">
        <is>
          <t>OPERADOR DE POSIC DINAMICO</t>
        </is>
      </c>
      <c r="D174" s="271" t="inlineStr">
        <is>
          <t>OPERADOR DE POSIC DINAMICO SR</t>
        </is>
      </c>
      <c r="E174" s="247" t="n"/>
      <c r="F174" s="61" t="n"/>
      <c r="G174" s="247" t="inlineStr">
        <is>
          <t>B - 320A</t>
        </is>
      </c>
      <c r="H174" s="64">
        <f>IF(C174="","",2)</f>
        <v/>
      </c>
      <c r="I174" s="271" t="inlineStr">
        <is>
          <t>MARINE</t>
        </is>
      </c>
      <c r="J174" s="271" t="inlineStr">
        <is>
          <t>BRASILEIRO</t>
        </is>
      </c>
      <c r="K174" s="236" t="inlineStr">
        <is>
          <t>MCB</t>
        </is>
      </c>
      <c r="L174" s="25" t="inlineStr">
        <is>
          <t>OCYAN</t>
        </is>
      </c>
      <c r="M174" s="873" t="n"/>
      <c r="N174" s="78">
        <f>IF(M174="","",$L$3-M174+1)</f>
        <v/>
      </c>
    </row>
    <row r="175" hidden="1" ht="16.5" customHeight="1" s="867">
      <c r="B175" s="234" t="n"/>
      <c r="C175" s="234" t="n"/>
      <c r="D175" s="234" t="n"/>
      <c r="E175" s="271" t="n"/>
      <c r="F175" s="61" t="n"/>
      <c r="G175" s="247" t="inlineStr">
        <is>
          <t>B - 324A</t>
        </is>
      </c>
      <c r="H175" s="64">
        <f>IF(C175="","",1)</f>
        <v/>
      </c>
      <c r="I175" s="271" t="inlineStr">
        <is>
          <t>ECR</t>
        </is>
      </c>
      <c r="J175" s="271" t="inlineStr">
        <is>
          <t>BRASILEIRO</t>
        </is>
      </c>
      <c r="K175" s="275" t="inlineStr">
        <is>
          <t>MOTORMAN</t>
        </is>
      </c>
      <c r="L175" s="25" t="inlineStr">
        <is>
          <t>OCYAN</t>
        </is>
      </c>
      <c r="M175" s="873" t="n"/>
      <c r="N175" s="78">
        <f>IF(M175="","",$L$3-M175+1)</f>
        <v/>
      </c>
    </row>
    <row r="176" hidden="1" ht="16.5" customHeight="1" s="867">
      <c r="B176" s="234" t="n"/>
      <c r="C176" s="234" t="n"/>
      <c r="D176" s="271" t="n"/>
      <c r="E176" s="271" t="n"/>
      <c r="F176" s="61" t="n"/>
      <c r="G176" s="247" t="inlineStr">
        <is>
          <t>B - 349B</t>
        </is>
      </c>
      <c r="H176" s="64">
        <f>IF(C176="","",2)</f>
        <v/>
      </c>
      <c r="I176" s="271" t="inlineStr">
        <is>
          <t>CATERING</t>
        </is>
      </c>
      <c r="J176" s="271" t="inlineStr">
        <is>
          <t>BRASILEIRO</t>
        </is>
      </c>
      <c r="K176" s="236" t="inlineStr">
        <is>
          <t>CATERING</t>
        </is>
      </c>
      <c r="L176" s="25" t="inlineStr">
        <is>
          <t>OCYAN</t>
        </is>
      </c>
      <c r="M176" s="873" t="n"/>
      <c r="N176" s="78">
        <f>IF(M176="","",$L$3-M176+1)</f>
        <v/>
      </c>
    </row>
    <row r="177" hidden="1" ht="16.5" customHeight="1" s="867">
      <c r="B177" s="234" t="n"/>
      <c r="C177" s="234" t="n"/>
      <c r="D177" s="234" t="n"/>
      <c r="E177" s="271" t="n"/>
      <c r="F177" s="61" t="n"/>
      <c r="G177" s="247" t="inlineStr">
        <is>
          <t>C - 407A</t>
        </is>
      </c>
      <c r="H177" s="64">
        <f>IF(C177="","",3)</f>
        <v/>
      </c>
      <c r="I177" s="271" t="inlineStr">
        <is>
          <t>THIRD PART - PETROBRAS</t>
        </is>
      </c>
      <c r="J177" s="271" t="inlineStr">
        <is>
          <t>BRASILEIRO</t>
        </is>
      </c>
      <c r="K177" s="275" t="inlineStr">
        <is>
          <t>OCYAN - SPARE</t>
        </is>
      </c>
      <c r="L177" s="25" t="inlineStr">
        <is>
          <t>OCYAN</t>
        </is>
      </c>
      <c r="M177" s="873" t="n"/>
      <c r="N177" s="78">
        <f>IF(M177="","",$L$3-M177+1)</f>
        <v/>
      </c>
    </row>
    <row r="178" hidden="1" ht="16.5" customHeight="1" s="867">
      <c r="B178" s="234" t="n"/>
      <c r="C178" s="234" t="n"/>
      <c r="D178" s="271" t="n"/>
      <c r="E178" s="271" t="n"/>
      <c r="F178" s="61" t="n"/>
      <c r="G178" s="247" t="inlineStr">
        <is>
          <t>C - 433A</t>
        </is>
      </c>
      <c r="H178" s="64">
        <f>IF(C178="","",1)</f>
        <v/>
      </c>
      <c r="I178" s="271" t="inlineStr">
        <is>
          <t>ECR</t>
        </is>
      </c>
      <c r="J178" s="271" t="inlineStr">
        <is>
          <t>BRASILEIRO</t>
        </is>
      </c>
      <c r="K178" s="275" t="inlineStr">
        <is>
          <t>CLIENT 3rd PARTY</t>
        </is>
      </c>
      <c r="L178" s="26" t="inlineStr">
        <is>
          <t>PETROBRAS</t>
        </is>
      </c>
      <c r="M178" s="873" t="n"/>
      <c r="N178" s="78">
        <f>IF(M178="","",$L$3-M178+1)</f>
        <v/>
      </c>
    </row>
    <row r="179" hidden="1" ht="16.5" customHeight="1" s="867">
      <c r="B179" s="234" t="n"/>
      <c r="C179" s="234" t="n"/>
      <c r="D179" s="271" t="n"/>
      <c r="E179" s="271" t="n"/>
      <c r="F179" s="61" t="n"/>
      <c r="G179" s="247" t="inlineStr">
        <is>
          <t>D - 529B</t>
        </is>
      </c>
      <c r="H179" s="64">
        <f>IF(C179="","",3)</f>
        <v/>
      </c>
      <c r="I179" s="271" t="inlineStr">
        <is>
          <t>SUBSEA</t>
        </is>
      </c>
      <c r="J179" s="271" t="inlineStr">
        <is>
          <t>BRASILEIRO</t>
        </is>
      </c>
      <c r="K179" s="275" t="inlineStr">
        <is>
          <t>SUBSEA SUPERVISOR</t>
        </is>
      </c>
      <c r="L179" s="25" t="inlineStr">
        <is>
          <t>OCYAN</t>
        </is>
      </c>
      <c r="M179" s="873" t="n"/>
      <c r="N179" s="78">
        <f>IF(M179="","",$L$3-M179+1)</f>
        <v/>
      </c>
    </row>
    <row r="180" hidden="1" ht="16.5" customHeight="1" s="867">
      <c r="B180" s="234" t="n"/>
      <c r="C180" s="234" t="n"/>
      <c r="D180" s="271" t="n"/>
      <c r="E180" s="271" t="n"/>
      <c r="F180" s="61" t="n"/>
      <c r="G180" s="247" t="inlineStr">
        <is>
          <t>D - 549B</t>
        </is>
      </c>
      <c r="H180" s="64">
        <f>IF(C180="","",2)</f>
        <v/>
      </c>
      <c r="I180" s="271" t="n"/>
      <c r="J180" s="271" t="n"/>
      <c r="K180" s="275" t="inlineStr">
        <is>
          <t>RSTT / OST (FEMININO)</t>
        </is>
      </c>
      <c r="L180" s="21" t="inlineStr">
        <is>
          <t>HOSPITAL</t>
        </is>
      </c>
      <c r="M180" s="874" t="n"/>
      <c r="N180" s="78">
        <f>IF(M180="","",$L$3-M180+1)</f>
        <v/>
      </c>
    </row>
    <row r="181" hidden="1" ht="16.5" customHeight="1" s="867">
      <c r="A181" s="271" t="n">
        <v>44581</v>
      </c>
      <c r="B181" s="234" t="n"/>
      <c r="C181" s="234" t="n"/>
      <c r="D181" s="271" t="n"/>
      <c r="E181" s="271" t="n"/>
      <c r="F181" s="61" t="n"/>
      <c r="G181" s="247" t="n"/>
      <c r="H181" s="64" t="n"/>
      <c r="I181" s="271" t="n"/>
      <c r="J181" s="271" t="n"/>
      <c r="K181" s="275" t="n"/>
      <c r="L181" s="25" t="n"/>
      <c r="M181" s="873" t="n"/>
      <c r="N181" s="78">
        <f>IF(M181="","",$L$3-M181+1)</f>
        <v/>
      </c>
    </row>
    <row r="182" hidden="1" ht="16.5" customHeight="1" s="867">
      <c r="B182" s="234" t="n"/>
      <c r="C182" s="234" t="n"/>
      <c r="D182" s="271" t="n"/>
      <c r="E182" s="80" t="n"/>
      <c r="F182" s="3" t="n"/>
      <c r="G182" s="253" t="n"/>
      <c r="H182" s="47" t="n"/>
      <c r="I182" s="80" t="n"/>
      <c r="J182" s="80" t="n"/>
      <c r="K182" s="285" t="n"/>
      <c r="L182" s="25" t="n"/>
      <c r="M182" s="873" t="n"/>
      <c r="N182" s="78">
        <f>IF(M182="","",$L$3-M182+1)</f>
        <v/>
      </c>
    </row>
    <row r="183" hidden="1" ht="16.5" customHeight="1" s="867">
      <c r="B183" s="248" t="n"/>
      <c r="C183" s="234" t="n"/>
      <c r="D183" s="271" t="n"/>
      <c r="E183" s="271" t="n"/>
      <c r="F183" s="61" t="n"/>
      <c r="G183" s="247" t="n"/>
      <c r="H183" s="64" t="n"/>
      <c r="I183" s="271" t="n"/>
      <c r="J183" s="271" t="n"/>
      <c r="K183" s="275" t="n"/>
      <c r="L183" s="25" t="n"/>
      <c r="M183" s="873" t="n"/>
      <c r="N183" s="78">
        <f>IF(M183="","",$L$3-M183+1)</f>
        <v/>
      </c>
    </row>
    <row r="184" hidden="1" ht="16.5" customHeight="1" s="867">
      <c r="B184" s="60" t="n"/>
      <c r="C184" s="60" t="n"/>
      <c r="D184" s="246" t="n"/>
      <c r="E184" s="271" t="n"/>
      <c r="F184" s="61" t="n"/>
      <c r="G184" s="247" t="n"/>
      <c r="H184" s="64" t="n"/>
      <c r="I184" s="271" t="n"/>
      <c r="J184" s="271" t="n"/>
      <c r="K184" s="275" t="n"/>
      <c r="L184" s="25" t="n"/>
      <c r="M184" s="873" t="n"/>
      <c r="N184" s="78">
        <f>IF(M184="","",$L$3-M184+1)</f>
        <v/>
      </c>
    </row>
    <row r="185" hidden="1" ht="16.5" customHeight="1" s="867">
      <c r="B185" s="248" t="n"/>
      <c r="C185" s="248" t="n"/>
      <c r="D185" s="249" t="n"/>
      <c r="E185" s="271" t="n"/>
      <c r="F185" s="61" t="n"/>
      <c r="G185" s="247" t="n"/>
      <c r="H185" s="64" t="n"/>
      <c r="I185" s="271" t="n"/>
      <c r="J185" s="271" t="n"/>
      <c r="K185" s="275" t="n"/>
      <c r="L185" s="25" t="n"/>
      <c r="M185" s="873" t="n"/>
      <c r="N185" s="78">
        <f>IF(M185="","",$L$3-M185+1)</f>
        <v/>
      </c>
    </row>
    <row r="186" hidden="1" ht="16.5" customHeight="1" s="867">
      <c r="B186" s="234" t="n"/>
      <c r="C186" s="234" t="n"/>
      <c r="D186" s="271" t="n"/>
      <c r="E186" s="271" t="n"/>
      <c r="F186" s="61" t="n"/>
      <c r="G186" s="247" t="n"/>
      <c r="H186" s="64" t="n"/>
      <c r="I186" s="271" t="n"/>
      <c r="J186" s="271" t="n"/>
      <c r="K186" s="275" t="n"/>
      <c r="L186" s="25" t="n"/>
      <c r="M186" s="873" t="n"/>
      <c r="N186" s="78">
        <f>IF(M186="","",$L$3-M186+1)</f>
        <v/>
      </c>
    </row>
    <row r="187" hidden="1" ht="16.5" customHeight="1" s="867">
      <c r="B187" s="248" t="n"/>
      <c r="C187" s="248" t="n"/>
      <c r="D187" s="249" t="n"/>
      <c r="E187" s="271" t="n"/>
      <c r="F187" s="61" t="n"/>
      <c r="G187" s="247" t="n"/>
      <c r="H187" s="64" t="n"/>
      <c r="I187" s="271" t="n"/>
      <c r="J187" s="271" t="n"/>
      <c r="K187" s="275" t="n"/>
      <c r="L187" s="25" t="n"/>
      <c r="M187" s="873" t="n"/>
      <c r="N187" s="78">
        <f>IF(M187="","",$L$3-M187+1)</f>
        <v/>
      </c>
    </row>
    <row r="188" hidden="1" ht="16.5" customHeight="1" s="867">
      <c r="B188" s="278" t="n"/>
      <c r="C188" s="266" t="n"/>
      <c r="D188" s="272" t="n"/>
      <c r="E188" s="271" t="n"/>
      <c r="F188" s="61" t="n"/>
      <c r="G188" s="247" t="n"/>
      <c r="H188" s="64" t="n"/>
      <c r="I188" s="271" t="n"/>
      <c r="J188" s="271" t="n"/>
      <c r="K188" s="275" t="n"/>
      <c r="L188" s="25" t="n"/>
      <c r="M188" s="873" t="n"/>
      <c r="N188" s="78">
        <f>IF(M188="","",$L$3-M188+1)</f>
        <v/>
      </c>
    </row>
    <row r="189" hidden="1" ht="16.5" customHeight="1" s="867">
      <c r="B189" s="278" t="n"/>
      <c r="C189" s="266" t="n"/>
      <c r="D189" s="272" t="n"/>
      <c r="E189" s="271" t="n"/>
      <c r="F189" s="61" t="n"/>
      <c r="G189" s="247" t="n"/>
      <c r="H189" s="64" t="n"/>
      <c r="I189" s="271" t="n"/>
      <c r="J189" s="271" t="n"/>
      <c r="K189" s="275" t="n"/>
      <c r="L189" s="25" t="n"/>
      <c r="M189" s="873" t="n"/>
      <c r="N189" s="78">
        <f>IF(M189="","",$L$3-M189+1)</f>
        <v/>
      </c>
    </row>
    <row r="190" hidden="1" ht="16.5" customHeight="1" s="867">
      <c r="B190" s="279" t="n"/>
      <c r="C190" s="267" t="n"/>
      <c r="D190" s="251" t="n"/>
      <c r="E190" s="271" t="n"/>
      <c r="F190" s="61" t="n"/>
      <c r="G190" s="247" t="n"/>
      <c r="H190" s="64" t="n"/>
      <c r="I190" s="271" t="n"/>
      <c r="J190" s="271" t="n"/>
      <c r="K190" s="275" t="n"/>
      <c r="L190" s="25" t="n"/>
      <c r="M190" s="873" t="n"/>
      <c r="N190" s="78">
        <f>IF(M190="","",$L$3-M190+1)</f>
        <v/>
      </c>
    </row>
    <row r="191" hidden="1" ht="16.5" customHeight="1" s="867">
      <c r="B191" s="279" t="n"/>
      <c r="C191" s="267" t="n"/>
      <c r="D191" s="251" t="n"/>
      <c r="E191" s="271" t="n"/>
      <c r="F191" s="61" t="n"/>
      <c r="G191" s="247" t="n"/>
      <c r="H191" s="64" t="n"/>
      <c r="I191" s="271" t="n"/>
      <c r="J191" s="271" t="n"/>
      <c r="K191" s="275" t="n"/>
      <c r="L191" s="25" t="n"/>
      <c r="M191" s="873" t="n"/>
      <c r="N191" s="78">
        <f>IF(M191="","",$L$3-M191+1)</f>
        <v/>
      </c>
    </row>
    <row r="192" hidden="1" ht="16.5" customHeight="1" s="867">
      <c r="B192" s="279" t="n"/>
      <c r="C192" s="267" t="n"/>
      <c r="D192" s="251" t="n"/>
      <c r="E192" s="245" t="n"/>
      <c r="F192" s="3" t="n"/>
      <c r="G192" s="253" t="n"/>
      <c r="H192" s="46" t="n"/>
      <c r="I192" s="80" t="n"/>
      <c r="J192" s="80" t="n"/>
      <c r="K192" s="285" t="n"/>
      <c r="L192" s="25" t="n"/>
      <c r="M192" s="873" t="n"/>
      <c r="N192" s="78">
        <f>IF(M192="","",$L$3-M192+1)</f>
        <v/>
      </c>
    </row>
    <row r="193" hidden="1" ht="16.5" customHeight="1" s="867">
      <c r="B193" s="280" t="n"/>
      <c r="C193" s="268" t="n"/>
      <c r="D193" s="252" t="n"/>
      <c r="E193" s="271" t="n"/>
      <c r="F193" s="61" t="n"/>
      <c r="G193" s="247" t="n"/>
      <c r="H193" s="64" t="n"/>
      <c r="I193" s="271" t="n"/>
      <c r="J193" s="271" t="n"/>
      <c r="K193" s="275" t="n"/>
      <c r="L193" s="20" t="n"/>
      <c r="M193" s="873" t="n"/>
      <c r="N193" s="78">
        <f>IF(M193="","",$L$3-M193+1)</f>
        <v/>
      </c>
    </row>
    <row r="194" hidden="1" ht="16.5" customHeight="1" s="867">
      <c r="B194" s="281" t="n"/>
      <c r="C194" s="268" t="n"/>
      <c r="D194" s="252" t="n"/>
      <c r="E194" s="271" t="n"/>
      <c r="F194" s="61" t="n"/>
      <c r="G194" s="247" t="n"/>
      <c r="H194" s="64" t="n"/>
      <c r="I194" s="271" t="n"/>
      <c r="J194" s="271" t="n"/>
      <c r="K194" s="275" t="n"/>
      <c r="L194" s="25" t="n"/>
      <c r="M194" s="873" t="n"/>
      <c r="N194" s="78">
        <f>IF(M194="","",$L$3-M194+1)</f>
        <v/>
      </c>
    </row>
    <row r="195" hidden="1" ht="16.5" customHeight="1" s="867">
      <c r="B195" s="281" t="n"/>
      <c r="C195" s="268" t="n"/>
      <c r="D195" s="252" t="n"/>
      <c r="E195" s="246" t="n"/>
      <c r="F195" s="3" t="n"/>
      <c r="G195" s="253" t="n"/>
      <c r="H195" s="47" t="n"/>
      <c r="I195" s="80" t="n"/>
      <c r="J195" s="80" t="n"/>
      <c r="K195" s="285" t="n"/>
      <c r="L195" s="25" t="n"/>
      <c r="M195" s="873" t="n"/>
      <c r="N195" s="78">
        <f>IF(M195="","",$L$3-M195+1)</f>
        <v/>
      </c>
    </row>
    <row r="196" hidden="1" ht="16.5" customHeight="1" s="867">
      <c r="B196" s="282" t="n"/>
      <c r="C196" s="234" t="n"/>
      <c r="D196" s="271" t="n"/>
      <c r="E196" s="271" t="n"/>
      <c r="F196" s="61" t="n"/>
      <c r="G196" s="247" t="n"/>
      <c r="H196" s="64" t="n"/>
      <c r="I196" s="271" t="n"/>
      <c r="J196" s="271" t="n"/>
      <c r="K196" s="275" t="n"/>
      <c r="L196" s="26" t="n"/>
      <c r="M196" s="873" t="n"/>
      <c r="N196" s="78">
        <f>IF(M196="","",$L$3-M196+1)</f>
        <v/>
      </c>
    </row>
    <row r="197" hidden="1" ht="16.5" customHeight="1" s="867">
      <c r="B197" s="282" t="n"/>
      <c r="C197" s="234" t="n"/>
      <c r="D197" s="271" t="n"/>
      <c r="E197" s="271" t="n"/>
      <c r="F197" s="61" t="n"/>
      <c r="G197" s="247" t="n"/>
      <c r="H197" s="235" t="n"/>
      <c r="I197" s="271" t="n"/>
      <c r="J197" s="271" t="n"/>
      <c r="K197" s="275" t="n"/>
      <c r="L197" s="25" t="n"/>
      <c r="M197" s="873" t="n"/>
      <c r="N197" s="78">
        <f>IF(M197="","",$L$3-M197+1)</f>
        <v/>
      </c>
    </row>
    <row r="198" hidden="1" ht="16.5" customHeight="1" s="867">
      <c r="B198" s="282" t="n"/>
      <c r="C198" s="234" t="n"/>
      <c r="D198" s="271" t="n"/>
      <c r="E198" s="271" t="n"/>
      <c r="F198" s="61" t="n"/>
      <c r="G198" s="247" t="n"/>
      <c r="H198" s="64" t="n"/>
      <c r="I198" s="271" t="n"/>
      <c r="J198" s="271" t="n"/>
      <c r="K198" s="275" t="n"/>
      <c r="L198" s="25" t="n"/>
      <c r="M198" s="873" t="n"/>
      <c r="N198" s="78">
        <f>IF(M198="","",$L$3-M198+1)</f>
        <v/>
      </c>
    </row>
    <row r="199" hidden="1" ht="16.5" customHeight="1" s="867">
      <c r="B199" s="241" t="n"/>
      <c r="C199" s="234" t="n"/>
      <c r="D199" s="271" t="n"/>
      <c r="E199" s="271" t="n"/>
      <c r="F199" s="61" t="n"/>
      <c r="G199" s="247" t="n"/>
      <c r="H199" s="64" t="n"/>
      <c r="I199" s="271" t="n"/>
      <c r="J199" s="271" t="n"/>
      <c r="K199" s="275" t="n"/>
      <c r="L199" s="25" t="n"/>
      <c r="M199" s="873" t="n"/>
      <c r="N199" s="78">
        <f>IF(M199="","",$L$3-M199+1)</f>
        <v/>
      </c>
    </row>
    <row r="200" hidden="1" ht="16.5" customHeight="1" s="867">
      <c r="B200" s="241" t="n"/>
      <c r="C200" s="234" t="n"/>
      <c r="D200" s="271" t="n"/>
      <c r="E200" s="271" t="n"/>
      <c r="F200" s="61" t="n"/>
      <c r="G200" s="247" t="n"/>
      <c r="H200" s="64" t="n"/>
      <c r="I200" s="271" t="n"/>
      <c r="J200" s="271" t="n"/>
      <c r="K200" s="275" t="n"/>
      <c r="L200" s="25" t="n"/>
      <c r="M200" s="873" t="n"/>
      <c r="N200" s="78">
        <f>IF(M200="","",$L$3-M200+1)</f>
        <v/>
      </c>
    </row>
    <row r="201" hidden="1" ht="16.5" customHeight="1" s="867">
      <c r="B201" s="234" t="n"/>
      <c r="C201" s="234" t="n"/>
      <c r="D201" s="271" t="n"/>
      <c r="E201" s="271" t="n"/>
      <c r="F201" s="61" t="n"/>
      <c r="G201" s="247" t="n"/>
      <c r="H201" s="64" t="n"/>
      <c r="I201" s="271" t="n"/>
      <c r="J201" s="271" t="n"/>
      <c r="K201" s="275" t="n"/>
      <c r="L201" s="25" t="n"/>
      <c r="M201" s="873" t="n"/>
      <c r="N201" s="78">
        <f>IF(M201="","",$L$3-M201+1)</f>
        <v/>
      </c>
    </row>
    <row r="202" hidden="1" ht="16.5" customHeight="1" s="867">
      <c r="B202" s="242" t="n"/>
      <c r="C202" s="269" t="n"/>
      <c r="D202" s="305" t="n"/>
      <c r="E202" s="305" t="n"/>
      <c r="F202" s="244" t="n"/>
      <c r="G202" s="247" t="n"/>
      <c r="H202" s="64" t="n"/>
      <c r="I202" s="305" t="n"/>
      <c r="J202" s="305" t="n"/>
      <c r="K202" s="274" t="n"/>
      <c r="L202" s="276" t="n"/>
      <c r="M202" s="876" t="n"/>
      <c r="N202" s="55">
        <f>IF(M202="","",$L$3-M202+1)</f>
        <v/>
      </c>
    </row>
    <row r="203" ht="15" customHeight="1" s="867" thickBot="1"/>
    <row r="204" ht="49.5" customHeight="1" s="867" thickBot="1">
      <c r="B204" s="234" t="n"/>
      <c r="C204" s="306" t="inlineStr">
        <is>
          <t>DEPARTAMENTOS</t>
        </is>
      </c>
      <c r="D204" s="877" t="n"/>
      <c r="E204" s="231" t="n"/>
      <c r="H204" s="291" t="inlineStr">
        <is>
          <t>LB #1</t>
        </is>
      </c>
      <c r="I204" s="878">
        <f>COUNTIF(POB[BALEEIRA],"1")</f>
        <v/>
      </c>
      <c r="K204" s="879" t="inlineStr">
        <is>
          <t>OOG</t>
        </is>
      </c>
      <c r="L204" s="880" t="n"/>
      <c r="M204" s="879" t="inlineStr">
        <is>
          <t>PETROBRAS</t>
        </is>
      </c>
      <c r="N204" s="880" t="n"/>
      <c r="O204" s="9" t="n"/>
    </row>
    <row r="205" ht="15" customHeight="1" s="867">
      <c r="B205" s="234" t="n"/>
      <c r="C205" s="11" t="inlineStr">
        <is>
          <t>MARINE</t>
        </is>
      </c>
      <c r="D205" s="34">
        <f>COUNTIF(POB[DEPARTAMENTO],"MARINE")</f>
        <v/>
      </c>
      <c r="E205" s="232" t="n"/>
      <c r="H205" s="881" t="n"/>
      <c r="I205" s="882" t="n"/>
      <c r="K205" s="4" t="inlineStr">
        <is>
          <t>OCYAN S.A</t>
        </is>
      </c>
      <c r="L205" s="38">
        <f>COUNTIF(POB[EMPRESA],K205)</f>
        <v/>
      </c>
      <c r="M205" s="883" t="inlineStr">
        <is>
          <t>PETROBRAS</t>
        </is>
      </c>
      <c r="N205" s="38">
        <f>COUNTIF(POB[EMPRESA],M205)</f>
        <v/>
      </c>
      <c r="O205" s="19" t="n"/>
    </row>
    <row r="206" ht="15" customHeight="1" s="867">
      <c r="B206" s="234" t="n"/>
      <c r="C206" s="12" t="inlineStr">
        <is>
          <t>DRILLING</t>
        </is>
      </c>
      <c r="D206" s="35">
        <f>COUNTIF(POB[DEPARTAMENTO],"DRILLING")</f>
        <v/>
      </c>
      <c r="E206" s="232" t="n"/>
      <c r="H206" s="881" t="n"/>
      <c r="I206" s="884" t="n"/>
      <c r="K206" s="6" t="inlineStr">
        <is>
          <t>DNV</t>
        </is>
      </c>
      <c r="L206" s="39">
        <f>COUNTIF(POB[EMPRESA],K206)</f>
        <v/>
      </c>
      <c r="M206" s="885" t="inlineStr">
        <is>
          <t>AKER BR</t>
        </is>
      </c>
      <c r="N206" s="39">
        <f>COUNTIF(POB[EMPRESA],M206)</f>
        <v/>
      </c>
      <c r="O206" s="19" t="n"/>
    </row>
    <row r="207" ht="15" customHeight="1" s="867">
      <c r="B207" s="234" t="n"/>
      <c r="C207" s="12" t="inlineStr">
        <is>
          <t>MAINTENANCE</t>
        </is>
      </c>
      <c r="D207" s="35">
        <f>COUNTIF(POB[DEPARTAMENTO],"MAINTENANCE")</f>
        <v/>
      </c>
      <c r="E207" s="232" t="n"/>
      <c r="G207" s="19" t="n"/>
      <c r="H207" s="292" t="inlineStr">
        <is>
          <t>LB #2</t>
        </is>
      </c>
      <c r="I207" s="886">
        <f>COUNTIF(POB[BALEEIRA],"2")</f>
        <v/>
      </c>
      <c r="K207" s="6" t="inlineStr">
        <is>
          <t>CAMERON</t>
        </is>
      </c>
      <c r="L207" s="39">
        <f>COUNTIF(POB[EMPRESA],K207)</f>
        <v/>
      </c>
      <c r="M207" s="885" t="inlineStr">
        <is>
          <t>ANP</t>
        </is>
      </c>
      <c r="N207" s="39">
        <f>COUNTIF(POB[EMPRESA],M207)</f>
        <v/>
      </c>
      <c r="O207" s="19" t="n"/>
    </row>
    <row r="208" ht="15" customHeight="1" s="867">
      <c r="B208" s="234" t="n"/>
      <c r="C208" s="12" t="inlineStr">
        <is>
          <t>ECR</t>
        </is>
      </c>
      <c r="D208" s="35">
        <f>COUNTIF(POB[DEPARTAMENTO],"ECR")</f>
        <v/>
      </c>
      <c r="E208" s="232" t="n"/>
      <c r="H208" s="881" t="n"/>
      <c r="I208" s="882" t="n"/>
      <c r="K208" s="6" t="inlineStr">
        <is>
          <t>MAN</t>
        </is>
      </c>
      <c r="L208" s="39">
        <f>COUNTIF(POB[EMPRESA],K208)</f>
        <v/>
      </c>
      <c r="M208" s="885" t="inlineStr">
        <is>
          <t>BAKER HUGHES</t>
        </is>
      </c>
      <c r="N208" s="39">
        <f>COUNTIF(POB[EMPRESA],M208)</f>
        <v/>
      </c>
      <c r="O208" s="19" t="n"/>
    </row>
    <row r="209" ht="15" customHeight="1" s="867">
      <c r="B209" s="234" t="n"/>
      <c r="C209" s="12" t="inlineStr">
        <is>
          <t>ELECTRICAL</t>
        </is>
      </c>
      <c r="D209" s="35">
        <f>COUNTIF(POB[DEPARTAMENTO],"ELECTRICAL")</f>
        <v/>
      </c>
      <c r="E209" s="232" t="n"/>
      <c r="H209" s="881" t="n"/>
      <c r="I209" s="884" t="n"/>
      <c r="K209" s="6" t="inlineStr">
        <is>
          <t>GYROMARSAT</t>
        </is>
      </c>
      <c r="L209" s="39">
        <f>COUNTIF(POB[EMPRESA],K209)</f>
        <v/>
      </c>
      <c r="M209" s="885" t="inlineStr">
        <is>
          <t>BJ</t>
        </is>
      </c>
      <c r="N209" s="39">
        <f>COUNTIF(POB[EMPRESA],M209)</f>
        <v/>
      </c>
      <c r="O209" s="19" t="n"/>
    </row>
    <row r="210" ht="15" customHeight="1" s="867">
      <c r="B210" s="234" t="n"/>
      <c r="C210" s="12" t="inlineStr">
        <is>
          <t>ET</t>
        </is>
      </c>
      <c r="D210" s="35">
        <f>COUNTIF(POB[DEPARTAMENTO],"ET")</f>
        <v/>
      </c>
      <c r="E210" s="232" t="n"/>
      <c r="H210" s="301" t="inlineStr">
        <is>
          <t>LB #3</t>
        </is>
      </c>
      <c r="I210" s="887">
        <f>COUNTIF(POB[BALEEIRA],"3")</f>
        <v/>
      </c>
      <c r="K210" s="6" t="inlineStr">
        <is>
          <t>NEXA</t>
        </is>
      </c>
      <c r="L210" s="39">
        <f>COUNTIF(POB[EMPRESA],K210)</f>
        <v/>
      </c>
      <c r="M210" s="885" t="inlineStr">
        <is>
          <t>DRIL-QUIP</t>
        </is>
      </c>
      <c r="N210" s="39">
        <f>COUNTIF(POB[EMPRESA],M210)</f>
        <v/>
      </c>
      <c r="O210" s="19" t="n"/>
    </row>
    <row r="211" ht="15" customHeight="1" s="867">
      <c r="C211" s="12" t="inlineStr">
        <is>
          <t>MECHANIC</t>
        </is>
      </c>
      <c r="D211" s="35">
        <f>COUNTIF(POB[DEPARTAMENTO],"MECHANIC")</f>
        <v/>
      </c>
      <c r="E211" s="232" t="n"/>
      <c r="H211" s="881" t="n"/>
      <c r="I211" s="882" t="n"/>
      <c r="K211" s="6" t="inlineStr">
        <is>
          <t xml:space="preserve">OIL STATES </t>
        </is>
      </c>
      <c r="L211" s="39">
        <f>COUNTIF(POB[EMPRESA],K211)</f>
        <v/>
      </c>
      <c r="M211" s="885" t="inlineStr">
        <is>
          <t>DYNAMIC AIR</t>
        </is>
      </c>
      <c r="N211" s="39">
        <f>COUNTIF(POB[EMPRESA],M211)</f>
        <v/>
      </c>
      <c r="O211" s="19" t="n"/>
    </row>
    <row r="212" ht="15" customHeight="1" s="867" thickBot="1">
      <c r="C212" s="12" t="inlineStr">
        <is>
          <t>SUBSEA</t>
        </is>
      </c>
      <c r="D212" s="35">
        <f>COUNTIF(POB[DEPARTAMENTO],"SUBSEA")</f>
        <v/>
      </c>
      <c r="E212" s="232" t="n"/>
      <c r="H212" s="888" t="n"/>
      <c r="I212" s="889" t="n"/>
      <c r="K212" s="6" t="inlineStr">
        <is>
          <t>LIFTING</t>
        </is>
      </c>
      <c r="L212" s="39">
        <f>COUNTIF(POB[EMPRESA],K212)</f>
        <v/>
      </c>
      <c r="M212" s="885" t="inlineStr">
        <is>
          <t>PUC</t>
        </is>
      </c>
      <c r="N212" s="39">
        <f>COUNTIF(POB[EMPRESA],M212)</f>
        <v/>
      </c>
      <c r="O212" s="19" t="n"/>
    </row>
    <row r="213" ht="15" customHeight="1" s="867" thickBot="1">
      <c r="C213" s="12" t="inlineStr">
        <is>
          <t>WAREHOUSE</t>
        </is>
      </c>
      <c r="D213" s="35">
        <f>COUNTIF(POB[DEPARTAMENTO],"WAREHOUSE")</f>
        <v/>
      </c>
      <c r="E213" s="232" t="n"/>
      <c r="H213" s="13" t="n"/>
      <c r="I213" s="41" t="n"/>
      <c r="K213" s="6" t="inlineStr">
        <is>
          <t xml:space="preserve">LIFE SAFETY </t>
        </is>
      </c>
      <c r="L213" s="39">
        <f>COUNTIF(POB[EMPRESA],K213)</f>
        <v/>
      </c>
      <c r="M213" s="885" t="inlineStr">
        <is>
          <t>EXPRO</t>
        </is>
      </c>
      <c r="N213" s="39">
        <f>COUNTIF(POB[EMPRESA],M213)</f>
        <v/>
      </c>
      <c r="O213" s="19" t="n"/>
    </row>
    <row r="214" ht="15" customHeight="1" s="867">
      <c r="C214" s="12" t="inlineStr">
        <is>
          <t>MEDIC</t>
        </is>
      </c>
      <c r="D214" s="35">
        <f>COUNTIF(POB[DEPARTAMENTO],"MEDIC")</f>
        <v/>
      </c>
      <c r="E214" s="232" t="n"/>
      <c r="H214" s="890" t="inlineStr">
        <is>
          <t>TOTAL</t>
        </is>
      </c>
      <c r="I214" s="891">
        <f>SUM(I204:I212)</f>
        <v/>
      </c>
      <c r="K214" s="6" t="inlineStr">
        <is>
          <t>BUREAU VERITAS</t>
        </is>
      </c>
      <c r="L214" s="39">
        <f>COUNTIF(POB[EMPRESA],K214)</f>
        <v/>
      </c>
      <c r="M214" s="885" t="inlineStr">
        <is>
          <t>FMC</t>
        </is>
      </c>
      <c r="N214" s="39">
        <f>COUNTIF(POB[EMPRESA],M214)</f>
        <v/>
      </c>
      <c r="O214" s="19" t="n"/>
    </row>
    <row r="215" ht="15" customHeight="1" s="867">
      <c r="C215" s="12" t="inlineStr">
        <is>
          <t>SAFETY</t>
        </is>
      </c>
      <c r="D215" s="35">
        <f>COUNTIF(POB[DEPARTAMENTO],"SAFETY")</f>
        <v/>
      </c>
      <c r="E215" s="232" t="n"/>
      <c r="H215" s="881" t="n"/>
      <c r="I215" s="882" t="n"/>
      <c r="K215" s="6" t="inlineStr">
        <is>
          <t>CAMERON (Ocyan)</t>
        </is>
      </c>
      <c r="L215" s="39">
        <f>COUNTIF(POB[EMPRESA],K215)</f>
        <v/>
      </c>
      <c r="M215" s="885" t="inlineStr">
        <is>
          <t>GE OIL &amp; GAS</t>
        </is>
      </c>
      <c r="N215" s="39">
        <f>COUNTIF(POB[EMPRESA],M215)</f>
        <v/>
      </c>
      <c r="O215" s="19" t="n"/>
    </row>
    <row r="216" ht="15" customHeight="1" s="867" thickBot="1">
      <c r="C216" s="12" t="inlineStr">
        <is>
          <t>FIELD SUPPORT</t>
        </is>
      </c>
      <c r="D216" s="35">
        <f>COUNTIF(POB[DEPARTAMENTO],"FIELD SUPPORT")</f>
        <v/>
      </c>
      <c r="E216" s="232" t="n"/>
      <c r="H216" s="888" t="n"/>
      <c r="I216" s="889" t="n"/>
      <c r="K216" s="6" t="inlineStr">
        <is>
          <t>VERIPOS</t>
        </is>
      </c>
      <c r="L216" s="39">
        <f>COUNTIF(POB[EMPRESA],K216)</f>
        <v/>
      </c>
      <c r="M216" s="885" t="inlineStr">
        <is>
          <t>GEOLOG</t>
        </is>
      </c>
      <c r="N216" s="39">
        <f>COUNTIF(POB[EMPRESA],M216)</f>
        <v/>
      </c>
      <c r="O216" s="19" t="n"/>
    </row>
    <row r="217" ht="15" customHeight="1" s="867">
      <c r="C217" s="12" t="inlineStr">
        <is>
          <t>OFFICE</t>
        </is>
      </c>
      <c r="D217" s="35">
        <f>COUNTIF(POB[DEPARTAMENTO],"OFFICE")</f>
        <v/>
      </c>
      <c r="E217" s="232" t="n"/>
      <c r="K217" s="6" t="inlineStr">
        <is>
          <t>HEMOCLIN</t>
        </is>
      </c>
      <c r="L217" s="39">
        <f>COUNTIF(POB[EMPRESA],K217)</f>
        <v/>
      </c>
      <c r="M217" s="885" t="inlineStr">
        <is>
          <t>GYRODATA</t>
        </is>
      </c>
      <c r="N217" s="39">
        <f>COUNTIF(POB[EMPRESA],M217)</f>
        <v/>
      </c>
      <c r="O217" s="19" t="n"/>
    </row>
    <row r="218" ht="15" customHeight="1" s="867" thickBot="1">
      <c r="C218" s="12" t="inlineStr">
        <is>
          <t>THIRD PART - OCYAN</t>
        </is>
      </c>
      <c r="D218" s="35">
        <f>COUNTIF(POB[DEPARTAMENTO],"THIRD PART - OCYAN")</f>
        <v/>
      </c>
      <c r="E218" s="232" t="n"/>
      <c r="K218" s="6" t="inlineStr">
        <is>
          <t>SSE</t>
        </is>
      </c>
      <c r="L218" s="39">
        <f>COUNTIF(POB[EMPRESA],K218)</f>
        <v/>
      </c>
      <c r="M218" s="885" t="inlineStr">
        <is>
          <t>HALLIBURTON</t>
        </is>
      </c>
      <c r="N218" s="39">
        <f>COUNTIF(POB[EMPRESA],M218)</f>
        <v/>
      </c>
      <c r="O218" s="19" t="n"/>
    </row>
    <row r="219" ht="15" customHeight="1" s="867">
      <c r="C219" s="12" t="inlineStr">
        <is>
          <t>THIRD PART - PETROBRAS</t>
        </is>
      </c>
      <c r="D219" s="35">
        <f>COUNTIF(POB[DEPARTAMENTO],"THIRD PART - PETROBRAS")</f>
        <v/>
      </c>
      <c r="E219" s="232" t="n"/>
      <c r="H219" s="892" t="inlineStr">
        <is>
          <t>HOSPITAL</t>
        </is>
      </c>
      <c r="I219" s="893" t="n"/>
      <c r="K219" s="6" t="inlineStr">
        <is>
          <t>AES CLEAN</t>
        </is>
      </c>
      <c r="L219" s="39">
        <f>COUNTIF(POB[EMPRESA],K219)</f>
        <v/>
      </c>
      <c r="M219" s="885" t="inlineStr">
        <is>
          <t>BUREAU VERITAS (BR)</t>
        </is>
      </c>
      <c r="N219" s="39">
        <f>COUNTIF(POB[EMPRESA],M219)</f>
        <v/>
      </c>
      <c r="O219" s="19" t="n"/>
    </row>
    <row r="220" ht="15" customHeight="1" s="867">
      <c r="C220" s="12" t="inlineStr">
        <is>
          <t>PETROBRAS</t>
        </is>
      </c>
      <c r="D220" s="36">
        <f>COUNTIF(POB[DEPARTAMENTO],"PETROBRAS")</f>
        <v/>
      </c>
      <c r="E220" s="232" t="n"/>
      <c r="H220" s="894" t="n"/>
      <c r="I220" s="895" t="n"/>
      <c r="K220" s="6" t="inlineStr">
        <is>
          <t>MAERSK H2S</t>
        </is>
      </c>
      <c r="L220" s="39">
        <f>COUNTIF(POB[EMPRESA],K220)</f>
        <v/>
      </c>
      <c r="M220" s="885" t="inlineStr">
        <is>
          <t>SMITH</t>
        </is>
      </c>
      <c r="N220" s="39">
        <f>COUNTIF(POB[EMPRESA],M220)</f>
        <v/>
      </c>
      <c r="O220" s="19" t="n"/>
    </row>
    <row r="221" ht="15" customHeight="1" s="867" thickBot="1">
      <c r="C221" s="15" t="inlineStr">
        <is>
          <t>CATERING</t>
        </is>
      </c>
      <c r="D221" s="37">
        <f>COUNTIF(POB[DEPARTAMENTO],"CATERING")</f>
        <v/>
      </c>
      <c r="E221" s="232" t="n"/>
      <c r="H221" s="896" t="n"/>
      <c r="I221" s="897" t="n"/>
      <c r="K221" s="6" t="inlineStr">
        <is>
          <t>MARFOOD</t>
        </is>
      </c>
      <c r="L221" s="39">
        <f>COUNTIF(POB[EMPRESA],K221)</f>
        <v/>
      </c>
      <c r="M221" s="885" t="inlineStr">
        <is>
          <t>MARINE PRODUCTION</t>
        </is>
      </c>
      <c r="N221" s="39">
        <f>COUNTIF(POB[EMPRESA],M221)</f>
        <v/>
      </c>
      <c r="O221" s="19" t="n"/>
    </row>
    <row r="222" ht="15" customHeight="1" s="867">
      <c r="C222" s="16" t="n"/>
      <c r="D222" s="81" t="n"/>
      <c r="E222" s="81" t="n"/>
      <c r="F222" s="56">
        <f>SUM(D205:D221)</f>
        <v/>
      </c>
      <c r="H222" s="898">
        <f>COUNTIF(H185:H189,"")</f>
        <v/>
      </c>
      <c r="I222" s="899" t="n"/>
      <c r="K222" s="6" t="inlineStr">
        <is>
          <t>FRANKS</t>
        </is>
      </c>
      <c r="L222" s="39">
        <f>COUNTIF(POB[EMPRESA],K222)</f>
        <v/>
      </c>
      <c r="M222" s="885" t="inlineStr">
        <is>
          <t>NEWPARK</t>
        </is>
      </c>
      <c r="N222" s="39">
        <f>COUNTIF(POB[EMPRESA],M222)</f>
        <v/>
      </c>
      <c r="O222" s="19" t="n"/>
      <c r="P222" s="19" t="n"/>
      <c r="Q222" s="14" t="n"/>
      <c r="R222" s="19" t="n"/>
      <c r="S222" s="19" t="n"/>
    </row>
    <row r="223" ht="15" customHeight="1" s="867">
      <c r="C223" s="16" t="n"/>
      <c r="D223" s="81" t="n"/>
      <c r="E223" s="81" t="n"/>
      <c r="F223" s="16" t="n"/>
      <c r="H223" s="900" t="n"/>
      <c r="I223" s="901" t="n"/>
      <c r="K223" s="6" t="inlineStr">
        <is>
          <t>MHWIRTH</t>
        </is>
      </c>
      <c r="L223" s="39">
        <f>COUNTIF(POB[EMPRESA],K223)</f>
        <v/>
      </c>
      <c r="M223" s="885" t="inlineStr">
        <is>
          <t>VAZIO</t>
        </is>
      </c>
      <c r="N223" s="39">
        <f>COUNTIF(POB[EMPRESA],M223)</f>
        <v/>
      </c>
      <c r="O223" s="19" t="n"/>
      <c r="P223" s="19" t="n"/>
      <c r="Q223" s="14" t="n"/>
      <c r="R223" s="19" t="n"/>
      <c r="S223" s="19" t="n"/>
    </row>
    <row r="224" ht="15" customHeight="1" s="867" thickBot="1">
      <c r="C224" s="17" t="n"/>
      <c r="D224" s="82" t="n"/>
      <c r="E224" s="82" t="n"/>
      <c r="F224" s="17" t="n"/>
      <c r="H224" s="902" t="n"/>
      <c r="I224" s="903" t="n"/>
      <c r="K224" s="6" t="inlineStr">
        <is>
          <t>TYCO</t>
        </is>
      </c>
      <c r="L224" s="39">
        <f>COUNTIF(POB[EMPRESA],K224)</f>
        <v/>
      </c>
      <c r="M224" s="904" t="inlineStr">
        <is>
          <t>ONESUBSEA</t>
        </is>
      </c>
      <c r="N224" s="39">
        <f>COUNTIF(POB[EMPRESA],M224)</f>
        <v/>
      </c>
      <c r="O224" s="19" t="n"/>
      <c r="P224" s="19" t="n"/>
      <c r="Q224" s="14" t="n"/>
      <c r="R224" s="19" t="n"/>
      <c r="S224" s="19" t="n"/>
    </row>
    <row r="225" ht="15" customHeight="1" s="867" thickBot="1">
      <c r="C225" s="17" t="n"/>
      <c r="D225" s="82" t="n"/>
      <c r="E225" s="82" t="n"/>
      <c r="F225" s="17" t="n"/>
      <c r="K225" s="6" t="inlineStr">
        <is>
          <t>OCYAN-SI</t>
        </is>
      </c>
      <c r="L225" s="39">
        <f>COUNTIF(POB[EMPRESA],K225)</f>
        <v/>
      </c>
      <c r="M225" s="885" t="inlineStr">
        <is>
          <t>CONFAB</t>
        </is>
      </c>
      <c r="N225" s="39">
        <f>COUNTIF(POB[EMPRESA],M225)</f>
        <v/>
      </c>
      <c r="O225" s="19" t="n"/>
      <c r="P225" s="19" t="n"/>
      <c r="Q225" s="14" t="n"/>
      <c r="R225" s="19" t="n"/>
      <c r="S225" s="19" t="n"/>
    </row>
    <row r="226" ht="15" customHeight="1" s="867" thickBot="1">
      <c r="C226" s="42" t="inlineStr">
        <is>
          <t>QUANTOS EMBARCARAM HOJE</t>
        </is>
      </c>
      <c r="D226" s="43">
        <f>COUNTIF(POB[DIAS EMBARCADO],"1")</f>
        <v/>
      </c>
      <c r="E226" s="232" t="n"/>
      <c r="H226" s="905" t="inlineStr">
        <is>
          <t>FREE BUNK SPACES</t>
        </is>
      </c>
      <c r="I226" s="893" t="n"/>
      <c r="K226" s="6" t="inlineStr">
        <is>
          <t>CAPROCK</t>
        </is>
      </c>
      <c r="L226" s="39">
        <f>COUNTIF(POB[EMPRESA],K226)</f>
        <v/>
      </c>
      <c r="M226" s="885" t="inlineStr">
        <is>
          <t>MASTER-BR</t>
        </is>
      </c>
      <c r="N226" s="39">
        <f>COUNTIF(POB[EMPRESA],M226)</f>
        <v/>
      </c>
      <c r="O226" s="19" t="n"/>
      <c r="P226" s="19" t="n"/>
      <c r="Q226" s="14" t="n"/>
      <c r="R226" s="19" t="n"/>
      <c r="S226" s="19" t="n"/>
    </row>
    <row r="227" ht="15" customHeight="1" s="867">
      <c r="C227" s="19" t="n"/>
      <c r="D227" s="83" t="n"/>
      <c r="E227" s="83" t="n"/>
      <c r="F227" s="19" t="n"/>
      <c r="H227" s="894" t="n"/>
      <c r="I227" s="895" t="n"/>
      <c r="K227" s="6" t="inlineStr">
        <is>
          <t>SUBSEA 7</t>
        </is>
      </c>
      <c r="L227" s="39">
        <f>COUNTIF(POB[EMPRESA],K227)</f>
        <v/>
      </c>
      <c r="M227" s="885" t="inlineStr">
        <is>
          <t>SCHLUMBERGER</t>
        </is>
      </c>
      <c r="N227" s="39">
        <f>COUNTIF(POB[EMPRESA],M227)</f>
        <v/>
      </c>
      <c r="O227" s="19" t="n"/>
      <c r="P227" s="19" t="n"/>
      <c r="Q227" s="14" t="n"/>
      <c r="R227" s="19" t="n"/>
      <c r="S227" s="19" t="n"/>
    </row>
    <row r="228" ht="15" customHeight="1" s="867">
      <c r="C228" s="19" t="n"/>
      <c r="D228" s="83" t="n"/>
      <c r="E228" s="83" t="n"/>
      <c r="F228" s="19" t="n"/>
      <c r="H228" s="894" t="n"/>
      <c r="I228" s="895" t="n"/>
      <c r="K228" s="6" t="inlineStr">
        <is>
          <t>SCHLUMBERGER (Ocyan)</t>
        </is>
      </c>
      <c r="L228" s="39">
        <f>COUNTIF(POB[EMPRESA],K228)</f>
        <v/>
      </c>
      <c r="M228" s="885" t="inlineStr">
        <is>
          <t>CONFAB  (TENARIS)</t>
        </is>
      </c>
      <c r="N228" s="39">
        <f>COUNTIF(POB[EMPRESA],M228)</f>
        <v/>
      </c>
      <c r="O228" s="19" t="n"/>
      <c r="P228" s="19" t="n"/>
      <c r="Q228" s="14" t="n"/>
      <c r="R228" s="19" t="n"/>
      <c r="S228" s="19" t="n"/>
    </row>
    <row r="229" ht="15" customHeight="1" s="867">
      <c r="C229" s="19" t="n"/>
      <c r="D229" s="83" t="n"/>
      <c r="E229" s="83" t="n"/>
      <c r="F229" s="19" t="n"/>
      <c r="H229" s="906">
        <f>COUNTIF(H5:H184,"")</f>
        <v/>
      </c>
      <c r="I229" s="901" t="n"/>
      <c r="K229" s="6" t="inlineStr">
        <is>
          <t>MASTER</t>
        </is>
      </c>
      <c r="L229" s="39">
        <f>COUNTIF(POB[EMPRESA],K229)</f>
        <v/>
      </c>
      <c r="M229" s="885" t="inlineStr">
        <is>
          <t xml:space="preserve">A.REINALDO </t>
        </is>
      </c>
      <c r="N229" s="39">
        <f>COUNTIF(POB[EMPRESA],M229)</f>
        <v/>
      </c>
      <c r="O229" s="19" t="n"/>
      <c r="P229" s="19" t="n"/>
      <c r="Q229" s="14" t="n"/>
      <c r="R229" s="19" t="n"/>
      <c r="S229" s="19" t="n"/>
    </row>
    <row r="230" ht="15" customHeight="1" s="867">
      <c r="F230" s="19" t="n"/>
      <c r="H230" s="900" t="n"/>
      <c r="I230" s="901" t="n"/>
      <c r="K230" s="6" t="inlineStr">
        <is>
          <t>SEAL INSPECTION</t>
        </is>
      </c>
      <c r="L230" s="39">
        <f>COUNTIF(POB[EMPRESA],K230)</f>
        <v/>
      </c>
      <c r="M230" s="885" t="inlineStr">
        <is>
          <t>SUPERIOR ENERGY</t>
        </is>
      </c>
      <c r="N230" s="39">
        <f>COUNTIF(POB[EMPRESA],M230)</f>
        <v/>
      </c>
      <c r="O230" s="19" t="n"/>
      <c r="P230" s="19" t="n"/>
      <c r="Q230" s="14" t="n"/>
      <c r="R230" s="19" t="n"/>
      <c r="S230" s="19" t="n"/>
    </row>
    <row r="231" ht="15" customHeight="1" s="867" thickBot="1">
      <c r="F231" s="19" t="n"/>
      <c r="G231" s="19" t="n"/>
      <c r="H231" s="902" t="n"/>
      <c r="I231" s="903" t="n"/>
      <c r="K231" s="6" t="inlineStr">
        <is>
          <t>QUALITECH</t>
        </is>
      </c>
      <c r="L231" s="39">
        <f>COUNTIF(POB[EMPRESA],K231)</f>
        <v/>
      </c>
      <c r="M231" s="885" t="inlineStr">
        <is>
          <t>TENARIS</t>
        </is>
      </c>
      <c r="N231" s="39">
        <f>COUNTIF(POB[EMPRESA],M231)</f>
        <v/>
      </c>
      <c r="O231" s="19" t="n"/>
      <c r="P231" s="19" t="n"/>
      <c r="Q231" s="14" t="n"/>
      <c r="R231" s="19" t="n"/>
      <c r="S231" s="19" t="n"/>
    </row>
    <row r="232" ht="15" customHeight="1" s="867">
      <c r="B232" s="19" t="n"/>
      <c r="F232" s="19" t="n"/>
      <c r="G232" s="19" t="n"/>
      <c r="K232" s="6" t="inlineStr">
        <is>
          <t>SIEMENS</t>
        </is>
      </c>
      <c r="L232" s="39">
        <f>COUNTIF(POB[EMPRESA],K232)</f>
        <v/>
      </c>
      <c r="M232" s="885" t="inlineStr">
        <is>
          <t>EQS</t>
        </is>
      </c>
      <c r="N232" s="39">
        <f>COUNTIF(POB[EMPRESA],M232)</f>
        <v/>
      </c>
      <c r="O232" s="19" t="n"/>
      <c r="P232" s="19" t="n"/>
      <c r="Q232" s="14" t="n"/>
      <c r="R232" s="19" t="n"/>
      <c r="S232" s="19" t="n"/>
    </row>
    <row r="233" ht="15" customHeight="1" s="867">
      <c r="B233" s="19" t="n"/>
      <c r="F233" s="19" t="n"/>
      <c r="G233" s="19" t="n"/>
      <c r="K233" s="6" t="inlineStr">
        <is>
          <t>ALIMAK</t>
        </is>
      </c>
      <c r="L233" s="39">
        <f>COUNTIF(POB[EMPRESA],K233)</f>
        <v/>
      </c>
      <c r="M233" s="885" t="inlineStr">
        <is>
          <t>TRANSPETRO</t>
        </is>
      </c>
      <c r="N233" s="39">
        <f>COUNTIF(POB[EMPRESA],M233)</f>
        <v/>
      </c>
      <c r="O233" s="19" t="n"/>
      <c r="P233" s="19" t="n"/>
      <c r="Q233" s="14" t="n"/>
      <c r="R233" s="19" t="n"/>
      <c r="S233" s="19" t="n"/>
    </row>
    <row r="234" ht="15" customHeight="1" s="867">
      <c r="B234" s="19" t="n"/>
      <c r="G234" s="19" t="n"/>
      <c r="K234" s="6" t="inlineStr">
        <is>
          <t>TRAUME</t>
        </is>
      </c>
      <c r="L234" s="39">
        <f>COUNTIF(POB[EMPRESA],K234)</f>
        <v/>
      </c>
      <c r="M234" s="885" t="inlineStr">
        <is>
          <t>VALLOUREC</t>
        </is>
      </c>
      <c r="N234" s="39">
        <f>COUNTIF(POB[EMPRESA],M234)</f>
        <v/>
      </c>
      <c r="O234" s="19" t="n"/>
      <c r="P234" s="19" t="n"/>
      <c r="Q234" s="14" t="n"/>
      <c r="R234" s="19" t="n"/>
      <c r="S234" s="19" t="n"/>
    </row>
    <row r="235" ht="15" customHeight="1" s="867">
      <c r="G235" s="19" t="n"/>
      <c r="K235" s="6" t="inlineStr">
        <is>
          <t>GE (Ocyan)</t>
        </is>
      </c>
      <c r="L235" s="39">
        <f>COUNTIF(POB[EMPRESA],K235)</f>
        <v/>
      </c>
      <c r="M235" s="885" t="inlineStr">
        <is>
          <t>WELLTEC</t>
        </is>
      </c>
      <c r="N235" s="39">
        <f>COUNTIF(POB[EMPRESA],M235)</f>
        <v/>
      </c>
      <c r="O235" s="19" t="n"/>
      <c r="P235" s="19" t="n"/>
      <c r="Q235" s="14" t="n"/>
      <c r="R235" s="19" t="n"/>
      <c r="S235" s="19" t="n"/>
    </row>
    <row r="236" ht="15" customHeight="1" s="867">
      <c r="G236" s="19" t="n"/>
      <c r="K236" s="6" t="inlineStr">
        <is>
          <t>NOV</t>
        </is>
      </c>
      <c r="L236" s="39">
        <f>COUNTIF(POB[EMPRESA],K236)</f>
        <v/>
      </c>
      <c r="M236" s="885" t="inlineStr">
        <is>
          <t>WEATHERFORD (BR)</t>
        </is>
      </c>
      <c r="N236" s="39">
        <f>COUNTIF(POB[EMPRESA],M236)</f>
        <v/>
      </c>
      <c r="O236" s="19" t="n"/>
      <c r="P236" s="19" t="n"/>
      <c r="Q236" s="14" t="n"/>
      <c r="R236" s="19" t="n"/>
      <c r="S236" s="19" t="n"/>
    </row>
    <row r="237" ht="15" customHeight="1" s="867" thickBot="1">
      <c r="G237" s="19" t="n"/>
      <c r="K237" s="7" t="inlineStr">
        <is>
          <t>WEATHERFORD (Ocyan)</t>
        </is>
      </c>
      <c r="L237" s="39">
        <f>COUNTIF(POB[EMPRESA],K237)</f>
        <v/>
      </c>
      <c r="M237" s="907" t="inlineStr">
        <is>
          <t>VAZIO</t>
        </is>
      </c>
      <c r="N237" s="40">
        <f>COUNTIF(POB[EMPRESA],M237)</f>
        <v/>
      </c>
      <c r="O237" s="19" t="n"/>
      <c r="P237" s="19" t="n"/>
      <c r="Q237" s="14" t="n"/>
      <c r="R237" s="19" t="n"/>
      <c r="S237" s="19" t="n"/>
    </row>
    <row r="238" ht="22" customHeight="1" s="867" thickBot="1">
      <c r="K238" s="18" t="inlineStr">
        <is>
          <t>TOTAL</t>
        </is>
      </c>
      <c r="L238" s="59">
        <f>SUM(L205:L237)</f>
        <v/>
      </c>
      <c r="M238" s="908" t="inlineStr">
        <is>
          <t>TOTAL</t>
        </is>
      </c>
      <c r="N238" s="59">
        <f>SUM(N205:N237)</f>
        <v/>
      </c>
      <c r="O238" s="19" t="n"/>
      <c r="P238" s="19" t="n"/>
      <c r="Q238" s="14" t="n"/>
      <c r="R238" s="19" t="n"/>
      <c r="S238" s="19" t="n"/>
    </row>
    <row r="239">
      <c r="A239" s="271" t="n">
        <v>112</v>
      </c>
    </row>
    <row r="4058">
      <c r="C4058" s="234" t="inlineStr">
        <is>
          <t>........................................................................................................................................................................................................................................................................................................................................................................................................................................................................................................................................................................................................................................................................................................................................................................................................................................</t>
        </is>
      </c>
    </row>
  </sheetData>
  <mergeCells count="17">
    <mergeCell ref="H229:I231"/>
    <mergeCell ref="I214:I216"/>
    <mergeCell ref="H219:I221"/>
    <mergeCell ref="H222:I224"/>
    <mergeCell ref="H214:H216"/>
    <mergeCell ref="I210:I212"/>
    <mergeCell ref="H204:H206"/>
    <mergeCell ref="B2:N2"/>
    <mergeCell ref="H226:I228"/>
    <mergeCell ref="K204:L204"/>
    <mergeCell ref="M204:N204"/>
    <mergeCell ref="H210:H212"/>
    <mergeCell ref="H207:H209"/>
    <mergeCell ref="I204:I206"/>
    <mergeCell ref="I207:I209"/>
    <mergeCell ref="B3:J3"/>
    <mergeCell ref="C204:D204"/>
  </mergeCells>
  <conditionalFormatting sqref="Q72:Q78 Q5:Q70">
    <cfRule type="cellIs" priority="24" operator="equal" dxfId="29">
      <formula>0</formula>
    </cfRule>
  </conditionalFormatting>
  <conditionalFormatting sqref="N127:N202 N5:N125">
    <cfRule type="cellIs" priority="10" operator="greaterThanOrEqual" dxfId="23">
      <formula>14</formula>
    </cfRule>
    <cfRule type="cellIs" priority="13" operator="between" dxfId="22">
      <formula>0</formula>
      <formula>11</formula>
    </cfRule>
    <cfRule type="cellIs" priority="16" operator="between" dxfId="21">
      <formula>12</formula>
      <formula>13</formula>
    </cfRule>
  </conditionalFormatting>
  <conditionalFormatting sqref="O3">
    <cfRule type="cellIs" priority="4" operator="equal" dxfId="25">
      <formula>"POB CORRETO"</formula>
    </cfRule>
    <cfRule type="cellIs" priority="5" operator="equal" dxfId="24">
      <formula>"CHECAR POB"</formula>
    </cfRule>
  </conditionalFormatting>
  <conditionalFormatting sqref="N126">
    <cfRule type="cellIs" priority="1" operator="greaterThanOrEqual" dxfId="23">
      <formula>14</formula>
    </cfRule>
    <cfRule type="cellIs" priority="2" operator="between" dxfId="22">
      <formula>0</formula>
      <formula>11</formula>
    </cfRule>
    <cfRule type="cellIs" priority="3" operator="between" dxfId="21">
      <formula>12</formula>
      <formula>13</formula>
    </cfRule>
  </conditionalFormatting>
  <dataValidations disablePrompts="1" count="6">
    <dataValidation sqref="B17 B118 B80:B82 B176 B142 B158" showErrorMessage="1" showInputMessage="1" allowBlank="1"/>
    <dataValidation sqref="I5:I202" showErrorMessage="1" showInputMessage="1" allowBlank="1" type="list">
      <formula1>$C$205:$C$221</formula1>
    </dataValidation>
    <dataValidation sqref="P5" showErrorMessage="1" showInputMessage="1" allowBlank="1" errorTitle="Erro de Função" error="Essa função não está contemplada" type="list">
      <formula1>$P$6:$P$25</formula1>
    </dataValidation>
    <dataValidation sqref="P51 P93:P94" showErrorMessage="1" showInputMessage="1" allowBlank="1" type="list">
      <formula1>$P$5:$P$48</formula1>
    </dataValidation>
    <dataValidation sqref="E5:E52 E54:E202" showErrorMessage="1" showInputMessage="1" allowBlank="1" type="list">
      <formula1>$P$5:$P$95</formula1>
    </dataValidation>
    <dataValidation sqref="F5:F202" showErrorMessage="1" showInputMessage="1" allowBlank="1" type="list">
      <formula1>$P$5:$P$69</formula1>
    </dataValidation>
  </dataValidations>
  <pageMargins left="0.1968503937007874" right="0.1968503937007874" top="0.1968503937007874" bottom="0.1968503937007874" header="0" footer="0"/>
  <pageSetup orientation="landscape" paperSize="9" scale="60" fitToHeight="0"/>
  <tableParts count="1">
    <tablePart r:id="rId1"/>
  </tableParts>
</worksheet>
</file>

<file path=xl/worksheets/sheet2.xml><?xml version="1.0" encoding="utf-8"?>
<worksheet xmlns="http://schemas.openxmlformats.org/spreadsheetml/2006/main">
  <sheetPr codeName="Planilha1">
    <outlinePr summaryBelow="1" summaryRight="1"/>
    <pageSetUpPr/>
  </sheetPr>
  <dimension ref="A1:AF109"/>
  <sheetViews>
    <sheetView showGridLines="0" tabSelected="1" view="pageBreakPreview" topLeftCell="A55" zoomScale="55" zoomScaleNormal="60" zoomScaleSheetLayoutView="55" workbookViewId="0">
      <selection activeCell="O79" sqref="O79"/>
    </sheetView>
  </sheetViews>
  <sheetFormatPr baseColWidth="10" defaultColWidth="9.1640625" defaultRowHeight="15"/>
  <cols>
    <col width="11.6640625" customWidth="1" style="91" min="1" max="1"/>
    <col width="13.6640625" customWidth="1" style="91" min="2" max="4"/>
    <col width="11.6640625" customWidth="1" style="91" min="5" max="7"/>
    <col width="12.83203125" customWidth="1" style="91" min="8" max="8"/>
    <col width="11.6640625" customWidth="1" style="91" min="9" max="16"/>
    <col width="17.6640625" customWidth="1" style="91" min="17" max="17"/>
    <col width="18.1640625" customWidth="1" style="91" min="18" max="18"/>
    <col width="20.5" customWidth="1" style="91" min="19" max="19"/>
    <col width="14.6640625" customWidth="1" style="91" min="20" max="23"/>
    <col width="4.6640625" customWidth="1" style="91" min="24" max="24"/>
    <col width="14.6640625" customWidth="1" style="91" min="25" max="31"/>
    <col width="11.6640625" customWidth="1" style="91" min="32" max="32"/>
    <col width="9.1640625" customWidth="1" style="91" min="33" max="16384"/>
  </cols>
  <sheetData>
    <row r="1">
      <c r="A1" s="152" t="n"/>
      <c r="B1" s="151" t="n"/>
      <c r="C1" s="151" t="n"/>
      <c r="D1" s="151" t="n"/>
      <c r="E1" s="151" t="n"/>
      <c r="F1" s="151" t="n"/>
      <c r="G1" s="151" t="n"/>
      <c r="H1" s="151" t="n"/>
      <c r="I1" s="151" t="n"/>
      <c r="J1" s="151" t="n"/>
      <c r="K1" s="151" t="n"/>
      <c r="L1" s="151" t="n"/>
      <c r="M1" s="151" t="n"/>
      <c r="N1" s="151" t="n"/>
      <c r="O1" s="151" t="n"/>
      <c r="P1" s="151" t="n"/>
      <c r="Q1" s="151" t="n"/>
      <c r="R1" s="151" t="n"/>
      <c r="S1" s="151" t="n"/>
      <c r="T1" s="151" t="n"/>
      <c r="U1" s="151" t="n"/>
      <c r="V1" s="151" t="n"/>
      <c r="W1" s="151" t="n"/>
      <c r="X1" s="151" t="n"/>
      <c r="Y1" s="151" t="n"/>
      <c r="Z1" s="151" t="n"/>
      <c r="AA1" s="151" t="n"/>
      <c r="AB1" s="151" t="n"/>
      <c r="AC1" s="151" t="n"/>
      <c r="AD1" s="151" t="n"/>
      <c r="AE1" s="151" t="n"/>
      <c r="AF1" s="150" t="n"/>
    </row>
    <row r="2" ht="54" customHeight="1" s="867">
      <c r="A2" s="98" t="n"/>
      <c r="B2" s="149" t="n"/>
      <c r="C2" s="148" t="n"/>
      <c r="D2" s="148" t="n"/>
      <c r="E2" s="148" t="n"/>
      <c r="F2" s="503" t="inlineStr">
        <is>
          <t>Título/Title:</t>
        </is>
      </c>
      <c r="AA2" s="148" t="n"/>
      <c r="AB2" s="148" t="n"/>
      <c r="AC2" s="148" t="n"/>
      <c r="AD2" s="148" t="n"/>
      <c r="AE2" s="148" t="n"/>
      <c r="AF2" s="97" t="n"/>
    </row>
    <row r="3" ht="33" customHeight="1" s="867">
      <c r="A3" s="98" t="n"/>
      <c r="C3" s="147" t="n"/>
      <c r="D3" s="147" t="n"/>
      <c r="E3" s="147" t="n"/>
      <c r="F3" s="507" t="inlineStr">
        <is>
          <t>ANEXO 01_TABELA DE FAINAS DE EMERGÊNCIA PARA NAVIOS SONDA</t>
        </is>
      </c>
      <c r="AC3" s="147" t="n"/>
      <c r="AD3" s="147" t="n"/>
      <c r="AE3" s="147" t="n"/>
      <c r="AF3" s="97" t="n"/>
    </row>
    <row r="4" ht="48.75" customHeight="1" s="867">
      <c r="A4" s="98" t="n"/>
      <c r="B4" s="145" t="n"/>
      <c r="C4" s="145" t="n"/>
      <c r="D4" s="145" t="n"/>
      <c r="F4" s="508" t="inlineStr">
        <is>
          <t>N08-PL-001-PLANO DE RESPOSTA À EMERGÊNCIAS_EMERGENCY RESPONSE PLAN - Revisão | Review: 12 - Data | Date: 19/10/2021 16:10:56</t>
        </is>
      </c>
      <c r="AC4" s="146" t="n"/>
      <c r="AD4" s="145" t="n"/>
      <c r="AE4" s="145" t="n"/>
      <c r="AF4" s="97" t="n"/>
    </row>
    <row r="5" ht="33" customFormat="1" customHeight="1" s="129">
      <c r="A5" s="133" t="n"/>
      <c r="B5" s="909" t="inlineStr">
        <is>
          <t>ALARME DE ABANDONO</t>
        </is>
      </c>
      <c r="C5" s="910" t="n"/>
      <c r="D5" s="910" t="n"/>
      <c r="E5" s="910" t="n"/>
      <c r="F5" s="911" t="n"/>
      <c r="H5" s="909" t="inlineStr">
        <is>
          <t xml:space="preserve"> INCÊNDIO E EMERGÊNCIA</t>
        </is>
      </c>
      <c r="I5" s="910" t="n"/>
      <c r="J5" s="910" t="n"/>
      <c r="K5" s="910" t="n"/>
      <c r="L5" s="911" t="n"/>
      <c r="M5" s="144" t="n"/>
      <c r="N5" s="912" t="inlineStr">
        <is>
          <t>ALARME DE HOMEM AO MAR</t>
        </is>
      </c>
      <c r="O5" s="910" t="n"/>
      <c r="P5" s="910" t="n"/>
      <c r="Q5" s="910" t="n"/>
      <c r="R5" s="911" t="n"/>
      <c r="T5" s="909" t="inlineStr">
        <is>
          <t>ALARME DE GÁS H2S</t>
        </is>
      </c>
      <c r="U5" s="910" t="n"/>
      <c r="V5" s="910" t="n"/>
      <c r="W5" s="910" t="n"/>
      <c r="X5" s="910" t="n"/>
      <c r="Y5" s="911" t="n"/>
      <c r="AA5" s="909" t="inlineStr">
        <is>
          <t>ALARME DE GÁS HC</t>
        </is>
      </c>
      <c r="AB5" s="910" t="n"/>
      <c r="AC5" s="910" t="n"/>
      <c r="AD5" s="910" t="n"/>
      <c r="AE5" s="911" t="n"/>
      <c r="AF5" s="130" t="n"/>
    </row>
    <row r="6" ht="33" customFormat="1" customHeight="1" s="129">
      <c r="A6" s="133" t="n"/>
      <c r="B6" s="913" t="n"/>
      <c r="F6" s="914" t="n"/>
      <c r="H6" s="140" t="n"/>
      <c r="I6" s="139" t="n"/>
      <c r="J6" s="139" t="n"/>
      <c r="K6" s="139" t="n"/>
      <c r="L6" s="138" t="n"/>
      <c r="N6" s="143" t="n"/>
      <c r="O6" s="142" t="n"/>
      <c r="P6" s="142" t="n"/>
      <c r="Q6" s="142" t="n"/>
      <c r="R6" s="141" t="n"/>
      <c r="T6" s="140" t="n"/>
      <c r="U6" s="139" t="n"/>
      <c r="V6" s="139" t="n"/>
      <c r="W6" s="139" t="n"/>
      <c r="X6" s="139" t="n"/>
      <c r="Y6" s="138" t="n"/>
      <c r="AA6" s="140" t="n"/>
      <c r="AB6" s="139" t="n"/>
      <c r="AC6" s="139" t="n"/>
      <c r="AD6" s="139" t="n"/>
      <c r="AE6" s="138" t="n"/>
      <c r="AF6" s="130" t="n"/>
    </row>
    <row r="7" ht="33" customFormat="1" customHeight="1" s="129">
      <c r="A7" s="133" t="n"/>
      <c r="B7" s="135" t="n"/>
      <c r="C7" s="134" t="n"/>
      <c r="D7" s="436" t="inlineStr">
        <is>
          <t>Toque contínuo, seguido de anúncio no sistema de P.A.</t>
        </is>
      </c>
      <c r="F7" s="914" t="n"/>
      <c r="H7" s="135" t="n"/>
      <c r="I7" s="134" t="n"/>
      <c r="J7" s="436" t="inlineStr">
        <is>
          <t>Toques intermitentes, seguido de anúncio no sistema de P.A.</t>
        </is>
      </c>
      <c r="L7" s="914" t="n"/>
      <c r="M7" s="137" t="n"/>
      <c r="N7" s="915" t="inlineStr">
        <is>
          <t xml:space="preserve">                   Três apitos longos, seguido
                  de anúncio de 
                 "HOMEM AO MAR"
                    no P.A.</t>
        </is>
      </c>
      <c r="R7" s="914" t="n"/>
      <c r="T7" s="136" t="n"/>
      <c r="U7" s="134" t="n"/>
      <c r="V7" s="436" t="inlineStr">
        <is>
          <t>Toque sinusoidal, seguido de anúncio no P.A.</t>
        </is>
      </c>
      <c r="Y7" s="914" t="n"/>
      <c r="AA7" s="135" t="n"/>
      <c r="AB7" s="134" t="n"/>
      <c r="AC7" s="436" t="inlineStr">
        <is>
          <t>Toque contínuo de frequência variável, seguido de anúncio no P.A.</t>
        </is>
      </c>
      <c r="AE7" s="914" t="n"/>
      <c r="AF7" s="130" t="n"/>
    </row>
    <row r="8" ht="33" customFormat="1" customHeight="1" s="129">
      <c r="A8" s="133" t="n"/>
      <c r="B8" s="135" t="n"/>
      <c r="C8" s="134" t="n"/>
      <c r="F8" s="914" t="n"/>
      <c r="H8" s="135" t="n"/>
      <c r="I8" s="134" t="n"/>
      <c r="L8" s="914" t="n"/>
      <c r="N8" s="916" t="n"/>
      <c r="R8" s="914" t="n"/>
      <c r="T8" s="135" t="n"/>
      <c r="U8" s="134" t="n"/>
      <c r="Y8" s="914" t="n"/>
      <c r="AA8" s="135" t="n"/>
      <c r="AB8" s="134" t="n"/>
      <c r="AE8" s="914" t="n"/>
      <c r="AF8" s="130" t="n"/>
    </row>
    <row r="9" ht="33" customFormat="1" customHeight="1" s="129">
      <c r="A9" s="133" t="n"/>
      <c r="B9" s="135" t="n"/>
      <c r="C9" s="134" t="n"/>
      <c r="F9" s="914" t="n"/>
      <c r="H9" s="135" t="n"/>
      <c r="I9" s="134" t="n"/>
      <c r="L9" s="914" t="n"/>
      <c r="N9" s="916" t="n"/>
      <c r="R9" s="914" t="n"/>
      <c r="T9" s="135" t="n"/>
      <c r="U9" s="134" t="n"/>
      <c r="Y9" s="914" t="n"/>
      <c r="AA9" s="135" t="n"/>
      <c r="AB9" s="134" t="n"/>
      <c r="AE9" s="914" t="n"/>
      <c r="AF9" s="130" t="n"/>
    </row>
    <row r="10" ht="33" customFormat="1" customHeight="1" s="129">
      <c r="A10" s="133" t="n"/>
      <c r="B10" s="132" t="n"/>
      <c r="C10" s="131" t="n"/>
      <c r="D10" s="917" t="n"/>
      <c r="E10" s="917" t="n"/>
      <c r="F10" s="918" t="n"/>
      <c r="H10" s="132" t="n"/>
      <c r="I10" s="131" t="n"/>
      <c r="J10" s="917" t="n"/>
      <c r="K10" s="917" t="n"/>
      <c r="L10" s="918" t="n"/>
      <c r="N10" s="919" t="n"/>
      <c r="O10" s="917" t="n"/>
      <c r="P10" s="917" t="n"/>
      <c r="Q10" s="917" t="n"/>
      <c r="R10" s="918" t="n"/>
      <c r="T10" s="132" t="n"/>
      <c r="U10" s="131" t="n"/>
      <c r="V10" s="917" t="n"/>
      <c r="W10" s="917" t="n"/>
      <c r="X10" s="917" t="n"/>
      <c r="Y10" s="918" t="n"/>
      <c r="AA10" s="132" t="n"/>
      <c r="AB10" s="131" t="n"/>
      <c r="AC10" s="917" t="n"/>
      <c r="AD10" s="917" t="n"/>
      <c r="AE10" s="918" t="n"/>
      <c r="AF10" s="130" t="n"/>
    </row>
    <row r="11" ht="33" customHeight="1" s="867" thickBot="1">
      <c r="A11" s="98" t="n"/>
      <c r="B11" s="128" t="n"/>
      <c r="C11" s="128" t="n"/>
      <c r="D11" s="128" t="n"/>
      <c r="E11" s="128" t="n"/>
      <c r="F11" s="128" t="n"/>
      <c r="G11" s="128" t="n"/>
      <c r="H11" s="128" t="n"/>
      <c r="I11" s="128" t="n"/>
      <c r="J11" s="128" t="n"/>
      <c r="K11" s="128" t="n"/>
      <c r="L11" s="128" t="n"/>
      <c r="M11" s="128" t="n"/>
      <c r="N11" s="128" t="n"/>
      <c r="O11" s="128" t="n"/>
      <c r="P11" s="128" t="n"/>
      <c r="Q11" s="128" t="n"/>
      <c r="R11" s="128" t="n"/>
      <c r="S11" s="128" t="n"/>
      <c r="T11" s="128" t="n"/>
      <c r="U11" s="128" t="n"/>
      <c r="V11" s="128" t="n"/>
      <c r="W11" s="128" t="n"/>
      <c r="X11" s="128" t="n"/>
      <c r="Y11" s="128" t="n"/>
      <c r="Z11" s="128" t="n"/>
      <c r="AA11" s="128" t="n"/>
      <c r="AB11" s="128" t="n"/>
      <c r="AC11" s="128" t="n"/>
      <c r="AD11" s="128" t="n"/>
      <c r="AE11" s="128" t="n"/>
      <c r="AF11" s="97" t="n"/>
    </row>
    <row r="12" ht="33" customHeight="1" s="867">
      <c r="A12" s="98" t="n"/>
      <c r="B12" s="920" t="inlineStr">
        <is>
          <t>ESTAÇÕES DE INCÊNDIO E EMERGÊNCIA</t>
        </is>
      </c>
      <c r="C12" s="921" t="n"/>
      <c r="D12" s="921" t="n"/>
      <c r="E12" s="921" t="n"/>
      <c r="F12" s="921" t="n"/>
      <c r="G12" s="921" t="n"/>
      <c r="H12" s="921" t="n"/>
      <c r="I12" s="921" t="n"/>
      <c r="J12" s="921" t="n"/>
      <c r="K12" s="921" t="n"/>
      <c r="L12" s="921" t="n"/>
      <c r="M12" s="921" t="n"/>
      <c r="N12" s="921" t="n"/>
      <c r="O12" s="899" t="n"/>
      <c r="P12" s="121" t="n"/>
      <c r="Q12" s="922" t="inlineStr">
        <is>
          <t>ESTAÇÕES DE ABANDONO DE NAVIO</t>
        </is>
      </c>
      <c r="R12" s="921" t="n"/>
      <c r="S12" s="921" t="n"/>
      <c r="T12" s="921" t="n"/>
      <c r="U12" s="921" t="n"/>
      <c r="V12" s="921" t="n"/>
      <c r="W12" s="921" t="n"/>
      <c r="X12" s="921" t="n"/>
      <c r="Y12" s="921" t="n"/>
      <c r="Z12" s="921" t="n"/>
      <c r="AA12" s="921" t="n"/>
      <c r="AB12" s="921" t="n"/>
      <c r="AC12" s="921" t="n"/>
      <c r="AD12" s="921" t="n"/>
      <c r="AE12" s="899" t="n"/>
      <c r="AF12" s="97" t="n"/>
    </row>
    <row r="13" ht="33" customHeight="1" s="867" thickBot="1">
      <c r="A13" s="98" t="n"/>
      <c r="B13" s="902" t="n"/>
      <c r="C13" s="923" t="n"/>
      <c r="D13" s="923" t="n"/>
      <c r="E13" s="923" t="n"/>
      <c r="F13" s="923" t="n"/>
      <c r="G13" s="923" t="n"/>
      <c r="H13" s="923" t="n"/>
      <c r="I13" s="923" t="n"/>
      <c r="J13" s="923" t="n"/>
      <c r="K13" s="923" t="n"/>
      <c r="L13" s="923" t="n"/>
      <c r="M13" s="923" t="n"/>
      <c r="N13" s="923" t="n"/>
      <c r="O13" s="903" t="n"/>
      <c r="P13" s="121" t="n"/>
      <c r="Q13" s="902" t="n"/>
      <c r="R13" s="923" t="n"/>
      <c r="S13" s="923" t="n"/>
      <c r="T13" s="923" t="n"/>
      <c r="U13" s="923" t="n"/>
      <c r="V13" s="923" t="n"/>
      <c r="W13" s="923" t="n"/>
      <c r="X13" s="923" t="n"/>
      <c r="Y13" s="923" t="n"/>
      <c r="Z13" s="923" t="n"/>
      <c r="AA13" s="923" t="n"/>
      <c r="AB13" s="923" t="n"/>
      <c r="AC13" s="923" t="n"/>
      <c r="AD13" s="923" t="n"/>
      <c r="AE13" s="903" t="n"/>
      <c r="AF13" s="97" t="n"/>
    </row>
    <row r="14" ht="33" customHeight="1" s="867" thickBot="1">
      <c r="A14" s="98" t="n"/>
      <c r="B14" s="121" t="n"/>
      <c r="C14" s="121" t="n"/>
      <c r="D14" s="121" t="n"/>
      <c r="E14" s="121" t="n"/>
      <c r="F14" s="121" t="n"/>
      <c r="G14" s="121" t="n"/>
      <c r="H14" s="121" t="n"/>
      <c r="I14" s="121" t="n"/>
      <c r="J14" s="121" t="n"/>
      <c r="K14" s="121" t="n"/>
      <c r="L14" s="121" t="n"/>
      <c r="M14" s="121" t="n"/>
      <c r="N14" s="121" t="n"/>
      <c r="O14" s="121" t="n"/>
      <c r="P14" s="121" t="n"/>
      <c r="Q14" s="121" t="n"/>
      <c r="R14" s="121" t="n"/>
      <c r="S14" s="121" t="n"/>
      <c r="T14" s="121" t="n"/>
      <c r="U14" s="121" t="n"/>
      <c r="V14" s="121" t="n"/>
      <c r="W14" s="121" t="n"/>
      <c r="X14" s="121" t="n"/>
      <c r="Y14" s="121" t="n"/>
      <c r="Z14" s="121" t="n"/>
      <c r="AA14" s="121" t="n"/>
      <c r="AB14" s="121" t="n"/>
      <c r="AC14" s="121" t="n"/>
      <c r="AD14" s="121" t="n"/>
      <c r="AE14" s="121" t="n"/>
      <c r="AF14" s="97" t="n"/>
    </row>
    <row r="15" ht="33" customHeight="1" s="867" thickBot="1">
      <c r="A15" s="98" t="n"/>
      <c r="B15" s="924" t="inlineStr">
        <is>
          <t>Em caso de emergência, soe o alarme através de todos os meios necessários e entre em contato com a ponte por rádio ou pelo ramal 4000</t>
        </is>
      </c>
      <c r="C15" s="921" t="n"/>
      <c r="D15" s="921" t="n"/>
      <c r="E15" s="921" t="n"/>
      <c r="F15" s="921" t="n"/>
      <c r="G15" s="921" t="n"/>
      <c r="H15" s="921" t="n"/>
      <c r="I15" s="921" t="n"/>
      <c r="J15" s="921" t="n"/>
      <c r="K15" s="921" t="n"/>
      <c r="L15" s="921" t="n"/>
      <c r="M15" s="921" t="n"/>
      <c r="N15" s="921" t="n"/>
      <c r="O15" s="899" t="n"/>
      <c r="P15" s="121" t="n"/>
      <c r="Q15" s="925" t="inlineStr">
        <is>
          <t>BALEEIRA #1 (Alternativa #4)</t>
        </is>
      </c>
      <c r="R15" s="926" t="n"/>
      <c r="S15" s="926" t="n"/>
      <c r="T15" s="926" t="n"/>
      <c r="U15" s="926" t="n"/>
      <c r="V15" s="926" t="n"/>
      <c r="W15" s="927" t="n"/>
      <c r="X15" s="121" t="n"/>
      <c r="Y15" s="925" t="inlineStr">
        <is>
          <t>BALEEIRA #2 (Alternativa #5)</t>
        </is>
      </c>
      <c r="Z15" s="926" t="n"/>
      <c r="AA15" s="926" t="n"/>
      <c r="AB15" s="926" t="n"/>
      <c r="AC15" s="926" t="n"/>
      <c r="AD15" s="926" t="n"/>
      <c r="AE15" s="927" t="n"/>
      <c r="AF15" s="97" t="n"/>
    </row>
    <row r="16" ht="33" customHeight="1" s="867" thickBot="1">
      <c r="A16" s="98" t="n"/>
      <c r="B16" s="902" t="n"/>
      <c r="C16" s="923" t="n"/>
      <c r="D16" s="923" t="n"/>
      <c r="E16" s="923" t="n"/>
      <c r="F16" s="923" t="n"/>
      <c r="G16" s="923" t="n"/>
      <c r="H16" s="923" t="n"/>
      <c r="I16" s="923" t="n"/>
      <c r="J16" s="923" t="n"/>
      <c r="K16" s="923" t="n"/>
      <c r="L16" s="923" t="n"/>
      <c r="M16" s="923" t="n"/>
      <c r="N16" s="923" t="n"/>
      <c r="O16" s="903" t="n"/>
      <c r="P16" s="121" t="n"/>
      <c r="Q16" s="928" t="inlineStr">
        <is>
          <t>Tripulação</t>
        </is>
      </c>
      <c r="R16" s="926" t="n"/>
      <c r="S16" s="926" t="n"/>
      <c r="T16" s="926" t="n"/>
      <c r="U16" s="926" t="n"/>
      <c r="V16" s="926" t="n"/>
      <c r="W16" s="927" t="n"/>
      <c r="X16" s="121" t="n"/>
      <c r="Y16" s="928" t="inlineStr">
        <is>
          <t>Tripulação</t>
        </is>
      </c>
      <c r="Z16" s="926" t="n"/>
      <c r="AA16" s="926" t="n"/>
      <c r="AB16" s="926" t="n"/>
      <c r="AC16" s="926" t="n"/>
      <c r="AD16" s="926" t="n"/>
      <c r="AE16" s="927" t="n"/>
      <c r="AF16" s="97" t="n"/>
    </row>
    <row r="17" ht="33" customHeight="1" s="867" thickBot="1">
      <c r="A17" s="98" t="n"/>
      <c r="B17" s="121" t="n"/>
      <c r="C17" s="121" t="n"/>
      <c r="D17" s="121" t="n"/>
      <c r="E17" s="121" t="n"/>
      <c r="F17" s="121" t="n"/>
      <c r="G17" s="121" t="n"/>
      <c r="H17" s="121" t="n"/>
      <c r="I17" s="121" t="n"/>
      <c r="J17" s="121" t="n"/>
      <c r="K17" s="121" t="n"/>
      <c r="L17" s="121" t="n"/>
      <c r="M17" s="121" t="n"/>
      <c r="N17" s="121" t="n"/>
      <c r="O17" s="121" t="n"/>
      <c r="P17" s="121" t="n"/>
      <c r="Q17" s="929" t="inlineStr">
        <is>
          <t>POSIÇÃO</t>
        </is>
      </c>
      <c r="R17" s="930" t="n"/>
      <c r="S17" s="931" t="n"/>
      <c r="T17" s="932" t="inlineStr">
        <is>
          <t>NOME</t>
        </is>
      </c>
      <c r="U17" s="917" t="n"/>
      <c r="V17" s="917" t="n"/>
      <c r="W17" s="933" t="n"/>
      <c r="X17" s="121" t="n"/>
      <c r="Y17" s="929" t="inlineStr">
        <is>
          <t>POSIÇÃO</t>
        </is>
      </c>
      <c r="Z17" s="930" t="n"/>
      <c r="AA17" s="931" t="n"/>
      <c r="AB17" s="932" t="inlineStr">
        <is>
          <t>FUNÇÃO</t>
        </is>
      </c>
      <c r="AC17" s="917" t="n"/>
      <c r="AD17" s="917" t="n"/>
      <c r="AE17" s="933" t="n"/>
      <c r="AF17" s="97" t="n"/>
    </row>
    <row r="18" ht="33" customHeight="1" s="867" thickBot="1">
      <c r="A18" s="98" t="n"/>
      <c r="B18" s="123" t="n"/>
      <c r="C18" s="934" t="inlineStr">
        <is>
          <t>CENTRO DE COMANDO</t>
        </is>
      </c>
      <c r="D18" s="926" t="n"/>
      <c r="E18" s="926" t="n"/>
      <c r="F18" s="926" t="n"/>
      <c r="G18" s="926" t="n"/>
      <c r="H18" s="926" t="n"/>
      <c r="I18" s="926" t="n"/>
      <c r="J18" s="926" t="n"/>
      <c r="K18" s="926" t="n"/>
      <c r="L18" s="927" t="n"/>
      <c r="M18" s="123" t="n"/>
      <c r="N18" s="123" t="n"/>
      <c r="O18" s="127" t="n"/>
      <c r="P18" s="125" t="n"/>
      <c r="Q18" s="935" t="inlineStr">
        <is>
          <t>SDPO 1 (TIMONEIRO)</t>
        </is>
      </c>
      <c r="R18" s="936" t="n"/>
      <c r="S18" s="937" t="n"/>
      <c r="T18" s="938">
        <f>C23</f>
        <v/>
      </c>
      <c r="U18" s="936" t="n"/>
      <c r="V18" s="936" t="n"/>
      <c r="W18" s="939" t="n"/>
      <c r="X18" s="126" t="n"/>
      <c r="Y18" s="935" t="inlineStr">
        <is>
          <t>SDPO 2 (TIMONEIRO)</t>
        </is>
      </c>
      <c r="Z18" s="936" t="n"/>
      <c r="AA18" s="937" t="n"/>
      <c r="AB18" s="940">
        <f>PORTUGUÊS!C25</f>
        <v/>
      </c>
      <c r="AC18" s="936" t="n"/>
      <c r="AD18" s="936" t="n"/>
      <c r="AE18" s="939" t="n"/>
      <c r="AF18" s="97" t="n"/>
    </row>
    <row r="19" ht="33" customHeight="1" s="867" thickBot="1">
      <c r="A19" s="98" t="n"/>
      <c r="B19" s="123" t="n"/>
      <c r="C19" s="437" t="inlineStr">
        <is>
          <t>NOMES</t>
        </is>
      </c>
      <c r="D19" s="921" t="n"/>
      <c r="E19" s="941" t="inlineStr">
        <is>
          <t>PONTE</t>
        </is>
      </c>
      <c r="F19" s="926" t="n"/>
      <c r="G19" s="926" t="n"/>
      <c r="H19" s="926" t="n"/>
      <c r="I19" s="926" t="n"/>
      <c r="J19" s="926" t="n"/>
      <c r="K19" s="926" t="n"/>
      <c r="L19" s="927" t="n"/>
      <c r="M19" s="123" t="n"/>
      <c r="N19" s="123" t="n"/>
      <c r="O19" s="127" t="n"/>
      <c r="P19" s="127" t="n"/>
      <c r="Q19" s="935" t="inlineStr">
        <is>
          <t>DPO 1 ( 2° TIMONEIRO )</t>
        </is>
      </c>
      <c r="R19" s="936" t="n"/>
      <c r="S19" s="937" t="n"/>
      <c r="T19" s="938">
        <f>C24</f>
        <v/>
      </c>
      <c r="U19" s="936" t="n"/>
      <c r="V19" s="936" t="n"/>
      <c r="W19" s="939" t="n"/>
      <c r="X19" s="126" t="n"/>
      <c r="Y19" s="935" t="inlineStr">
        <is>
          <t>MCB (2° TIMONEIRO)</t>
        </is>
      </c>
      <c r="Z19" s="936" t="n"/>
      <c r="AA19" s="937" t="n"/>
      <c r="AB19" s="940">
        <f>Lógica!N15</f>
        <v/>
      </c>
      <c r="AC19" s="936" t="n"/>
      <c r="AD19" s="936" t="n"/>
      <c r="AE19" s="939" t="n"/>
      <c r="AF19" s="97" t="n"/>
    </row>
    <row r="20" ht="33" customHeight="1" s="867" thickBot="1">
      <c r="A20" s="98" t="n"/>
      <c r="B20" s="123" t="n"/>
      <c r="C20" s="341">
        <f>Lógica!E1</f>
        <v/>
      </c>
      <c r="D20" s="931" t="n"/>
      <c r="E20" s="357" t="inlineStr">
        <is>
          <t>COMANDANTE/OIM</t>
        </is>
      </c>
      <c r="F20" s="930" t="n"/>
      <c r="G20" s="930" t="n"/>
      <c r="H20" s="931" t="n"/>
      <c r="I20" s="439" t="inlineStr">
        <is>
          <t>No comando Geral</t>
        </is>
      </c>
      <c r="J20" s="917" t="n"/>
      <c r="K20" s="917" t="n"/>
      <c r="L20" s="918" t="n"/>
      <c r="M20" s="123" t="n"/>
      <c r="N20" s="123" t="n"/>
      <c r="O20" s="127" t="n"/>
      <c r="P20" s="127" t="n"/>
      <c r="Q20" s="935" t="inlineStr">
        <is>
          <t>OP. GUINDASTE 1 (Proeiro)</t>
        </is>
      </c>
      <c r="R20" s="936" t="n"/>
      <c r="S20" s="937" t="n"/>
      <c r="T20" s="942">
        <f>Lógica!E14</f>
        <v/>
      </c>
      <c r="U20" s="936" t="n"/>
      <c r="V20" s="936" t="n"/>
      <c r="W20" s="939" t="n"/>
      <c r="X20" s="126" t="n"/>
      <c r="Y20" s="943" t="inlineStr">
        <is>
          <t>Enc. Convés 1 (Proeiro)</t>
        </is>
      </c>
      <c r="Z20" s="936" t="n"/>
      <c r="AA20" s="937" t="n"/>
      <c r="AB20" s="944">
        <f>Lógica!E21</f>
        <v/>
      </c>
      <c r="AC20" s="936" t="n"/>
      <c r="AD20" s="936" t="n"/>
      <c r="AE20" s="939" t="n"/>
      <c r="AF20" s="97" t="n"/>
    </row>
    <row r="21" ht="33" customHeight="1" s="867" thickBot="1">
      <c r="A21" s="98" t="n"/>
      <c r="B21" s="123" t="n"/>
      <c r="C21" s="341">
        <f>Lógica!E2</f>
        <v/>
      </c>
      <c r="D21" s="931" t="n"/>
      <c r="E21" s="320" t="inlineStr">
        <is>
          <t>SUPERINTENDENTE DE PLATAFORMA</t>
        </is>
      </c>
      <c r="F21" s="936" t="n"/>
      <c r="G21" s="936" t="n"/>
      <c r="H21" s="937" t="n"/>
      <c r="I21" s="551" t="inlineStr">
        <is>
          <t>Auxiliar o OIM/Contactar a Ocyan</t>
        </is>
      </c>
      <c r="J21" s="936" t="n"/>
      <c r="K21" s="936" t="n"/>
      <c r="L21" s="937" t="n"/>
      <c r="M21" s="123" t="n"/>
      <c r="N21" s="123" t="n"/>
      <c r="O21" s="127" t="n"/>
      <c r="P21" s="127" t="n"/>
      <c r="Q21" s="935" t="inlineStr">
        <is>
          <t>MNC 1 (Popa)</t>
        </is>
      </c>
      <c r="R21" s="936" t="n"/>
      <c r="S21" s="937" t="n"/>
      <c r="T21" s="938">
        <f>Lógica!K14</f>
        <v/>
      </c>
      <c r="U21" s="936" t="n"/>
      <c r="V21" s="936" t="n"/>
      <c r="W21" s="939" t="n"/>
      <c r="X21" s="126" t="n"/>
      <c r="Y21" s="935" t="inlineStr">
        <is>
          <t>Enc. Convés 2 (Popa)</t>
        </is>
      </c>
      <c r="Z21" s="936" t="n"/>
      <c r="AA21" s="937" t="n"/>
      <c r="AB21" s="940">
        <f>Lógica!E22</f>
        <v/>
      </c>
      <c r="AC21" s="936" t="n"/>
      <c r="AD21" s="936" t="n"/>
      <c r="AE21" s="939" t="n"/>
      <c r="AF21" s="97" t="n"/>
    </row>
    <row r="22" ht="33" customHeight="1" s="867" thickBot="1">
      <c r="A22" s="98" t="n"/>
      <c r="B22" s="123" t="n"/>
      <c r="C22" s="341">
        <f>Lógica!E3</f>
        <v/>
      </c>
      <c r="D22" s="931" t="n"/>
      <c r="E22" s="320" t="inlineStr">
        <is>
          <t>COORD MANUTENÇÃO</t>
        </is>
      </c>
      <c r="F22" s="936" t="n"/>
      <c r="G22" s="936" t="n"/>
      <c r="H22" s="937" t="n"/>
      <c r="I22" s="551" t="inlineStr">
        <is>
          <t>Suporte Técnico</t>
        </is>
      </c>
      <c r="J22" s="936" t="n"/>
      <c r="K22" s="936" t="n"/>
      <c r="L22" s="937" t="n"/>
      <c r="M22" s="123" t="n"/>
      <c r="N22" s="123" t="n"/>
      <c r="O22" s="127" t="n"/>
      <c r="P22" s="127" t="n"/>
      <c r="Q22" s="945" t="inlineStr">
        <is>
          <t>Of. Máquinas 2 (Mecânico)</t>
        </is>
      </c>
      <c r="R22" s="946" t="n"/>
      <c r="S22" s="947" t="n"/>
      <c r="T22" s="948">
        <f>Lógica!E8</f>
        <v/>
      </c>
      <c r="U22" s="946" t="n"/>
      <c r="V22" s="946" t="n"/>
      <c r="W22" s="949" t="n"/>
      <c r="X22" s="126" t="n"/>
      <c r="Y22" s="945" t="inlineStr">
        <is>
          <t>Of. Máquinas 1 (Mecânico)</t>
        </is>
      </c>
      <c r="Z22" s="946" t="n"/>
      <c r="AA22" s="947" t="n"/>
      <c r="AB22" s="950">
        <f>Lógica!E7</f>
        <v/>
      </c>
      <c r="AC22" s="946" t="n"/>
      <c r="AD22" s="946" t="n"/>
      <c r="AE22" s="949" t="n"/>
      <c r="AF22" s="97" t="n"/>
    </row>
    <row r="23" ht="33" customHeight="1" s="867" thickBot="1">
      <c r="A23" s="98" t="n"/>
      <c r="B23" s="123" t="n"/>
      <c r="C23" s="341">
        <f>Lógica!K7</f>
        <v/>
      </c>
      <c r="D23" s="931" t="n"/>
      <c r="E23" s="320" t="inlineStr">
        <is>
          <t>SDPO 1</t>
        </is>
      </c>
      <c r="F23" s="936" t="n"/>
      <c r="G23" s="936" t="n"/>
      <c r="H23" s="937" t="n"/>
      <c r="I23" s="551" t="inlineStr">
        <is>
          <t>Controle de DP</t>
        </is>
      </c>
      <c r="J23" s="936" t="n"/>
      <c r="K23" s="936" t="n"/>
      <c r="L23" s="937" t="n"/>
      <c r="M23" s="123" t="n"/>
      <c r="N23" s="123" t="n"/>
      <c r="O23" s="123" t="n"/>
      <c r="P23" s="123" t="n"/>
      <c r="Q23" s="124" t="n"/>
      <c r="R23" s="124" t="n"/>
      <c r="S23" s="124" t="n"/>
      <c r="T23" s="124" t="n"/>
      <c r="U23" s="124" t="n"/>
      <c r="V23" s="124" t="n"/>
      <c r="W23" s="124" t="n"/>
      <c r="X23" s="125" t="n"/>
      <c r="Y23" s="124" t="n"/>
      <c r="Z23" s="124" t="n"/>
      <c r="AA23" s="124" t="n"/>
      <c r="AB23" s="124" t="n"/>
      <c r="AC23" s="124" t="n"/>
      <c r="AD23" s="124" t="n"/>
      <c r="AE23" s="124" t="n"/>
      <c r="AF23" s="97" t="n"/>
    </row>
    <row r="24" ht="33" customHeight="1" s="867" thickBot="1">
      <c r="A24" s="98" t="n"/>
      <c r="B24" s="123" t="n"/>
      <c r="C24" s="341">
        <f>Lógica!H7</f>
        <v/>
      </c>
      <c r="D24" s="931" t="n"/>
      <c r="E24" s="320" t="inlineStr">
        <is>
          <t>DPO 1</t>
        </is>
      </c>
      <c r="F24" s="936" t="n"/>
      <c r="G24" s="936" t="n"/>
      <c r="H24" s="937" t="n"/>
      <c r="I24" s="551" t="inlineStr">
        <is>
          <t>Comun. Equipe Emergência</t>
        </is>
      </c>
      <c r="J24" s="936" t="n"/>
      <c r="K24" s="936" t="n"/>
      <c r="L24" s="937" t="n"/>
      <c r="M24" s="123" t="n"/>
      <c r="N24" s="123" t="n"/>
      <c r="O24" s="123" t="n"/>
      <c r="P24" s="123" t="n"/>
      <c r="Q24" s="951" t="inlineStr">
        <is>
          <t>Passageiros</t>
        </is>
      </c>
      <c r="R24" s="921" t="n"/>
      <c r="S24" s="921" t="n"/>
      <c r="T24" s="921" t="n"/>
      <c r="U24" s="921" t="n"/>
      <c r="V24" s="921" t="n"/>
      <c r="W24" s="899" t="n"/>
      <c r="X24" s="121" t="n"/>
      <c r="Y24" s="952" t="inlineStr">
        <is>
          <t>BALEEIRA #3 (Alternativa #6)</t>
        </is>
      </c>
      <c r="Z24" s="926" t="n"/>
      <c r="AA24" s="926" t="n"/>
      <c r="AB24" s="926" t="n"/>
      <c r="AC24" s="926" t="n"/>
      <c r="AD24" s="926" t="n"/>
      <c r="AE24" s="927" t="n"/>
      <c r="AF24" s="97" t="n"/>
    </row>
    <row r="25" ht="33" customHeight="1" s="867" thickBot="1">
      <c r="A25" s="98" t="n"/>
      <c r="B25" s="123" t="n"/>
      <c r="C25" s="341">
        <f>Lógica!K8</f>
        <v/>
      </c>
      <c r="D25" s="931" t="n"/>
      <c r="E25" s="320" t="inlineStr">
        <is>
          <t>SDPO 2</t>
        </is>
      </c>
      <c r="F25" s="936" t="n"/>
      <c r="G25" s="936" t="n"/>
      <c r="H25" s="937" t="n"/>
      <c r="I25" s="953" t="inlineStr">
        <is>
          <t>Auxilia o OIM</t>
        </is>
      </c>
      <c r="J25" s="936" t="n"/>
      <c r="K25" s="936" t="n"/>
      <c r="L25" s="939" t="n"/>
      <c r="M25" s="123" t="n"/>
      <c r="N25" s="123" t="n"/>
      <c r="O25" s="123" t="n"/>
      <c r="P25" s="123" t="n"/>
      <c r="Q25" s="954" t="inlineStr">
        <is>
          <t>Passageiros não atribuídos com funções específicas durante
uma emergência deverão ir para o seu ponto de reunião
 usando EPI e colete salva-vidas de acordo com a cabine designada no POB
As cabines designadas para cada Função/Passageiro
deverão ser de acordo com o POB</t>
        </is>
      </c>
      <c r="R25" s="921" t="n"/>
      <c r="S25" s="921" t="n"/>
      <c r="T25" s="921" t="n"/>
      <c r="U25" s="921" t="n"/>
      <c r="V25" s="921" t="n"/>
      <c r="W25" s="899" t="n"/>
      <c r="X25" s="121" t="n"/>
      <c r="Y25" s="928" t="inlineStr">
        <is>
          <t>Tripulação</t>
        </is>
      </c>
      <c r="Z25" s="926" t="n"/>
      <c r="AA25" s="926" t="n"/>
      <c r="AB25" s="926" t="n"/>
      <c r="AC25" s="926" t="n"/>
      <c r="AD25" s="926" t="n"/>
      <c r="AE25" s="927" t="n"/>
      <c r="AF25" s="97" t="n"/>
    </row>
    <row r="26" ht="33" customHeight="1" s="867" thickBot="1">
      <c r="A26" s="98" t="n"/>
      <c r="B26" s="123" t="n"/>
      <c r="C26" s="341" t="inlineStr">
        <is>
          <t>RAFAEL FONTANA</t>
        </is>
      </c>
      <c r="D26" s="931" t="n"/>
      <c r="E26" s="320" t="inlineStr">
        <is>
          <t>REPRESENTANTE DA COMPANHIA</t>
        </is>
      </c>
      <c r="F26" s="936" t="n"/>
      <c r="G26" s="936" t="n"/>
      <c r="H26" s="937" t="n"/>
      <c r="I26" s="551" t="inlineStr">
        <is>
          <t>Interface com a Base Em Terra</t>
        </is>
      </c>
      <c r="J26" s="936" t="n"/>
      <c r="K26" s="936" t="n"/>
      <c r="L26" s="937" t="n"/>
      <c r="M26" s="123" t="n"/>
      <c r="N26" s="123" t="n"/>
      <c r="O26" s="123" t="n"/>
      <c r="P26" s="123" t="n"/>
      <c r="Q26" s="900" t="n"/>
      <c r="W26" s="901" t="n"/>
      <c r="X26" s="121" t="n"/>
      <c r="Y26" s="929" t="inlineStr">
        <is>
          <t>POSIÇÃO</t>
        </is>
      </c>
      <c r="Z26" s="930" t="n"/>
      <c r="AA26" s="931" t="n"/>
      <c r="AB26" s="955" t="inlineStr">
        <is>
          <t>FUNÇÃO</t>
        </is>
      </c>
      <c r="AC26" s="917" t="n"/>
      <c r="AD26" s="917" t="n"/>
      <c r="AE26" s="933" t="n"/>
      <c r="AF26" s="97" t="n"/>
    </row>
    <row r="27" ht="33" customHeight="1" s="867" thickBot="1">
      <c r="A27" s="98" t="n"/>
      <c r="B27" s="123" t="n"/>
      <c r="C27" s="341">
        <f>Lógica!E4</f>
        <v/>
      </c>
      <c r="D27" s="931" t="n"/>
      <c r="E27" s="320" t="inlineStr">
        <is>
          <t>SUPERVISOR DE ELETROELETRONICA</t>
        </is>
      </c>
      <c r="F27" s="936" t="n"/>
      <c r="G27" s="936" t="n"/>
      <c r="H27" s="937" t="n"/>
      <c r="I27" s="953" t="inlineStr">
        <is>
          <t>Auxilia o OIM</t>
        </is>
      </c>
      <c r="J27" s="936" t="n"/>
      <c r="K27" s="936" t="n"/>
      <c r="L27" s="939" t="n"/>
      <c r="M27" s="123" t="n"/>
      <c r="N27" s="123" t="n"/>
      <c r="O27" s="123" t="n"/>
      <c r="P27" s="123" t="n"/>
      <c r="Q27" s="900" t="n"/>
      <c r="W27" s="901" t="n"/>
      <c r="X27" s="121" t="n"/>
      <c r="Y27" s="956" t="inlineStr">
        <is>
          <t>Imediato (timoneiro)</t>
        </is>
      </c>
      <c r="Z27" s="936" t="n"/>
      <c r="AA27" s="937" t="n"/>
      <c r="AB27" s="938">
        <f>Lógica!H1</f>
        <v/>
      </c>
      <c r="AC27" s="936" t="n"/>
      <c r="AD27" s="936" t="n"/>
      <c r="AE27" s="939" t="n"/>
      <c r="AF27" s="97" t="n"/>
    </row>
    <row r="28" ht="33" customHeight="1" s="867" thickBot="1">
      <c r="A28" s="98" t="n"/>
      <c r="B28" s="123" t="n"/>
      <c r="C28" s="341">
        <f>Lógica!N7</f>
        <v/>
      </c>
      <c r="D28" s="931" t="n"/>
      <c r="E28" s="320" t="inlineStr">
        <is>
          <t>RADIO OPERADOR 1</t>
        </is>
      </c>
      <c r="F28" s="936" t="n"/>
      <c r="G28" s="936" t="n"/>
      <c r="H28" s="937" t="n"/>
      <c r="I28" s="953" t="inlineStr">
        <is>
          <t>Comunicações</t>
        </is>
      </c>
      <c r="J28" s="936" t="n"/>
      <c r="K28" s="936" t="n"/>
      <c r="L28" s="939" t="n"/>
      <c r="M28" s="123" t="n"/>
      <c r="N28" s="123" t="n"/>
      <c r="O28" s="123" t="n"/>
      <c r="P28" s="123" t="n"/>
      <c r="Q28" s="900" t="n"/>
      <c r="W28" s="901" t="n"/>
      <c r="X28" s="121" t="n"/>
      <c r="Y28" s="957" t="inlineStr">
        <is>
          <t>DPO 2 (2° TIMONEIRO)</t>
        </is>
      </c>
      <c r="Z28" s="936" t="n"/>
      <c r="AA28" s="937" t="n"/>
      <c r="AB28" s="938">
        <f>Lógica!H8</f>
        <v/>
      </c>
      <c r="AC28" s="936" t="n"/>
      <c r="AD28" s="936" t="n"/>
      <c r="AE28" s="939" t="n"/>
      <c r="AF28" s="97" t="n"/>
    </row>
    <row r="29" ht="33" customHeight="1" s="867" thickBot="1">
      <c r="A29" s="98" t="n"/>
      <c r="B29" s="123" t="n"/>
      <c r="C29" s="341">
        <f>Lógica!N8</f>
        <v/>
      </c>
      <c r="D29" s="931" t="n"/>
      <c r="E29" s="320" t="inlineStr">
        <is>
          <t>RADIO OPERADOR 2</t>
        </is>
      </c>
      <c r="F29" s="936" t="n"/>
      <c r="G29" s="936" t="n"/>
      <c r="H29" s="937" t="n"/>
      <c r="I29" s="953" t="inlineStr">
        <is>
          <t>Quadro de Eventos</t>
        </is>
      </c>
      <c r="J29" s="936" t="n"/>
      <c r="K29" s="936" t="n"/>
      <c r="L29" s="939" t="n"/>
      <c r="M29" s="123" t="n"/>
      <c r="N29" s="123" t="n"/>
      <c r="O29" s="123" t="n"/>
      <c r="P29" s="123" t="n"/>
      <c r="Q29" s="900" t="n"/>
      <c r="W29" s="901" t="n"/>
      <c r="X29" s="121" t="n"/>
      <c r="Y29" s="957" t="inlineStr">
        <is>
          <t>Op. Guindaste 2 - Proeiro</t>
        </is>
      </c>
      <c r="Z29" s="936" t="n"/>
      <c r="AA29" s="937" t="n"/>
      <c r="AB29" s="942">
        <f>Lógica!E15</f>
        <v/>
      </c>
      <c r="AC29" s="936" t="n"/>
      <c r="AD29" s="936" t="n"/>
      <c r="AE29" s="939" t="n"/>
      <c r="AF29" s="97" t="n"/>
    </row>
    <row r="30" ht="33" customHeight="1" s="867" thickBot="1">
      <c r="A30" s="98" t="n"/>
      <c r="B30" s="123" t="n"/>
      <c r="C30" s="341">
        <f>Lógica!H8</f>
        <v/>
      </c>
      <c r="D30" s="931" t="n"/>
      <c r="E30" s="340" t="inlineStr">
        <is>
          <t>DPO 2</t>
        </is>
      </c>
      <c r="F30" s="946" t="n"/>
      <c r="G30" s="946" t="n"/>
      <c r="H30" s="947" t="n"/>
      <c r="I30" s="953" t="inlineStr">
        <is>
          <t>Auxilia o OIM</t>
        </is>
      </c>
      <c r="J30" s="936" t="n"/>
      <c r="K30" s="936" t="n"/>
      <c r="L30" s="939" t="n"/>
      <c r="M30" s="123" t="n"/>
      <c r="N30" s="123" t="n"/>
      <c r="O30" s="123" t="n"/>
      <c r="P30" s="123" t="n"/>
      <c r="Q30" s="900" t="n"/>
      <c r="W30" s="901" t="n"/>
      <c r="X30" s="121" t="n"/>
      <c r="Y30" s="957" t="inlineStr">
        <is>
          <t>MNC 2 - Popa</t>
        </is>
      </c>
      <c r="Z30" s="936" t="n"/>
      <c r="AA30" s="937" t="n"/>
      <c r="AB30" s="938">
        <f>Lógica!K15</f>
        <v/>
      </c>
      <c r="AC30" s="936" t="n"/>
      <c r="AD30" s="936" t="n"/>
      <c r="AE30" s="939" t="n"/>
      <c r="AF30" s="97" t="n"/>
    </row>
    <row r="31" ht="33" customHeight="1" s="867" thickBot="1">
      <c r="A31" s="98" t="n"/>
      <c r="E31" s="122" t="n"/>
      <c r="F31" s="122" t="n"/>
      <c r="G31" s="122" t="n"/>
      <c r="H31" s="110" t="n"/>
      <c r="I31" s="325" t="n"/>
      <c r="J31" s="921" t="n"/>
      <c r="K31" s="921" t="n"/>
      <c r="L31" s="921" t="n"/>
      <c r="Q31" s="902" t="n"/>
      <c r="R31" s="923" t="n"/>
      <c r="S31" s="923" t="n"/>
      <c r="T31" s="923" t="n"/>
      <c r="U31" s="923" t="n"/>
      <c r="V31" s="923" t="n"/>
      <c r="W31" s="903" t="n"/>
      <c r="X31" s="121" t="n"/>
      <c r="Y31" s="958" t="inlineStr">
        <is>
          <t>Chefe de Máq. - Mecânico</t>
        </is>
      </c>
      <c r="Z31" s="946" t="n"/>
      <c r="AA31" s="947" t="n"/>
      <c r="AB31" s="948">
        <f>Lógica!H2</f>
        <v/>
      </c>
      <c r="AC31" s="946" t="n"/>
      <c r="AD31" s="946" t="n"/>
      <c r="AE31" s="949" t="n"/>
      <c r="AF31" s="97" t="n"/>
    </row>
    <row r="32" ht="33" customHeight="1" s="867" thickBot="1">
      <c r="A32" s="98" t="n"/>
      <c r="B32" s="959" t="inlineStr">
        <is>
          <t>EQUIPES DE COMBATE A INCÊNDIO,  IMEDIATO LÍDER DO CENÁRIO</t>
        </is>
      </c>
      <c r="C32" s="921" t="n"/>
      <c r="D32" s="921" t="n"/>
      <c r="E32" s="921" t="n"/>
      <c r="F32" s="921" t="n"/>
      <c r="G32" s="921" t="n"/>
      <c r="H32" s="921" t="n"/>
      <c r="I32" s="921" t="n"/>
      <c r="J32" s="921" t="n"/>
      <c r="K32" s="921" t="n"/>
      <c r="L32" s="921" t="n"/>
      <c r="M32" s="921" t="n"/>
      <c r="N32" s="921" t="n"/>
      <c r="O32" s="899" t="n"/>
      <c r="Q32" s="120" t="n"/>
      <c r="R32" s="120" t="n"/>
      <c r="S32" s="120" t="n"/>
      <c r="T32" s="120" t="n"/>
      <c r="U32" s="120" t="n"/>
      <c r="V32" s="120" t="n"/>
      <c r="W32" s="120" t="n"/>
      <c r="X32" s="119" t="n"/>
      <c r="AF32" s="97" t="n"/>
    </row>
    <row r="33" ht="33" customHeight="1" s="867" thickBot="1">
      <c r="A33" s="98" t="n"/>
      <c r="B33" s="900" t="n"/>
      <c r="O33" s="901" t="n"/>
      <c r="Q33" s="960" t="inlineStr">
        <is>
          <t>PLATAFORMA</t>
        </is>
      </c>
      <c r="R33" s="921" t="n"/>
      <c r="S33" s="921" t="n"/>
      <c r="T33" s="921" t="n"/>
      <c r="U33" s="921" t="n"/>
      <c r="V33" s="921" t="n"/>
      <c r="W33" s="921" t="n"/>
      <c r="X33" s="921" t="n"/>
      <c r="Y33" s="921" t="n"/>
      <c r="Z33" s="921" t="n"/>
      <c r="AA33" s="921" t="n"/>
      <c r="AB33" s="921" t="n"/>
      <c r="AC33" s="921" t="n"/>
      <c r="AD33" s="921" t="n"/>
      <c r="AE33" s="899" t="n"/>
      <c r="AF33" s="97" t="n"/>
    </row>
    <row r="34" ht="33" customHeight="1" s="867" thickBot="1">
      <c r="A34" s="98" t="n"/>
      <c r="B34" s="902" t="n"/>
      <c r="C34" s="923" t="n"/>
      <c r="D34" s="923" t="n"/>
      <c r="E34" s="923" t="n"/>
      <c r="F34" s="923" t="n"/>
      <c r="G34" s="923" t="n"/>
      <c r="H34" s="923" t="n"/>
      <c r="I34" s="923" t="n"/>
      <c r="J34" s="923" t="n"/>
      <c r="K34" s="923" t="n"/>
      <c r="L34" s="923" t="n"/>
      <c r="M34" s="923" t="n"/>
      <c r="N34" s="923" t="n"/>
      <c r="O34" s="903" t="n"/>
      <c r="Q34" s="488" t="inlineStr">
        <is>
          <t>AUXILIAR PLATAFORMA 1</t>
        </is>
      </c>
      <c r="R34" s="936" t="n"/>
      <c r="S34" s="936" t="n"/>
      <c r="T34" s="936" t="n"/>
      <c r="U34" s="936" t="n"/>
      <c r="V34" s="936" t="n"/>
      <c r="W34" s="937" t="n"/>
      <c r="X34" s="118" t="n"/>
      <c r="Y34" s="488" t="inlineStr">
        <is>
          <t>AUXILIAR PLATAFORMA 2</t>
        </is>
      </c>
      <c r="Z34" s="936" t="n"/>
      <c r="AA34" s="936" t="n"/>
      <c r="AB34" s="936" t="n"/>
      <c r="AC34" s="936" t="n"/>
      <c r="AD34" s="936" t="n"/>
      <c r="AE34" s="937" t="n"/>
      <c r="AF34" s="97" t="n"/>
    </row>
    <row r="35" ht="33" customHeight="1" s="867" thickBot="1">
      <c r="A35" s="98" t="n"/>
      <c r="B35" s="961" t="inlineStr">
        <is>
          <t>EQUIPE #1 (Brigada)</t>
        </is>
      </c>
      <c r="C35" s="923" t="n"/>
      <c r="D35" s="923" t="n"/>
      <c r="E35" s="923" t="n"/>
      <c r="F35" s="923" t="n"/>
      <c r="G35" s="903" t="n"/>
      <c r="H35" s="92" t="n"/>
      <c r="I35" s="108" t="n"/>
      <c r="J35" s="961" t="inlineStr">
        <is>
          <t>EQUIPE #2 (Brigada)</t>
        </is>
      </c>
      <c r="K35" s="923" t="n"/>
      <c r="L35" s="923" t="n"/>
      <c r="M35" s="923" t="n"/>
      <c r="N35" s="923" t="n"/>
      <c r="O35" s="903" t="n"/>
      <c r="Q35" s="459">
        <f>IF(ISERR(Lógica!H50), "", Lógica!H50)</f>
        <v/>
      </c>
      <c r="R35" s="936" t="n"/>
      <c r="S35" s="936" t="n"/>
      <c r="T35" s="936" t="n"/>
      <c r="U35" s="936" t="n"/>
      <c r="V35" s="936" t="n"/>
      <c r="W35" s="937" t="n"/>
      <c r="X35" s="103" t="n"/>
      <c r="Y35" s="459">
        <f>IF(ISERR(Lógica!H51), "", Lógica!H51)</f>
        <v/>
      </c>
      <c r="Z35" s="936" t="n"/>
      <c r="AA35" s="936" t="n"/>
      <c r="AB35" s="936" t="n"/>
      <c r="AC35" s="936" t="n"/>
      <c r="AD35" s="936" t="n"/>
      <c r="AE35" s="937" t="n"/>
      <c r="AF35" s="97" t="n"/>
    </row>
    <row r="36" ht="33" customHeight="1" s="867">
      <c r="A36" s="98" t="n"/>
      <c r="B36" s="602" t="inlineStr">
        <is>
          <t>OF. DE MÁQUINAS 1 (Lider)</t>
        </is>
      </c>
      <c r="C36" s="917" t="n"/>
      <c r="D36" s="918" t="n"/>
      <c r="E36" s="962">
        <f>AB22</f>
        <v/>
      </c>
      <c r="F36" s="917" t="n"/>
      <c r="G36" s="933" t="n"/>
      <c r="H36" s="92" t="n"/>
      <c r="I36" s="108" t="n"/>
      <c r="J36" s="566" t="inlineStr">
        <is>
          <t>OF. DE MÁQUINAS 2 - Lider</t>
        </is>
      </c>
      <c r="K36" s="930" t="n"/>
      <c r="L36" s="931" t="n"/>
      <c r="M36" s="572">
        <f>T22</f>
        <v/>
      </c>
      <c r="N36" s="963" t="n"/>
      <c r="O36" s="964" t="n"/>
      <c r="Q36" s="459">
        <f>IF(ISERR(Lógica!H52), "", Lógica!H52)</f>
        <v/>
      </c>
      <c r="R36" s="936" t="n"/>
      <c r="S36" s="936" t="n"/>
      <c r="T36" s="936" t="n"/>
      <c r="U36" s="936" t="n"/>
      <c r="V36" s="936" t="n"/>
      <c r="W36" s="937" t="n"/>
      <c r="X36" s="103" t="n"/>
      <c r="Y36" s="459">
        <f>IF(ISERR(Lógica!H53), "", Lógica!H53)</f>
        <v/>
      </c>
      <c r="Z36" s="936" t="n"/>
      <c r="AA36" s="936" t="n"/>
      <c r="AB36" s="936" t="n"/>
      <c r="AC36" s="936" t="n"/>
      <c r="AD36" s="936" t="n"/>
      <c r="AE36" s="937" t="n"/>
      <c r="AF36" s="97" t="n"/>
    </row>
    <row r="37" ht="33" customHeight="1" s="867">
      <c r="A37" s="98" t="n"/>
      <c r="B37" s="965" t="inlineStr">
        <is>
          <t>ENC. CONVÉS 1 (Ass. Lider)</t>
        </is>
      </c>
      <c r="C37" s="936" t="n"/>
      <c r="D37" s="937" t="n"/>
      <c r="E37" s="953">
        <f>AB20</f>
        <v/>
      </c>
      <c r="F37" s="936" t="n"/>
      <c r="G37" s="939" t="n"/>
      <c r="H37" s="92" t="n"/>
      <c r="I37" s="108" t="n"/>
      <c r="J37" s="965" t="inlineStr">
        <is>
          <t>ENC. CONVÉS 2 - Ass. Lider</t>
        </is>
      </c>
      <c r="K37" s="936" t="n"/>
      <c r="L37" s="937" t="n"/>
      <c r="M37" s="551">
        <f>AB21</f>
        <v/>
      </c>
      <c r="N37" s="936" t="n"/>
      <c r="O37" s="937" t="n"/>
      <c r="Q37" s="459">
        <f>IF(ISERR(Lógica!H54), "", Lógica!H54)</f>
        <v/>
      </c>
      <c r="R37" s="936" t="n"/>
      <c r="S37" s="936" t="n"/>
      <c r="T37" s="936" t="n"/>
      <c r="U37" s="936" t="n"/>
      <c r="V37" s="936" t="n"/>
      <c r="W37" s="937" t="n"/>
      <c r="X37" s="103" t="n"/>
      <c r="Y37" s="459">
        <f>IF(ISERR(Lógica!H55), "", Lógica!H55)</f>
        <v/>
      </c>
      <c r="Z37" s="936" t="n"/>
      <c r="AA37" s="936" t="n"/>
      <c r="AB37" s="936" t="n"/>
      <c r="AC37" s="936" t="n"/>
      <c r="AD37" s="936" t="n"/>
      <c r="AE37" s="937" t="n"/>
      <c r="AF37" s="97" t="n"/>
    </row>
    <row r="38" ht="33" customHeight="1" s="867" thickBot="1">
      <c r="A38" s="98" t="n"/>
      <c r="B38" s="965" t="inlineStr">
        <is>
          <t>OP.GUINDASTE 1 -  BA</t>
        </is>
      </c>
      <c r="C38" s="936" t="n"/>
      <c r="D38" s="937" t="n"/>
      <c r="E38" s="953">
        <f>T20</f>
        <v/>
      </c>
      <c r="F38" s="936" t="n"/>
      <c r="G38" s="939" t="n"/>
      <c r="H38" s="92" t="n"/>
      <c r="I38" s="108" t="n"/>
      <c r="J38" s="965" t="inlineStr">
        <is>
          <t>OPER. DE GUIND. 2 - BA</t>
        </is>
      </c>
      <c r="K38" s="936" t="n"/>
      <c r="L38" s="937" t="n"/>
      <c r="M38" s="953">
        <f>AB29</f>
        <v/>
      </c>
      <c r="N38" s="936" t="n"/>
      <c r="O38" s="939" t="n"/>
      <c r="Q38" s="459">
        <f>IF(ISERR(Lógica!H56), "", Lógica!H56)</f>
        <v/>
      </c>
      <c r="R38" s="936" t="n"/>
      <c r="S38" s="936" t="n"/>
      <c r="T38" s="936" t="n"/>
      <c r="U38" s="936" t="n"/>
      <c r="V38" s="936" t="n"/>
      <c r="W38" s="937" t="n"/>
      <c r="X38" s="117" t="n"/>
      <c r="Y38" s="459">
        <f>IF(ISERR(Lógica!H57), "", Lógica!H57)</f>
        <v/>
      </c>
      <c r="Z38" s="936" t="n"/>
      <c r="AA38" s="936" t="n"/>
      <c r="AB38" s="936" t="n"/>
      <c r="AC38" s="936" t="n"/>
      <c r="AD38" s="936" t="n"/>
      <c r="AE38" s="937" t="n"/>
      <c r="AF38" s="97" t="n"/>
    </row>
    <row r="39" ht="33" customHeight="1" s="867" thickBot="1">
      <c r="A39" s="98" t="n"/>
      <c r="B39" s="965" t="inlineStr">
        <is>
          <t>ASS. OP. GUINDASTE 1 - BA</t>
        </is>
      </c>
      <c r="C39" s="936" t="n"/>
      <c r="D39" s="937" t="n"/>
      <c r="E39" s="953">
        <f>Lógica!H14</f>
        <v/>
      </c>
      <c r="F39" s="936" t="n"/>
      <c r="G39" s="939" t="n"/>
      <c r="H39" s="92" t="n"/>
      <c r="I39" s="108" t="n"/>
      <c r="J39" s="965" t="inlineStr">
        <is>
          <t>ASS.OP. GUIND. 2 - BA</t>
        </is>
      </c>
      <c r="K39" s="936" t="n"/>
      <c r="L39" s="937" t="n"/>
      <c r="M39" s="953">
        <f>Lógica!H15</f>
        <v/>
      </c>
      <c r="N39" s="936" t="n"/>
      <c r="O39" s="939" t="n"/>
      <c r="Y39" s="459" t="n"/>
      <c r="Z39" s="936" t="n"/>
      <c r="AA39" s="936" t="n"/>
      <c r="AB39" s="936" t="n"/>
      <c r="AC39" s="936" t="n"/>
      <c r="AD39" s="936" t="n"/>
      <c r="AE39" s="937" t="n"/>
      <c r="AF39" s="97" t="n"/>
    </row>
    <row r="40" ht="33" customHeight="1" s="867" thickBot="1">
      <c r="A40" s="98" t="n"/>
      <c r="B40" s="966" t="inlineStr">
        <is>
          <t>3 x AUX. PLAT 1 - Equipe Mangueira</t>
        </is>
      </c>
      <c r="C40" s="936" t="n"/>
      <c r="D40" s="936" t="n"/>
      <c r="E40" s="936" t="n"/>
      <c r="F40" s="936" t="n"/>
      <c r="G40" s="939" t="n"/>
      <c r="H40" s="92" t="n"/>
      <c r="I40" s="108" t="n"/>
      <c r="J40" s="966" t="inlineStr">
        <is>
          <t>3 x AUX. PLAT 2 - Equipe Mangueira</t>
        </is>
      </c>
      <c r="K40" s="936" t="n"/>
      <c r="L40" s="936" t="n"/>
      <c r="M40" s="936" t="n"/>
      <c r="N40" s="936" t="n"/>
      <c r="O40" s="939" t="n"/>
      <c r="Q40" s="967" t="inlineStr">
        <is>
          <t>INSTRUÇÕES GERAIS</t>
        </is>
      </c>
      <c r="R40" s="926" t="n"/>
      <c r="S40" s="926" t="n"/>
      <c r="T40" s="926" t="n"/>
      <c r="U40" s="926" t="n"/>
      <c r="V40" s="926" t="n"/>
      <c r="W40" s="926" t="n"/>
      <c r="X40" s="926" t="n"/>
      <c r="Y40" s="926" t="n"/>
      <c r="Z40" s="926" t="n"/>
      <c r="AA40" s="926" t="n"/>
      <c r="AB40" s="926" t="n"/>
      <c r="AC40" s="926" t="n"/>
      <c r="AD40" s="926" t="n"/>
      <c r="AE40" s="927" t="n"/>
      <c r="AF40" s="97" t="n"/>
    </row>
    <row r="41" ht="33" customHeight="1" s="867" thickBot="1">
      <c r="A41" s="98" t="n"/>
      <c r="B41" s="564" t="inlineStr">
        <is>
          <t>ELETRICISTA 1 - Ass. Lider</t>
        </is>
      </c>
      <c r="C41" s="946" t="n"/>
      <c r="D41" s="968" t="n"/>
      <c r="E41" s="591">
        <f>Lógica!H21</f>
        <v/>
      </c>
      <c r="F41" s="946" t="n"/>
      <c r="G41" s="949" t="n"/>
      <c r="H41" s="92" t="n"/>
      <c r="I41" s="108" t="n"/>
      <c r="J41" s="969" t="inlineStr">
        <is>
          <t>ELETRICISTA 2 - Ass. Lider</t>
        </is>
      </c>
      <c r="K41" s="946" t="n"/>
      <c r="L41" s="947" t="n"/>
      <c r="M41" s="591">
        <f>Lógica!H22</f>
        <v/>
      </c>
      <c r="N41" s="946" t="n"/>
      <c r="O41" s="949" t="n"/>
      <c r="Q41" s="970" t="inlineStr">
        <is>
          <t>• Na chegada a bordo TODOS devem participar da indução de Segurança e se familiarizarem com suas funções em caso de emergência; Além de serem conscientizados com relação aos riscos existentes nas instalações, ambientes com atmosfera explosiva e ênfase na segurança  de processo, ocupacional e fonte de ignição.
• Deverão também estar familiarizados com os Alarmes de Emergência, Estações de encontro e Rotas de Fuga.
• Todos devem participar de todos os exercícios e simulações de emergência a menos que sejam isentos de participar pelo Comandante.
• Ao ouvirem o soar de qualquer Alarme de Emergência, o pessoal deverá proceder para suas Estações de encontro ou se juntar às suas Equipes de Emergência. EPI completo deve ser usado em todos os exercícios e simulações.
• É estritamente proibido fumar em qualquer lugar exceto nas áreas designadas.
• Adulteração de qualquer equipamento de segurança será considerado violação grave da Política de Segurança da Ocyan e poderá resultar em rescisão do vínculo empregatício.</t>
        </is>
      </c>
      <c r="R41" s="921" t="n"/>
      <c r="S41" s="921" t="n"/>
      <c r="T41" s="921" t="n"/>
      <c r="U41" s="921" t="n"/>
      <c r="V41" s="921" t="n"/>
      <c r="W41" s="921" t="n"/>
      <c r="X41" s="921" t="n"/>
      <c r="Y41" s="921" t="n"/>
      <c r="Z41" s="921" t="n"/>
      <c r="AA41" s="921" t="n"/>
      <c r="AB41" s="921" t="n"/>
      <c r="AC41" s="921" t="n"/>
      <c r="AD41" s="921" t="n"/>
      <c r="AE41" s="899" t="n"/>
      <c r="AF41" s="97" t="n"/>
    </row>
    <row r="42" ht="33" customHeight="1" s="867" thickBot="1">
      <c r="A42" s="98" t="n"/>
      <c r="B42" s="559" t="n"/>
      <c r="C42" s="559" t="n"/>
      <c r="F42" s="115" t="n"/>
      <c r="G42" s="115" t="n"/>
      <c r="H42" s="92" t="n"/>
      <c r="I42" s="108" t="n"/>
      <c r="J42" s="114" t="n"/>
      <c r="K42" s="114" t="n"/>
      <c r="L42" s="114" t="n"/>
      <c r="M42" s="114" t="n"/>
      <c r="N42" s="114" t="n"/>
      <c r="O42" s="114" t="n"/>
      <c r="Q42" s="900" t="n"/>
      <c r="AE42" s="901" t="n"/>
      <c r="AF42" s="97" t="n"/>
    </row>
    <row r="43" ht="33" customHeight="1" s="867" thickBot="1">
      <c r="A43" s="98" t="n"/>
      <c r="B43" s="934" t="inlineStr">
        <is>
          <t>EQUIPE DE CONTROLE DE POÇO</t>
        </is>
      </c>
      <c r="C43" s="926" t="n"/>
      <c r="D43" s="926" t="n"/>
      <c r="E43" s="926" t="n"/>
      <c r="F43" s="926" t="n"/>
      <c r="G43" s="927" t="n"/>
      <c r="H43" s="107" t="n"/>
      <c r="I43" s="113" t="n"/>
      <c r="J43" s="971" t="inlineStr">
        <is>
          <t>EQUIPE DE CONTROLE DE DANOS</t>
        </is>
      </c>
      <c r="K43" s="926" t="n"/>
      <c r="L43" s="926" t="n"/>
      <c r="M43" s="926" t="n"/>
      <c r="N43" s="926" t="n"/>
      <c r="O43" s="927" t="n"/>
      <c r="Q43" s="900" t="n"/>
      <c r="AE43" s="901" t="n"/>
      <c r="AF43" s="97" t="n"/>
    </row>
    <row r="44" ht="33" customHeight="1" s="867" thickBot="1">
      <c r="A44" s="98" t="n"/>
      <c r="B44" s="972" t="inlineStr">
        <is>
          <t>PLATAFORMA</t>
        </is>
      </c>
      <c r="C44" s="926" t="n"/>
      <c r="D44" s="926" t="n"/>
      <c r="E44" s="926" t="n"/>
      <c r="F44" s="926" t="n"/>
      <c r="G44" s="927" t="n"/>
      <c r="H44" s="110" t="n"/>
      <c r="I44" s="108" t="n"/>
      <c r="J44" s="569" t="inlineStr">
        <is>
          <t xml:space="preserve"> CENTRO CONTROLE MÁQ. (CCM)</t>
        </is>
      </c>
      <c r="K44" s="926" t="n"/>
      <c r="L44" s="926" t="n"/>
      <c r="M44" s="926" t="n"/>
      <c r="N44" s="926" t="n"/>
      <c r="O44" s="973" t="n"/>
      <c r="Q44" s="900" t="n"/>
      <c r="AE44" s="901" t="n"/>
      <c r="AF44" s="97" t="n"/>
    </row>
    <row r="45" ht="33" customHeight="1" s="867">
      <c r="A45" s="98" t="n"/>
      <c r="B45" s="974" t="inlineStr">
        <is>
          <t>ENC. SONDA 1 - Lider</t>
        </is>
      </c>
      <c r="C45" s="930" t="n"/>
      <c r="D45" s="931" t="n"/>
      <c r="E45" s="975">
        <f>Lógica!H28</f>
        <v/>
      </c>
      <c r="F45" s="930" t="n"/>
      <c r="G45" s="976" t="n"/>
      <c r="H45" s="92" t="n"/>
      <c r="I45" s="108" t="n"/>
      <c r="J45" s="566" t="inlineStr">
        <is>
          <t>CHEFE DE MÁQUINAS - Lider</t>
        </is>
      </c>
      <c r="K45" s="930" t="n"/>
      <c r="L45" s="931" t="n"/>
      <c r="M45" s="572">
        <f>Lógica!H2</f>
        <v/>
      </c>
      <c r="N45" s="963" t="n"/>
      <c r="O45" s="964" t="n"/>
      <c r="P45" s="92" t="n"/>
      <c r="Q45" s="900" t="n"/>
      <c r="AE45" s="901" t="n"/>
      <c r="AF45" s="97" t="n"/>
    </row>
    <row r="46" ht="33" customHeight="1" s="867">
      <c r="A46" s="98" t="n"/>
      <c r="B46" s="977" t="inlineStr">
        <is>
          <t>SONDADOR 1 - Fechar poço</t>
        </is>
      </c>
      <c r="C46" s="936" t="n"/>
      <c r="D46" s="937" t="n"/>
      <c r="E46" s="953">
        <f>Lógica!K28</f>
        <v/>
      </c>
      <c r="F46" s="936" t="n"/>
      <c r="G46" s="939" t="n"/>
      <c r="H46" s="92" t="n"/>
      <c r="I46" s="108" t="n"/>
      <c r="J46" s="602" t="inlineStr">
        <is>
          <t>OF MÁQUINAS 1 - Aux. Lider</t>
        </is>
      </c>
      <c r="K46" s="917" t="n"/>
      <c r="L46" s="918" t="n"/>
      <c r="M46" s="953">
        <f>AB22</f>
        <v/>
      </c>
      <c r="N46" s="936" t="n"/>
      <c r="O46" s="939" t="n"/>
      <c r="Q46" s="900" t="n"/>
      <c r="AE46" s="901" t="n"/>
      <c r="AF46" s="97" t="n"/>
    </row>
    <row r="47" ht="33" customHeight="1" s="867">
      <c r="A47" s="98" t="n"/>
      <c r="B47" s="977" t="inlineStr">
        <is>
          <t>ASS.SONDADOR 1 - Aux. Lider</t>
        </is>
      </c>
      <c r="C47" s="936" t="n"/>
      <c r="D47" s="937" t="n"/>
      <c r="E47" s="953">
        <f>Lógica!N28</f>
        <v/>
      </c>
      <c r="F47" s="936" t="n"/>
      <c r="G47" s="939" t="n"/>
      <c r="H47" s="110" t="n"/>
      <c r="I47" s="108" t="n"/>
      <c r="J47" s="965" t="inlineStr">
        <is>
          <t>CHEFE DE ELÉTRICA - Aux. Lider</t>
        </is>
      </c>
      <c r="K47" s="936" t="n"/>
      <c r="L47" s="937" t="n"/>
      <c r="M47" s="953">
        <f>Lógica!H3</f>
        <v/>
      </c>
      <c r="N47" s="936" t="n"/>
      <c r="O47" s="939" t="n"/>
      <c r="Q47" s="900" t="n"/>
      <c r="AE47" s="901" t="n"/>
      <c r="AF47" s="97" t="n"/>
    </row>
    <row r="48" ht="33" customHeight="1" s="867" thickBot="1">
      <c r="A48" s="98" t="n"/>
      <c r="B48" s="977" t="inlineStr">
        <is>
          <t>TORRISTA 1 - Aux. Lider</t>
        </is>
      </c>
      <c r="C48" s="936" t="n"/>
      <c r="D48" s="937" t="n"/>
      <c r="E48" s="953">
        <f>Lógica!E35</f>
        <v/>
      </c>
      <c r="F48" s="936" t="n"/>
      <c r="G48" s="939" t="n"/>
      <c r="H48" s="92" t="n"/>
      <c r="I48" s="108" t="n"/>
      <c r="J48" s="431" t="inlineStr">
        <is>
          <t>TEC ELETRÔNICA 1 - Aux. Lider</t>
        </is>
      </c>
      <c r="K48" s="936" t="n"/>
      <c r="L48" s="978" t="n"/>
      <c r="M48" s="953">
        <f>Lógica!K21</f>
        <v/>
      </c>
      <c r="N48" s="936" t="n"/>
      <c r="O48" s="939" t="n"/>
      <c r="Q48" s="902" t="n"/>
      <c r="R48" s="923" t="n"/>
      <c r="S48" s="923" t="n"/>
      <c r="T48" s="923" t="n"/>
      <c r="U48" s="923" t="n"/>
      <c r="V48" s="923" t="n"/>
      <c r="W48" s="923" t="n"/>
      <c r="X48" s="923" t="n"/>
      <c r="Y48" s="923" t="n"/>
      <c r="Z48" s="923" t="n"/>
      <c r="AA48" s="923" t="n"/>
      <c r="AB48" s="923" t="n"/>
      <c r="AC48" s="923" t="n"/>
      <c r="AD48" s="923" t="n"/>
      <c r="AE48" s="903" t="n"/>
      <c r="AF48" s="97" t="n"/>
    </row>
    <row r="49" ht="33" customHeight="1" s="867" thickBot="1">
      <c r="A49" s="98" t="n"/>
      <c r="B49" s="977" t="inlineStr">
        <is>
          <t>ASS. TORRISTA 1 - Aux. Lider</t>
        </is>
      </c>
      <c r="C49" s="936" t="n"/>
      <c r="D49" s="937" t="n"/>
      <c r="E49" s="953">
        <f>Lógica!H35</f>
        <v/>
      </c>
      <c r="F49" s="936" t="n"/>
      <c r="G49" s="939" t="n"/>
      <c r="H49" s="92" t="n"/>
      <c r="I49" s="108" t="n"/>
      <c r="J49" s="431" t="inlineStr">
        <is>
          <t>SUP. DE MECÂNICA - Aux. Lider</t>
        </is>
      </c>
      <c r="K49" s="936" t="n"/>
      <c r="L49" s="978" t="n"/>
      <c r="M49" s="953">
        <f>Lógica!H4</f>
        <v/>
      </c>
      <c r="N49" s="936" t="n"/>
      <c r="O49" s="939" t="n"/>
      <c r="Q49" s="359" t="inlineStr">
        <is>
          <t>INCÊNDIO</t>
        </is>
      </c>
      <c r="R49" s="926" t="n"/>
      <c r="S49" s="926" t="n"/>
      <c r="T49" s="926" t="n"/>
      <c r="U49" s="926" t="n"/>
      <c r="V49" s="926" t="n"/>
      <c r="W49" s="926" t="n"/>
      <c r="X49" s="926" t="n"/>
      <c r="Y49" s="926" t="n"/>
      <c r="Z49" s="926" t="n"/>
      <c r="AA49" s="926" t="n"/>
      <c r="AB49" s="926" t="n"/>
      <c r="AC49" s="926" t="n"/>
      <c r="AD49" s="926" t="n"/>
      <c r="AE49" s="926" t="n"/>
      <c r="AF49" s="97" t="n"/>
    </row>
    <row r="50" ht="33" customHeight="1" s="867">
      <c r="A50" s="98" t="n"/>
      <c r="B50" s="977" t="inlineStr">
        <is>
          <t>PLATAFORMISTA 1 - Aux. Lider</t>
        </is>
      </c>
      <c r="C50" s="936" t="n"/>
      <c r="D50" s="937" t="n"/>
      <c r="E50" s="953">
        <f>Lógica!K35</f>
        <v/>
      </c>
      <c r="F50" s="936" t="n"/>
      <c r="G50" s="939" t="n"/>
      <c r="H50" s="92" t="n"/>
      <c r="I50" s="108" t="n"/>
      <c r="J50" s="431" t="inlineStr">
        <is>
          <t>CHEFE DE MECÂNICA - Aux. Lider</t>
        </is>
      </c>
      <c r="K50" s="936" t="n"/>
      <c r="L50" s="978" t="n"/>
      <c r="M50" s="953">
        <f>Lógica!N21</f>
        <v/>
      </c>
      <c r="N50" s="936" t="n"/>
      <c r="O50" s="939" t="n"/>
      <c r="Q50" s="970" t="inlineStr">
        <is>
          <t xml:space="preserve">1. Mediante relato de incêndio ou outra emergência, o Comandante soará o alarme de "Emergência" seguido de anúncio em Alto-Falantes anunciando a natureza da emergência.
2. Todo o pessoal com funções atribuídas se reportarão às suas respectivas estações de encontro para "Incêndio e Emergência". 
3. Em caso de incêndio, a "Equipe de Combate a Incêndio #1" será a equipe primária de combate. A "Equipe de Combate a Incêndio #2" será a equipe de apoio e auxiliará a equipe #1 conforme as instruções dadas.
4. A "Equipe de Controle de Danos" verificará todas as portas-estanques, portas corta-fogo, válvulas, suspiros , entradas e saídas, embornais,  escotilhas e outras aberturas similares conforme as instruções recebidas.
5. As Estações de Incêndio e Emergência são mostradas conforme a planta. É de responsabilidade de todo o pessoal a bordo saber o local de suas estações de encontro e das funções em caso de emergência.                                                                                                                                                                                                                                                 </t>
        </is>
      </c>
      <c r="R50" s="921" t="n"/>
      <c r="S50" s="921" t="n"/>
      <c r="T50" s="921" t="n"/>
      <c r="U50" s="921" t="n"/>
      <c r="V50" s="921" t="n"/>
      <c r="W50" s="921" t="n"/>
      <c r="X50" s="921" t="n"/>
      <c r="Y50" s="921" t="n"/>
      <c r="Z50" s="921" t="n"/>
      <c r="AA50" s="921" t="n"/>
      <c r="AB50" s="921" t="n"/>
      <c r="AC50" s="921" t="n"/>
      <c r="AD50" s="921" t="n"/>
      <c r="AE50" s="899" t="n"/>
      <c r="AF50" s="97" t="n"/>
    </row>
    <row r="51" ht="33" customHeight="1" s="867" thickBot="1">
      <c r="A51" s="98" t="n"/>
      <c r="B51" s="977" t="inlineStr">
        <is>
          <t>SUP. SUBSEA 1 STDBY Painel BOP</t>
        </is>
      </c>
      <c r="C51" s="936" t="n"/>
      <c r="D51" s="937" t="n"/>
      <c r="E51" s="953">
        <f>Lógica!N1</f>
        <v/>
      </c>
      <c r="F51" s="936" t="n"/>
      <c r="G51" s="939" t="n"/>
      <c r="H51" s="92" t="n"/>
      <c r="I51" s="108" t="n"/>
      <c r="J51" s="564" t="inlineStr">
        <is>
          <t>MNM 1 - Aux. Lider</t>
        </is>
      </c>
      <c r="K51" s="946" t="n"/>
      <c r="L51" s="968" t="n"/>
      <c r="M51" s="591">
        <f>Lógica!E28</f>
        <v/>
      </c>
      <c r="N51" s="946" t="n"/>
      <c r="O51" s="949" t="n"/>
      <c r="Q51" s="900" t="n"/>
      <c r="AE51" s="901" t="n"/>
      <c r="AF51" s="97" t="n"/>
    </row>
    <row r="52" ht="33" customHeight="1" s="867" thickBot="1">
      <c r="A52" s="98" t="n"/>
      <c r="B52" s="349" t="inlineStr">
        <is>
          <t>ASS.  SUBSEA 1
AUX. SUBSEA 1</t>
        </is>
      </c>
      <c r="C52" s="946" t="n"/>
      <c r="D52" s="112" t="inlineStr">
        <is>
          <t>Ass.Lider</t>
        </is>
      </c>
      <c r="E52" s="979">
        <f>Lógica!N35</f>
        <v/>
      </c>
      <c r="F52" s="946" t="n"/>
      <c r="G52" s="949" t="n"/>
      <c r="H52" s="92" t="n"/>
      <c r="I52" s="111" t="n"/>
      <c r="Q52" s="900" t="n"/>
      <c r="AE52" s="901" t="n"/>
      <c r="AF52" s="97" t="n"/>
    </row>
    <row r="53" ht="33" customHeight="1" s="867" thickBot="1">
      <c r="A53" s="98" t="n"/>
      <c r="B53" s="980" t="inlineStr">
        <is>
          <t>ESCRITÓRIO DO ENC. DA PLATAFORMA</t>
        </is>
      </c>
      <c r="C53" s="926" t="n"/>
      <c r="D53" s="926" t="n"/>
      <c r="E53" s="926" t="n"/>
      <c r="F53" s="926" t="n"/>
      <c r="G53" s="927" t="n"/>
      <c r="H53" s="92" t="n"/>
      <c r="I53" s="106" t="n"/>
      <c r="J53" s="934" t="inlineStr">
        <is>
          <t>LIBERAÇÃO DAS ACOMODAÇÕES</t>
        </is>
      </c>
      <c r="K53" s="926" t="n"/>
      <c r="L53" s="926" t="n"/>
      <c r="M53" s="926" t="n"/>
      <c r="N53" s="926" t="n"/>
      <c r="O53" s="927" t="n"/>
      <c r="Q53" s="900" t="n"/>
      <c r="AE53" s="901" t="n"/>
      <c r="AF53" s="97" t="n"/>
    </row>
    <row r="54" ht="33" customHeight="1" s="867">
      <c r="A54" s="98" t="n"/>
      <c r="B54" s="566" t="inlineStr">
        <is>
          <t>ENC. SONDA 2 - BOP stdby</t>
        </is>
      </c>
      <c r="C54" s="930" t="n"/>
      <c r="D54" s="931" t="n"/>
      <c r="E54" s="975">
        <f>Lógica!H29</f>
        <v/>
      </c>
      <c r="F54" s="930" t="n"/>
      <c r="G54" s="976" t="n"/>
      <c r="H54" s="110" t="n"/>
      <c r="I54" s="108" t="n"/>
      <c r="J54" s="602" t="inlineStr">
        <is>
          <t>COMISSÁRIO(A) - Lider</t>
        </is>
      </c>
      <c r="K54" s="917" t="n"/>
      <c r="L54" s="918" t="n"/>
      <c r="M54" s="439">
        <f>Lógica!E42</f>
        <v/>
      </c>
      <c r="N54" s="917" t="n"/>
      <c r="O54" s="918" t="n"/>
      <c r="Q54" s="900" t="n"/>
      <c r="AE54" s="901" t="n"/>
      <c r="AF54" s="97" t="n"/>
    </row>
    <row r="55" ht="33" customHeight="1" s="867" thickBot="1">
      <c r="A55" s="98" t="n"/>
      <c r="B55" s="969" t="inlineStr">
        <is>
          <t>SUP. SUBSEA 2 - BOP stdby</t>
        </is>
      </c>
      <c r="C55" s="946" t="n"/>
      <c r="D55" s="947" t="n"/>
      <c r="E55" s="591">
        <f>Lógica!N2</f>
        <v/>
      </c>
      <c r="F55" s="946" t="n"/>
      <c r="G55" s="949" t="n"/>
      <c r="H55" s="110" t="n"/>
      <c r="I55" s="108" t="n"/>
      <c r="J55" s="431" t="inlineStr">
        <is>
          <t>COZINHEIRO 1 - G. Cozinha</t>
        </is>
      </c>
      <c r="K55" s="936" t="n"/>
      <c r="L55" s="978" t="n"/>
      <c r="M55" s="551">
        <f>Lógica!H42</f>
        <v/>
      </c>
      <c r="N55" s="936" t="n"/>
      <c r="O55" s="937" t="n"/>
      <c r="Q55" s="900" t="n"/>
      <c r="AE55" s="901" t="n"/>
      <c r="AF55" s="97" t="n"/>
    </row>
    <row r="56" ht="33" customHeight="1" s="867" thickBot="1">
      <c r="A56" s="98" t="n"/>
      <c r="H56" s="110" t="n"/>
      <c r="I56" s="108" t="n"/>
      <c r="J56" s="603" t="inlineStr">
        <is>
          <t>TAIFEIRO - Checar Cabines</t>
        </is>
      </c>
      <c r="K56" s="910" t="n"/>
      <c r="L56" s="981" t="n"/>
      <c r="M56" s="442">
        <f>Lógica!E50</f>
        <v/>
      </c>
      <c r="N56" s="910" t="n"/>
      <c r="O56" s="911" t="n"/>
      <c r="Q56" s="900" t="n"/>
      <c r="AE56" s="901" t="n"/>
      <c r="AF56" s="97" t="n"/>
    </row>
    <row r="57" ht="41.25" customHeight="1" s="867" thickBot="1">
      <c r="A57" s="98" t="n"/>
      <c r="B57" s="941" t="inlineStr">
        <is>
          <t>HOSPITAL</t>
        </is>
      </c>
      <c r="C57" s="926" t="n"/>
      <c r="D57" s="926" t="n"/>
      <c r="E57" s="926" t="n"/>
      <c r="F57" s="926" t="n"/>
      <c r="G57" s="927" t="n"/>
      <c r="H57" s="109" t="n"/>
      <c r="I57" s="108" t="n"/>
      <c r="J57" s="982" t="inlineStr">
        <is>
          <t>Após conduzir estas tarefas, reportar a Ponte e prosseguir à estação de Abandono do Navio.</t>
        </is>
      </c>
      <c r="K57" s="921" t="n"/>
      <c r="L57" s="921" t="n"/>
      <c r="M57" s="921" t="n"/>
      <c r="N57" s="921" t="n"/>
      <c r="O57" s="899" t="n"/>
      <c r="Q57" s="900" t="n"/>
      <c r="AE57" s="901" t="n"/>
      <c r="AF57" s="97" t="n"/>
    </row>
    <row r="58" ht="33" customHeight="1" s="867" thickBot="1">
      <c r="A58" s="98" t="n"/>
      <c r="B58" s="566" t="inlineStr">
        <is>
          <t>ENFERMEIRO / MEDICO - Lider</t>
        </is>
      </c>
      <c r="C58" s="930" t="n"/>
      <c r="D58" s="931" t="n"/>
      <c r="E58" s="975">
        <f>Lógica!K50</f>
        <v/>
      </c>
      <c r="F58" s="930" t="n"/>
      <c r="G58" s="976" t="n"/>
      <c r="H58" s="92" t="n"/>
      <c r="I58" s="108" t="n"/>
      <c r="J58" s="902" t="n"/>
      <c r="K58" s="923" t="n"/>
      <c r="L58" s="923" t="n"/>
      <c r="M58" s="923" t="n"/>
      <c r="N58" s="923" t="n"/>
      <c r="O58" s="903" t="n"/>
      <c r="Q58" s="902" t="n"/>
      <c r="R58" s="923" t="n"/>
      <c r="S58" s="923" t="n"/>
      <c r="T58" s="923" t="n"/>
      <c r="U58" s="923" t="n"/>
      <c r="V58" s="923" t="n"/>
      <c r="W58" s="923" t="n"/>
      <c r="X58" s="923" t="n"/>
      <c r="Y58" s="923" t="n"/>
      <c r="Z58" s="923" t="n"/>
      <c r="AA58" s="923" t="n"/>
      <c r="AB58" s="923" t="n"/>
      <c r="AC58" s="923" t="n"/>
      <c r="AD58" s="923" t="n"/>
      <c r="AE58" s="903" t="n"/>
      <c r="AF58" s="97" t="n"/>
    </row>
    <row r="59" ht="33" customHeight="1" s="867" thickBot="1">
      <c r="A59" s="98" t="n"/>
      <c r="B59" s="965" t="inlineStr">
        <is>
          <t>SONDADOR 2 - Maca</t>
        </is>
      </c>
      <c r="C59" s="936" t="n"/>
      <c r="D59" s="937" t="n"/>
      <c r="E59" s="953">
        <f>Lógica!K28</f>
        <v/>
      </c>
      <c r="F59" s="936" t="n"/>
      <c r="G59" s="939" t="n"/>
      <c r="H59" s="92" t="n"/>
      <c r="I59" s="108" t="n"/>
      <c r="Q59" s="359" t="inlineStr">
        <is>
          <t>ABANDONAR O NAVIO</t>
        </is>
      </c>
      <c r="R59" s="926" t="n"/>
      <c r="S59" s="926" t="n"/>
      <c r="T59" s="926" t="n"/>
      <c r="U59" s="926" t="n"/>
      <c r="V59" s="926" t="n"/>
      <c r="W59" s="926" t="n"/>
      <c r="X59" s="926" t="n"/>
      <c r="Y59" s="926" t="n"/>
      <c r="Z59" s="926" t="n"/>
      <c r="AA59" s="926" t="n"/>
      <c r="AB59" s="926" t="n"/>
      <c r="AC59" s="926" t="n"/>
      <c r="AD59" s="926" t="n"/>
      <c r="AE59" s="926" t="n"/>
      <c r="AF59" s="97" t="n"/>
    </row>
    <row r="60" ht="33" customHeight="1" s="867" thickBot="1">
      <c r="A60" s="98" t="n"/>
      <c r="B60" s="965" t="inlineStr">
        <is>
          <t>ASS. SONDADOR 2 - Maca</t>
        </is>
      </c>
      <c r="C60" s="936" t="n"/>
      <c r="D60" s="937" t="n"/>
      <c r="E60" s="953">
        <f>Lógica!N29</f>
        <v/>
      </c>
      <c r="F60" s="936" t="n"/>
      <c r="G60" s="939" t="n"/>
      <c r="H60" s="92" t="n"/>
      <c r="I60" s="106" t="n"/>
      <c r="J60" s="934" t="inlineStr">
        <is>
          <t>EQUIPE DE FRC</t>
        </is>
      </c>
      <c r="K60" s="926" t="n"/>
      <c r="L60" s="926" t="n"/>
      <c r="M60" s="926" t="n"/>
      <c r="N60" s="926" t="n"/>
      <c r="O60" s="927" t="n"/>
      <c r="Q60" s="970" t="inlineStr">
        <is>
          <t>1. Mediante o aviso de "Abandonar o Navio", todos vestirão EPI COMPLETO e salva-vidas e se reportarão às suas "Estações de Abandono do Navio".
2. Nas " Estações de Abandono " todos devem entregar seus cartões "T" ao líder da baleeira, aguardar de forma ordenada para facilitar o agrupamento e então esperar outras instruções. Todas as Estações reportarão seus passageiros à Equipe de comando. Não tente embarcar ou arriar as baleeiras até que seja instruído a fazê-lo.
3. A locação das  baleeiras e as respectivas funções estão listadas na tabela de fainas. Todo o pessoal deve se familiarizar com o local de sua "Estação de Abandono".
4. A ordem de embarque às baleeiras e de abandonar o navio será dada verbalmente pelo Comandante ou o próximo na cadeia de comando, caso o Comandante não esteja em condições de fazer o anúncio verbal.
PESSOAS TRABALHANDO NA PROA/POPA DA EMBARCAÇÃO INCAPAZES DE ALCANÇAR SUAS BALEEIRAS PRINCIPAIS, DEVERÃO PROCEDER ÀS BALEEIRAS MAIS PRÓXIMAS ATRAVÉS DAS ROTAS DE FUGA DEMARCADAS. (CONFORME ORIENTAÇÕES DO COMANDANTE)</t>
        </is>
      </c>
      <c r="R60" s="921" t="n"/>
      <c r="S60" s="921" t="n"/>
      <c r="T60" s="921" t="n"/>
      <c r="U60" s="921" t="n"/>
      <c r="V60" s="921" t="n"/>
      <c r="W60" s="921" t="n"/>
      <c r="X60" s="921" t="n"/>
      <c r="Y60" s="921" t="n"/>
      <c r="Z60" s="921" t="n"/>
      <c r="AA60" s="921" t="n"/>
      <c r="AB60" s="921" t="n"/>
      <c r="AC60" s="921" t="n"/>
      <c r="AD60" s="921" t="n"/>
      <c r="AE60" s="899" t="n"/>
      <c r="AF60" s="97" t="n"/>
    </row>
    <row r="61" ht="33" customHeight="1" s="867" thickBot="1" thickTop="1">
      <c r="A61" s="98" t="n"/>
      <c r="B61" s="965" t="inlineStr">
        <is>
          <t>TORRISTA 2 - Maca</t>
        </is>
      </c>
      <c r="C61" s="936" t="n"/>
      <c r="D61" s="937" t="n"/>
      <c r="E61" s="953">
        <f>Lógica!E36</f>
        <v/>
      </c>
      <c r="F61" s="936" t="n"/>
      <c r="G61" s="939" t="n"/>
      <c r="H61" s="92" t="n"/>
      <c r="I61" s="108" t="n"/>
      <c r="J61" s="941" t="inlineStr">
        <is>
          <t>ESTAÇÃO DE FRC</t>
        </is>
      </c>
      <c r="K61" s="926" t="n"/>
      <c r="L61" s="926" t="n"/>
      <c r="M61" s="926" t="n"/>
      <c r="N61" s="926" t="n"/>
      <c r="O61" s="927" t="n"/>
      <c r="Q61" s="900" t="n"/>
      <c r="AE61" s="901" t="n"/>
      <c r="AF61" s="97" t="n"/>
    </row>
    <row r="62" ht="33" customHeight="1" s="867" thickBot="1">
      <c r="A62" s="98" t="n"/>
      <c r="B62" s="564" t="inlineStr">
        <is>
          <t>ASS. TORRISTA 2 - Maca</t>
        </is>
      </c>
      <c r="C62" s="946" t="n"/>
      <c r="D62" s="968" t="n"/>
      <c r="E62" s="590">
        <f>Lógica!H36</f>
        <v/>
      </c>
      <c r="F62" s="946" t="n"/>
      <c r="G62" s="968" t="n"/>
      <c r="H62" s="92" t="n"/>
      <c r="I62" s="108" t="n"/>
      <c r="J62" s="983" t="inlineStr">
        <is>
          <t>MCB -Timoneiro</t>
        </is>
      </c>
      <c r="K62" s="930" t="n"/>
      <c r="L62" s="931" t="n"/>
      <c r="M62" s="984">
        <f>AB19</f>
        <v/>
      </c>
      <c r="N62" s="930" t="n"/>
      <c r="O62" s="976" t="n"/>
      <c r="Q62" s="900" t="n"/>
      <c r="AE62" s="901" t="n"/>
      <c r="AF62" s="97" t="n"/>
    </row>
    <row r="63" ht="33" customHeight="1" s="867" thickBot="1">
      <c r="A63" s="98" t="n"/>
      <c r="H63" s="92" t="n"/>
      <c r="I63" s="108" t="n"/>
      <c r="J63" s="965" t="inlineStr">
        <is>
          <t>MNC 1 - 2° Timoneiro</t>
        </is>
      </c>
      <c r="K63" s="936" t="n"/>
      <c r="L63" s="937" t="n"/>
      <c r="M63" s="944">
        <f>T21</f>
        <v/>
      </c>
      <c r="N63" s="936" t="n"/>
      <c r="O63" s="939" t="n"/>
      <c r="Q63" s="900" t="n"/>
      <c r="AE63" s="901" t="n"/>
      <c r="AF63" s="97" t="n"/>
    </row>
    <row r="64" ht="33" customHeight="1" s="867" thickBot="1">
      <c r="A64" s="98" t="n"/>
      <c r="B64" s="934" t="inlineStr">
        <is>
          <t>Equipe de HLO</t>
        </is>
      </c>
      <c r="C64" s="926" t="n"/>
      <c r="D64" s="926" t="n"/>
      <c r="E64" s="926" t="n"/>
      <c r="F64" s="926" t="n"/>
      <c r="G64" s="927" t="n"/>
      <c r="H64" s="107" t="n"/>
      <c r="I64" s="108" t="n"/>
      <c r="J64" s="965" t="inlineStr">
        <is>
          <t>2º OF. MÁQ 1 - Op Guincho</t>
        </is>
      </c>
      <c r="K64" s="936" t="n"/>
      <c r="L64" s="937" t="n"/>
      <c r="M64" s="985">
        <f>AB22</f>
        <v/>
      </c>
      <c r="N64" s="936" t="n"/>
      <c r="O64" s="939" t="n"/>
      <c r="Q64" s="900" t="n"/>
      <c r="AE64" s="901" t="n"/>
      <c r="AF64" s="97" t="n"/>
    </row>
    <row r="65" ht="33" customHeight="1" s="867" thickBot="1">
      <c r="A65" s="98" t="n"/>
      <c r="B65" s="972" t="inlineStr">
        <is>
          <t>HELIPONTO</t>
        </is>
      </c>
      <c r="C65" s="926" t="n"/>
      <c r="D65" s="926" t="n"/>
      <c r="E65" s="926" t="n"/>
      <c r="F65" s="926" t="n"/>
      <c r="G65" s="927" t="n"/>
      <c r="I65" s="108" t="n"/>
      <c r="J65" s="969" t="inlineStr">
        <is>
          <t>Mecânico 1 - Aux. Lider</t>
        </is>
      </c>
      <c r="K65" s="946" t="n"/>
      <c r="L65" s="947" t="n"/>
      <c r="M65" s="591">
        <f>Lógica!N21</f>
        <v/>
      </c>
      <c r="N65" s="946" t="n"/>
      <c r="O65" s="949" t="n"/>
      <c r="Q65" s="900" t="n"/>
      <c r="AE65" s="901" t="n"/>
      <c r="AF65" s="97" t="n"/>
    </row>
    <row r="66" ht="33" customHeight="1" s="867" thickBot="1">
      <c r="A66" s="98" t="n"/>
      <c r="B66" s="566" t="inlineStr">
        <is>
          <t>OP. GUINDASTE 1 - HLO</t>
        </is>
      </c>
      <c r="C66" s="930" t="n"/>
      <c r="D66" s="931" t="n"/>
      <c r="E66" s="975">
        <f>T20</f>
        <v/>
      </c>
      <c r="F66" s="930" t="n"/>
      <c r="G66" s="976" t="n"/>
      <c r="I66" s="108" t="n"/>
      <c r="Q66" s="900" t="n"/>
      <c r="AE66" s="901" t="n"/>
      <c r="AF66" s="97" t="n"/>
    </row>
    <row r="67" ht="33" customHeight="1" s="867" thickBot="1">
      <c r="A67" s="98" t="n"/>
      <c r="B67" s="431" t="inlineStr">
        <is>
          <t>ENC. CONVÉS 1 - Aux. HLO</t>
        </is>
      </c>
      <c r="C67" s="936" t="n"/>
      <c r="D67" s="978" t="n"/>
      <c r="E67" s="586">
        <f>AB20</f>
        <v/>
      </c>
      <c r="F67" s="936" t="n"/>
      <c r="G67" s="937" t="n"/>
      <c r="I67" s="106" t="n"/>
      <c r="J67" s="934" t="inlineStr">
        <is>
          <t>Equipe de Resgate em Altura</t>
        </is>
      </c>
      <c r="K67" s="926" t="n"/>
      <c r="L67" s="926" t="n"/>
      <c r="M67" s="926" t="n"/>
      <c r="N67" s="926" t="n"/>
      <c r="O67" s="927" t="n"/>
      <c r="Q67" s="900" t="n"/>
      <c r="AE67" s="901" t="n"/>
      <c r="AF67" s="97" t="n"/>
    </row>
    <row r="68" ht="33" customHeight="1" s="867" thickTop="1">
      <c r="A68" s="98" t="n"/>
      <c r="B68" s="986" t="inlineStr">
        <is>
          <t>ASS. OP. GUINDASTE 1 - Aux. HLO</t>
        </is>
      </c>
      <c r="C68" s="936" t="n"/>
      <c r="D68" s="937" t="n"/>
      <c r="E68" s="586">
        <f>E39</f>
        <v/>
      </c>
      <c r="F68" s="936" t="n"/>
      <c r="G68" s="937" t="n"/>
      <c r="I68" s="108" t="n"/>
      <c r="J68" s="566" t="inlineStr">
        <is>
          <t>TORRISTA 1 - Lider</t>
        </is>
      </c>
      <c r="K68" s="930" t="n"/>
      <c r="L68" s="931" t="n"/>
      <c r="M68" s="975">
        <f>Lógica!E35</f>
        <v/>
      </c>
      <c r="N68" s="930" t="n"/>
      <c r="O68" s="976" t="n"/>
      <c r="Q68" s="900" t="n"/>
      <c r="AE68" s="901" t="n"/>
      <c r="AF68" s="97" t="n"/>
    </row>
    <row r="69" ht="33" customHeight="1" s="867" thickBot="1">
      <c r="A69" s="98" t="n"/>
      <c r="B69" s="987" t="inlineStr">
        <is>
          <t>3 x AUX. PLAT 1 - Canhão Espuma</t>
        </is>
      </c>
      <c r="C69" s="946" t="n"/>
      <c r="D69" s="946" t="n"/>
      <c r="E69" s="946" t="n"/>
      <c r="F69" s="946" t="n"/>
      <c r="G69" s="949" t="n"/>
      <c r="I69" s="108" t="n"/>
      <c r="J69" s="965" t="inlineStr">
        <is>
          <t>PLATAFORMISTA 1 - Aux Lider</t>
        </is>
      </c>
      <c r="K69" s="936" t="n"/>
      <c r="L69" s="937" t="n"/>
      <c r="M69" s="953">
        <f>Lógica!K35</f>
        <v/>
      </c>
      <c r="N69" s="936" t="n"/>
      <c r="O69" s="939" t="n"/>
      <c r="Q69" s="900" t="n"/>
      <c r="AE69" s="901" t="n"/>
      <c r="AF69" s="97" t="n"/>
    </row>
    <row r="70" ht="33" customHeight="1" s="867" thickBot="1">
      <c r="A70" s="98" t="n"/>
      <c r="B70" s="559" t="n"/>
      <c r="E70" s="560" t="n"/>
      <c r="H70" s="92" t="n"/>
      <c r="I70" s="108" t="n"/>
      <c r="J70" s="965" t="inlineStr">
        <is>
          <t>PLATAFORMISTA 2 - Aux Lider</t>
        </is>
      </c>
      <c r="K70" s="936" t="n"/>
      <c r="L70" s="937" t="n"/>
      <c r="M70" s="953">
        <f>Lógica!K36</f>
        <v/>
      </c>
      <c r="N70" s="936" t="n"/>
      <c r="O70" s="939" t="n"/>
      <c r="Q70" s="902" t="n"/>
      <c r="R70" s="923" t="n"/>
      <c r="S70" s="923" t="n"/>
      <c r="T70" s="923" t="n"/>
      <c r="U70" s="923" t="n"/>
      <c r="V70" s="923" t="n"/>
      <c r="W70" s="923" t="n"/>
      <c r="X70" s="923" t="n"/>
      <c r="Y70" s="923" t="n"/>
      <c r="Z70" s="923" t="n"/>
      <c r="AA70" s="923" t="n"/>
      <c r="AB70" s="923" t="n"/>
      <c r="AC70" s="923" t="n"/>
      <c r="AD70" s="923" t="n"/>
      <c r="AE70" s="903" t="n"/>
      <c r="AF70" s="97" t="n"/>
    </row>
    <row r="71" ht="33" customHeight="1" s="867" thickBot="1">
      <c r="A71" s="98" t="n"/>
      <c r="B71" s="559" t="n"/>
      <c r="E71" s="560" t="n"/>
      <c r="I71" s="108" t="n"/>
      <c r="J71" s="969" t="inlineStr">
        <is>
          <t>PLATAFORMISTA 3 - Aux Lider</t>
        </is>
      </c>
      <c r="K71" s="946" t="n"/>
      <c r="L71" s="947" t="n"/>
      <c r="M71" s="591">
        <f>Lógica!K37</f>
        <v/>
      </c>
      <c r="N71" s="946" t="n"/>
      <c r="O71" s="949" t="n"/>
      <c r="Q71" s="359" t="inlineStr">
        <is>
          <t>GASES</t>
        </is>
      </c>
      <c r="R71" s="926" t="n"/>
      <c r="S71" s="926" t="n"/>
      <c r="T71" s="926" t="n"/>
      <c r="U71" s="926" t="n"/>
      <c r="V71" s="926" t="n"/>
      <c r="W71" s="926" t="n"/>
      <c r="X71" s="926" t="n"/>
      <c r="Y71" s="926" t="n"/>
      <c r="Z71" s="926" t="n"/>
      <c r="AA71" s="926" t="n"/>
      <c r="AB71" s="926" t="n"/>
      <c r="AC71" s="926" t="n"/>
      <c r="AD71" s="926" t="n"/>
      <c r="AE71" s="926" t="n"/>
      <c r="AF71" s="97" t="n"/>
    </row>
    <row r="72" ht="33" customHeight="1" s="867" thickBot="1">
      <c r="A72" s="98" t="n"/>
      <c r="I72" s="108" t="n"/>
      <c r="Q72" s="988" t="inlineStr">
        <is>
          <t xml:space="preserve">1. Caso as operações de perfuração ocorram em uma área conhecida com gases tóxicos e/ou inflamáveis CH4, H2S, CO2, CO, H2 ou outros gases associados a HC, todos deverão estar familiarizados com as seguintes ações:
a. Familiarização com os tipos de alarmes de gases.
b. Ações a serem tomadas ao ser acionado o alarme.
c. Ponto de encontro seguro, anunciado pelo sistema de PA.
d. Localização dos indicadores de direção do vento.
e. Localização das máscaras de escape e sua utilização.
2. Na ausência de sistema fixo de monitoramento de quaisquer gases, uma empresa terceirizada deverá garantir o monitoramento adequado. Devem ser observadas as recomendações presentes no procedimento interno para gases tóxicos e/ou inflamáveis. </t>
        </is>
      </c>
      <c r="R72" s="921" t="n"/>
      <c r="S72" s="921" t="n"/>
      <c r="T72" s="921" t="n"/>
      <c r="U72" s="921" t="n"/>
      <c r="V72" s="921" t="n"/>
      <c r="W72" s="921" t="n"/>
      <c r="X72" s="921" t="n"/>
      <c r="Y72" s="921" t="n"/>
      <c r="Z72" s="921" t="n"/>
      <c r="AA72" s="921" t="n"/>
      <c r="AB72" s="921" t="n"/>
      <c r="AC72" s="921" t="n"/>
      <c r="AD72" s="921" t="n"/>
      <c r="AE72" s="899" t="n"/>
      <c r="AF72" s="97" t="n"/>
    </row>
    <row r="73" ht="33" customHeight="1" s="867" thickBot="1">
      <c r="A73" s="98" t="n"/>
      <c r="B73" s="989" t="inlineStr">
        <is>
          <t>Verificação de Agrupamento</t>
        </is>
      </c>
      <c r="C73" s="930" t="n"/>
      <c r="D73" s="930" t="n"/>
      <c r="E73" s="930" t="n"/>
      <c r="F73" s="930" t="n"/>
      <c r="G73" s="976" t="n"/>
      <c r="H73" s="107" t="n"/>
      <c r="I73" s="106" t="n"/>
      <c r="J73" s="934" t="inlineStr">
        <is>
          <t>EQUIPE DE RESGATE EM ESPAÇO CONFINADO</t>
        </is>
      </c>
      <c r="K73" s="926" t="n"/>
      <c r="L73" s="926" t="n"/>
      <c r="M73" s="926" t="n"/>
      <c r="N73" s="926" t="n"/>
      <c r="O73" s="927" t="n"/>
      <c r="Q73" s="900" t="n"/>
      <c r="AE73" s="901" t="n"/>
      <c r="AF73" s="97" t="n"/>
    </row>
    <row r="74" ht="33" customHeight="1" s="867" thickTop="1">
      <c r="A74" s="98" t="n"/>
      <c r="B74" s="990" t="inlineStr">
        <is>
          <t>Coord  de Segurança T e T. - LB1 (Alt 4</t>
        </is>
      </c>
      <c r="C74" s="936" t="n"/>
      <c r="D74" s="937" t="n"/>
      <c r="E74" s="953">
        <f>Lógica!K2</f>
        <v/>
      </c>
      <c r="F74" s="936" t="n"/>
      <c r="G74" s="939" t="n"/>
      <c r="H74" s="105" t="n"/>
      <c r="J74" s="602" t="inlineStr">
        <is>
          <t>ENC. CONVÉS 1 - Lider</t>
        </is>
      </c>
      <c r="K74" s="917" t="n"/>
      <c r="L74" s="918" t="n"/>
      <c r="M74" s="962">
        <f>Lógica!E21</f>
        <v/>
      </c>
      <c r="N74" s="917" t="n"/>
      <c r="O74" s="933" t="n"/>
      <c r="Q74" s="900" t="n"/>
      <c r="AE74" s="901" t="n"/>
      <c r="AF74" s="97" t="n"/>
    </row>
    <row r="75" ht="33" customHeight="1" s="867">
      <c r="A75" s="98" t="n"/>
      <c r="B75" s="990" t="inlineStr">
        <is>
          <t>Téc de Segurança do T 1 - LB3 (Alt 6)</t>
        </is>
      </c>
      <c r="C75" s="936" t="n"/>
      <c r="D75" s="937" t="n"/>
      <c r="E75" s="953">
        <f>Lógica!N42</f>
        <v/>
      </c>
      <c r="F75" s="936" t="n"/>
      <c r="G75" s="939" t="n"/>
      <c r="H75" s="104" t="n"/>
      <c r="J75" s="966" t="inlineStr">
        <is>
          <t>3 x AUX. PLAT 1 - Aux Lider</t>
        </is>
      </c>
      <c r="K75" s="936" t="n"/>
      <c r="L75" s="936" t="n"/>
      <c r="M75" s="936" t="n"/>
      <c r="N75" s="936" t="n"/>
      <c r="O75" s="939" t="n"/>
      <c r="Q75" s="900" t="n"/>
      <c r="AE75" s="901" t="n"/>
      <c r="AF75" s="97" t="n"/>
    </row>
    <row r="76" ht="33" customHeight="1" s="867" thickBot="1">
      <c r="A76" s="98" t="n"/>
      <c r="B76" s="991" t="inlineStr">
        <is>
          <t>Téc de Segurança do T 2 - LB2 (Alt 5)</t>
        </is>
      </c>
      <c r="C76" s="946" t="n"/>
      <c r="D76" s="947" t="n"/>
      <c r="E76" s="591">
        <f>Lógica!N43</f>
        <v/>
      </c>
      <c r="F76" s="946" t="n"/>
      <c r="G76" s="949" t="n"/>
      <c r="H76" s="104" t="n"/>
      <c r="J76" s="969" t="inlineStr">
        <is>
          <t>OST 1 - Aux. Lider</t>
        </is>
      </c>
      <c r="K76" s="946" t="n"/>
      <c r="L76" s="947" t="n"/>
      <c r="M76" s="591">
        <f>Lógica!N42</f>
        <v/>
      </c>
      <c r="N76" s="946" t="n"/>
      <c r="O76" s="949" t="n"/>
      <c r="Q76" s="900" t="n"/>
      <c r="AE76" s="901" t="n"/>
      <c r="AF76" s="97" t="n"/>
    </row>
    <row r="77" ht="33" customHeight="1" s="867" thickBot="1">
      <c r="A77" s="98" t="n"/>
      <c r="H77" s="104" t="n"/>
      <c r="Q77" s="900" t="n"/>
      <c r="AE77" s="901" t="n"/>
      <c r="AF77" s="97" t="n"/>
    </row>
    <row r="78" ht="72.75" customHeight="1" s="867" thickBot="1">
      <c r="A78" s="98" t="n"/>
      <c r="C78" s="103" t="n"/>
      <c r="D78" s="934" t="inlineStr">
        <is>
          <t>EQUIPE DE COMBATE SOPEP / PEI</t>
        </is>
      </c>
      <c r="E78" s="926" t="n"/>
      <c r="F78" s="926" t="n"/>
      <c r="G78" s="926" t="n"/>
      <c r="H78" s="926" t="n"/>
      <c r="I78" s="926" t="n"/>
      <c r="J78" s="926" t="n"/>
      <c r="K78" s="926" t="n"/>
      <c r="L78" s="926" t="n"/>
      <c r="M78" s="927" t="n"/>
      <c r="Q78" s="902" t="n"/>
      <c r="R78" s="923" t="n"/>
      <c r="S78" s="923" t="n"/>
      <c r="T78" s="923" t="n"/>
      <c r="U78" s="923" t="n"/>
      <c r="V78" s="923" t="n"/>
      <c r="W78" s="923" t="n"/>
      <c r="X78" s="923" t="n"/>
      <c r="Y78" s="923" t="n"/>
      <c r="Z78" s="923" t="n"/>
      <c r="AA78" s="923" t="n"/>
      <c r="AB78" s="923" t="n"/>
      <c r="AC78" s="923" t="n"/>
      <c r="AD78" s="923" t="n"/>
      <c r="AE78" s="903" t="n"/>
      <c r="AF78" s="97" t="n"/>
    </row>
    <row r="79" ht="44.25" customHeight="1" s="867" thickBot="1">
      <c r="A79" s="98" t="n"/>
      <c r="D79" s="992" t="inlineStr">
        <is>
          <t>COMANDANTE/OIM / IMEDIATO*</t>
        </is>
      </c>
      <c r="E79" s="930" t="n"/>
      <c r="F79" s="930" t="n"/>
      <c r="G79" s="930" t="n"/>
      <c r="H79" s="931" t="n"/>
      <c r="I79" s="975" t="inlineStr">
        <is>
          <t>Comandante inicial do incidente</t>
        </is>
      </c>
      <c r="J79" s="930" t="n"/>
      <c r="K79" s="930" t="n"/>
      <c r="L79" s="930" t="n"/>
      <c r="M79" s="976" t="n"/>
      <c r="N79" s="102" t="n"/>
      <c r="Q79" s="359" t="inlineStr">
        <is>
          <t>HOMEM AO MAR</t>
        </is>
      </c>
      <c r="R79" s="926" t="n"/>
      <c r="S79" s="926" t="n"/>
      <c r="T79" s="926" t="n"/>
      <c r="U79" s="926" t="n"/>
      <c r="V79" s="926" t="n"/>
      <c r="W79" s="926" t="n"/>
      <c r="X79" s="926" t="n"/>
      <c r="Y79" s="926" t="n"/>
      <c r="Z79" s="926" t="n"/>
      <c r="AA79" s="926" t="n"/>
      <c r="AB79" s="926" t="n"/>
      <c r="AC79" s="926" t="n"/>
      <c r="AD79" s="926" t="n"/>
      <c r="AE79" s="926" t="n"/>
      <c r="AF79" s="97" t="n"/>
    </row>
    <row r="80" ht="33" customHeight="1" s="867">
      <c r="A80" s="98" t="n"/>
      <c r="D80" s="993" t="inlineStr">
        <is>
          <t>SUPERINT.PLATAFORMA/ENC.PLATAFORMA*
COORD DE MANUT / CHEFE DE MÁQ*</t>
        </is>
      </c>
      <c r="E80" s="910" t="n"/>
      <c r="F80" s="910" t="n"/>
      <c r="G80" s="910" t="n"/>
      <c r="H80" s="911" t="n"/>
      <c r="I80" s="953" t="inlineStr">
        <is>
          <t>Controle da Fonte</t>
        </is>
      </c>
      <c r="J80" s="910" t="n"/>
      <c r="K80" s="910" t="n"/>
      <c r="L80" s="910" t="n"/>
      <c r="M80" s="994" t="n"/>
      <c r="Q80" s="988" t="inlineStr">
        <is>
          <t>1. Qualquer pessoa que avistar uma pessoa na água deverá gritar "Homem ao Mar" e arremessar na água a boia salva-vidas mais próxima.
2. Notifique a ponte por telefone ou rádio portátil.
3. Mantenha contato visual com o homem na água. 
4. O Comandante se encarregará das operações gerais de resgate e alertará a embarcação em standby para assistência, se disponível.
5. O operador do guindaste procederá ao guindaste mais próximo e preparar a cesta para recuperação.
6. Um holofote será usado para iluminar a área do homem ao mar durante a noite.
7. O Comandante poderá utilizar um Bote de Resgate Rápido (FRC) caso as condições climáticas permitirem.</t>
        </is>
      </c>
      <c r="R80" s="921" t="n"/>
      <c r="S80" s="921" t="n"/>
      <c r="T80" s="921" t="n"/>
      <c r="U80" s="921" t="n"/>
      <c r="V80" s="921" t="n"/>
      <c r="W80" s="921" t="n"/>
      <c r="X80" s="921" t="n"/>
      <c r="Y80" s="921" t="n"/>
      <c r="Z80" s="921" t="n"/>
      <c r="AA80" s="921" t="n"/>
      <c r="AB80" s="921" t="n"/>
      <c r="AC80" s="921" t="n"/>
      <c r="AD80" s="921" t="n"/>
      <c r="AE80" s="899" t="n"/>
      <c r="AF80" s="97" t="n"/>
    </row>
    <row r="81" ht="27" customHeight="1" s="867">
      <c r="A81" s="98" t="n"/>
      <c r="D81" s="995" t="n"/>
      <c r="E81" s="917" t="n"/>
      <c r="F81" s="917" t="n"/>
      <c r="G81" s="917" t="n"/>
      <c r="H81" s="918" t="n"/>
      <c r="I81" s="919" t="n"/>
      <c r="J81" s="917" t="n"/>
      <c r="K81" s="917" t="n"/>
      <c r="L81" s="917" t="n"/>
      <c r="M81" s="933" t="n"/>
      <c r="Q81" s="900" t="n"/>
      <c r="AE81" s="901" t="n"/>
      <c r="AF81" s="97" t="n"/>
    </row>
    <row r="82" ht="33" customHeight="1" s="867">
      <c r="A82" s="98" t="n"/>
      <c r="D82" s="996" t="inlineStr">
        <is>
          <t>TÉCNICO DE SEGURANÇA DO TRABALHO</t>
        </is>
      </c>
      <c r="E82" s="936" t="n"/>
      <c r="F82" s="936" t="n"/>
      <c r="G82" s="936" t="n"/>
      <c r="H82" s="937" t="n"/>
      <c r="I82" s="997" t="inlineStr">
        <is>
          <t>Segurança Local</t>
        </is>
      </c>
      <c r="J82" s="936" t="n"/>
      <c r="K82" s="936" t="n"/>
      <c r="L82" s="936" t="n"/>
      <c r="M82" s="939" t="n"/>
      <c r="Q82" s="900" t="n"/>
      <c r="AE82" s="901" t="n"/>
      <c r="AF82" s="97" t="n"/>
    </row>
    <row r="83" ht="46.5" customHeight="1" s="867">
      <c r="A83" s="98" t="n"/>
      <c r="D83" s="993" t="inlineStr">
        <is>
          <t>ENCARREGADO DE CONVÉS / OP DE GUINDASTE*</t>
        </is>
      </c>
      <c r="E83" s="936" t="n"/>
      <c r="F83" s="936" t="n"/>
      <c r="G83" s="936" t="n"/>
      <c r="H83" s="937" t="n"/>
      <c r="I83" s="953" t="inlineStr">
        <is>
          <t>Limpeza e Contenção</t>
        </is>
      </c>
      <c r="J83" s="936" t="n"/>
      <c r="K83" s="936" t="n"/>
      <c r="L83" s="936" t="n"/>
      <c r="M83" s="939" t="n"/>
      <c r="Q83" s="900" t="n"/>
      <c r="AE83" s="901" t="n"/>
      <c r="AF83" s="97" t="n"/>
    </row>
    <row r="84" ht="40.5" customHeight="1" s="867">
      <c r="A84" s="98" t="n"/>
      <c r="D84" s="993" t="inlineStr">
        <is>
          <t xml:space="preserve">AUXILIAR DE PLATAFORMA </t>
        </is>
      </c>
      <c r="E84" s="936" t="n"/>
      <c r="F84" s="936" t="n"/>
      <c r="G84" s="936" t="n"/>
      <c r="H84" s="937" t="n"/>
      <c r="I84" s="953" t="inlineStr">
        <is>
          <t>Membros da equipe de limpeza</t>
        </is>
      </c>
      <c r="J84" s="936" t="n"/>
      <c r="K84" s="936" t="n"/>
      <c r="L84" s="936" t="n"/>
      <c r="M84" s="939" t="n"/>
      <c r="Q84" s="900" t="n"/>
      <c r="AE84" s="901" t="n"/>
      <c r="AF84" s="97" t="n"/>
    </row>
    <row r="85" ht="66" customHeight="1" s="867" thickBot="1">
      <c r="A85" s="98" t="n"/>
      <c r="B85" s="92" t="n"/>
      <c r="C85" s="92" t="n"/>
      <c r="D85" s="993" t="inlineStr">
        <is>
          <t>RADIO OPERADOR</t>
        </is>
      </c>
      <c r="E85" s="936" t="n"/>
      <c r="F85" s="936" t="n"/>
      <c r="G85" s="936" t="n"/>
      <c r="H85" s="937" t="n"/>
      <c r="I85" s="953" t="inlineStr">
        <is>
          <t>Apoio a Comunicação</t>
        </is>
      </c>
      <c r="J85" s="936" t="n"/>
      <c r="K85" s="936" t="n"/>
      <c r="L85" s="936" t="n"/>
      <c r="M85" s="939" t="n"/>
      <c r="N85" s="92" t="n"/>
      <c r="O85" s="92" t="n"/>
      <c r="Q85" s="902" t="n"/>
      <c r="R85" s="923" t="n"/>
      <c r="S85" s="923" t="n"/>
      <c r="T85" s="923" t="n"/>
      <c r="U85" s="923" t="n"/>
      <c r="V85" s="923" t="n"/>
      <c r="W85" s="923" t="n"/>
      <c r="X85" s="923" t="n"/>
      <c r="Y85" s="923" t="n"/>
      <c r="Z85" s="923" t="n"/>
      <c r="AA85" s="923" t="n"/>
      <c r="AB85" s="923" t="n"/>
      <c r="AC85" s="923" t="n"/>
      <c r="AD85" s="923" t="n"/>
      <c r="AE85" s="903" t="n"/>
      <c r="AF85" s="97" t="n"/>
    </row>
    <row r="86" ht="48" customHeight="1" s="867">
      <c r="A86" s="98" t="n"/>
      <c r="B86" s="92" t="n"/>
      <c r="C86" s="92" t="n"/>
      <c r="D86" s="993" t="inlineStr">
        <is>
          <t>OFICIAL DE MÁQ e MARINHEIRO DE MÁQ</t>
        </is>
      </c>
      <c r="E86" s="936" t="n"/>
      <c r="F86" s="936" t="n"/>
      <c r="G86" s="936" t="n"/>
      <c r="H86" s="937" t="n"/>
      <c r="I86" s="997" t="inlineStr">
        <is>
          <t>Auxiliam o Chefe de Máquinas</t>
        </is>
      </c>
      <c r="J86" s="936" t="n"/>
      <c r="K86" s="936" t="n"/>
      <c r="L86" s="936" t="n"/>
      <c r="M86" s="939" t="n"/>
      <c r="N86" s="92" t="n"/>
      <c r="O86" s="92" t="n"/>
      <c r="P86" s="92" t="n"/>
      <c r="Z86" s="99" t="n"/>
      <c r="AA86" s="99" t="n"/>
      <c r="AB86" s="100" t="n"/>
      <c r="AF86" s="97" t="n"/>
    </row>
    <row r="87" ht="33" customHeight="1" s="867" thickBot="1">
      <c r="A87" s="98" t="n"/>
      <c r="B87" s="92" t="n"/>
      <c r="C87" s="92" t="n"/>
      <c r="D87" s="998" t="inlineStr">
        <is>
          <t>MESTRE DE CABOTAGEM</t>
        </is>
      </c>
      <c r="E87" s="910" t="n"/>
      <c r="F87" s="910" t="n"/>
      <c r="G87" s="910" t="n"/>
      <c r="H87" s="911" t="n"/>
      <c r="I87" s="999" t="inlineStr">
        <is>
          <t>Previne a queda do óleo no mar</t>
        </is>
      </c>
      <c r="J87" s="910" t="n"/>
      <c r="K87" s="910" t="n"/>
      <c r="L87" s="910" t="n"/>
      <c r="M87" s="994" t="n"/>
      <c r="N87" s="92" t="n"/>
      <c r="O87" s="92" t="n"/>
      <c r="P87" s="92" t="n"/>
      <c r="Z87" s="99" t="n"/>
      <c r="AA87" s="99" t="n"/>
      <c r="AB87" s="100" t="n"/>
      <c r="AF87" s="97" t="n"/>
    </row>
    <row r="88" ht="33" customHeight="1" s="867" thickBot="1">
      <c r="A88" s="98" t="n"/>
      <c r="B88" s="92" t="n"/>
      <c r="C88" s="92" t="n"/>
      <c r="D88" s="1000" t="inlineStr">
        <is>
          <t>* Substitutos</t>
        </is>
      </c>
      <c r="E88" s="926" t="n"/>
      <c r="F88" s="926" t="n"/>
      <c r="G88" s="926" t="n"/>
      <c r="H88" s="926" t="n"/>
      <c r="I88" s="926" t="n"/>
      <c r="J88" s="926" t="n"/>
      <c r="K88" s="926" t="n"/>
      <c r="L88" s="926" t="n"/>
      <c r="M88" s="927" t="n"/>
      <c r="N88" s="92" t="n"/>
      <c r="O88" s="92" t="n"/>
      <c r="P88" s="92" t="n"/>
      <c r="Z88" s="99" t="n"/>
      <c r="AA88" s="99" t="n"/>
      <c r="AB88" s="100" t="n"/>
      <c r="AF88" s="97" t="n"/>
    </row>
    <row r="89" ht="33" customHeight="1" s="867">
      <c r="A89" s="98" t="n"/>
      <c r="B89" s="92" t="n"/>
      <c r="C89" s="284" t="inlineStr">
        <is>
          <t xml:space="preserve">Nota: A responsabilidade e a obrigatoriedade na troca, manutenção e conferência dos cartões “T” não deve ser sugerida ao enfermeiro de bordo, afim de evitar desvio da sua função principal e competente constantes no plano de resposta a emergências.Ficará o Técnico de Segurança responsável por esta demanda. </t>
        </is>
      </c>
      <c r="D89" s="101" t="n"/>
      <c r="E89" s="101" t="n"/>
      <c r="F89" s="101" t="n"/>
      <c r="G89" s="101" t="n"/>
      <c r="H89" s="101" t="n"/>
      <c r="I89" s="101" t="n"/>
      <c r="J89" s="101" t="n"/>
      <c r="K89" s="101" t="n"/>
      <c r="L89" s="101" t="n"/>
      <c r="M89" s="101" t="n"/>
      <c r="N89" s="92" t="n"/>
      <c r="O89" s="92" t="n"/>
      <c r="P89" s="92" t="n"/>
      <c r="Z89" s="99" t="n"/>
      <c r="AA89" s="99" t="n"/>
      <c r="AB89" s="100" t="n"/>
      <c r="AF89" s="97" t="n"/>
    </row>
    <row r="90" ht="33" customHeight="1" s="867">
      <c r="A90" s="98" t="n"/>
      <c r="B90" s="92" t="n"/>
      <c r="C90" s="92" t="n"/>
      <c r="D90" s="101" t="n"/>
      <c r="E90" s="101" t="n"/>
      <c r="F90" s="101" t="n"/>
      <c r="G90" s="101" t="n"/>
      <c r="H90" s="101" t="n"/>
      <c r="I90" s="101" t="n"/>
      <c r="J90" s="101" t="n"/>
      <c r="K90" s="101" t="n"/>
      <c r="L90" s="101" t="n"/>
      <c r="M90" s="101" t="n"/>
      <c r="N90" s="92" t="n"/>
      <c r="O90" s="92" t="n"/>
      <c r="P90" s="92" t="n"/>
      <c r="Z90" s="99" t="n"/>
      <c r="AA90" s="99" t="n"/>
      <c r="AB90" s="100" t="n"/>
      <c r="AF90" s="97" t="n"/>
    </row>
    <row r="91" ht="33" customHeight="1" s="867">
      <c r="A91" s="98" t="n"/>
      <c r="B91" s="92" t="n"/>
      <c r="C91" s="92" t="n"/>
      <c r="D91" s="99" t="n"/>
      <c r="E91" s="92" t="n"/>
      <c r="F91" s="92" t="n"/>
      <c r="G91" s="92" t="n"/>
      <c r="H91" s="92" t="n"/>
      <c r="I91" s="92" t="n"/>
      <c r="J91" s="92" t="n"/>
      <c r="K91" s="92" t="n"/>
      <c r="L91" s="92" t="n"/>
      <c r="M91" s="92" t="n"/>
      <c r="N91" s="92" t="n"/>
      <c r="O91" s="92" t="n"/>
      <c r="P91" s="92" t="n"/>
      <c r="Z91" s="99" t="n"/>
      <c r="AA91" s="99" t="n"/>
      <c r="AB91" s="100" t="n"/>
      <c r="AF91" s="97" t="n"/>
    </row>
    <row r="92" ht="33" customHeight="1" s="867">
      <c r="A92" s="98" t="n"/>
      <c r="B92" s="92" t="n"/>
      <c r="C92" s="92" t="n"/>
      <c r="D92" s="99" t="n"/>
      <c r="E92" s="92" t="n"/>
      <c r="F92" s="92" t="n"/>
      <c r="G92" s="92" t="n"/>
      <c r="H92" s="92" t="n"/>
      <c r="I92" s="92" t="n"/>
      <c r="J92" s="92" t="n"/>
      <c r="K92" s="92" t="n"/>
      <c r="L92" s="92" t="n"/>
      <c r="M92" s="92" t="n"/>
      <c r="N92" s="92" t="n"/>
      <c r="O92" s="92" t="n"/>
      <c r="P92" s="92" t="n"/>
      <c r="Z92" s="99" t="n"/>
      <c r="AA92" s="99" t="n"/>
      <c r="AB92" s="100" t="n"/>
      <c r="AF92" s="97" t="n"/>
    </row>
    <row r="93" ht="33" customHeight="1" s="867">
      <c r="A93" s="98" t="n"/>
      <c r="B93" s="92" t="n"/>
      <c r="C93" s="92" t="n"/>
      <c r="D93" s="99" t="n"/>
      <c r="E93" s="92" t="n"/>
      <c r="F93" s="92" t="n"/>
      <c r="G93" s="92" t="n"/>
      <c r="H93" s="92" t="n"/>
      <c r="I93" s="92" t="n"/>
      <c r="J93" s="92" t="n"/>
      <c r="K93" s="92" t="n"/>
      <c r="L93" s="92" t="n"/>
      <c r="M93" s="92" t="n"/>
      <c r="N93" s="92" t="n"/>
      <c r="O93" s="92" t="n"/>
      <c r="P93" s="92" t="n"/>
      <c r="Z93" s="99" t="n"/>
      <c r="AA93" s="99" t="n"/>
      <c r="AB93" s="100" t="n"/>
      <c r="AF93" s="97" t="n"/>
    </row>
    <row r="94" ht="33" customHeight="1" s="867">
      <c r="A94" s="98" t="n"/>
      <c r="B94" s="92" t="n"/>
      <c r="C94" s="92" t="n"/>
      <c r="D94" s="99" t="n"/>
      <c r="E94" s="92" t="n"/>
      <c r="F94" s="92" t="n"/>
      <c r="G94" s="92" t="n"/>
      <c r="H94" s="92" t="n"/>
      <c r="I94" s="92" t="n"/>
      <c r="J94" s="92" t="n"/>
      <c r="K94" s="92" t="n"/>
      <c r="L94" s="92" t="n"/>
      <c r="M94" s="92" t="n"/>
      <c r="N94" s="92" t="n"/>
      <c r="O94" s="92" t="n"/>
      <c r="P94" s="92" t="n"/>
      <c r="Z94" s="99" t="n"/>
      <c r="AA94" s="99" t="n"/>
      <c r="AB94" s="100" t="n"/>
      <c r="AF94" s="97" t="n"/>
    </row>
    <row r="95" ht="33" customHeight="1" s="867">
      <c r="A95" s="98" t="n"/>
      <c r="B95" s="92" t="n"/>
      <c r="C95" s="92" t="n"/>
      <c r="D95" s="99" t="n"/>
      <c r="E95" s="92" t="n"/>
      <c r="F95" s="92" t="n"/>
      <c r="G95" s="92" t="n"/>
      <c r="H95" s="92" t="n"/>
      <c r="I95" s="92" t="n"/>
      <c r="J95" s="92" t="n"/>
      <c r="K95" s="92" t="n"/>
      <c r="L95" s="92" t="n"/>
      <c r="M95" s="92" t="n"/>
      <c r="N95" s="92" t="n"/>
      <c r="O95" s="92" t="n"/>
      <c r="P95" s="92" t="n"/>
      <c r="Z95" s="99" t="n"/>
      <c r="AA95" s="99" t="n"/>
      <c r="AB95" s="100" t="n"/>
      <c r="AF95" s="97" t="n"/>
    </row>
    <row r="96" ht="33" customHeight="1" s="867">
      <c r="A96" s="98" t="n"/>
      <c r="B96" s="92" t="n"/>
      <c r="C96" s="92" t="n"/>
      <c r="D96" s="99" t="n"/>
      <c r="E96" s="92" t="n"/>
      <c r="F96" s="92" t="n"/>
      <c r="G96" s="92" t="n"/>
      <c r="H96" s="92" t="n"/>
      <c r="I96" s="92" t="n"/>
      <c r="J96" s="92" t="n"/>
      <c r="K96" s="92" t="n"/>
      <c r="L96" s="92" t="n"/>
      <c r="M96" s="92" t="n"/>
      <c r="N96" s="92" t="n"/>
      <c r="O96" s="92" t="n"/>
      <c r="P96" s="92" t="n"/>
      <c r="Z96" s="99" t="n"/>
      <c r="AA96" s="99" t="n"/>
      <c r="AB96" s="100" t="n"/>
      <c r="AF96" s="97" t="n"/>
    </row>
    <row r="97" ht="33" customHeight="1" s="867">
      <c r="A97" s="98" t="n"/>
      <c r="B97" s="92" t="n"/>
      <c r="C97" s="92" t="n"/>
      <c r="D97" s="99" t="n"/>
      <c r="E97" s="92" t="n"/>
      <c r="F97" s="92" t="n"/>
      <c r="G97" s="92" t="n"/>
      <c r="H97" s="92" t="n"/>
      <c r="I97" s="92" t="n"/>
      <c r="J97" s="92" t="n"/>
      <c r="K97" s="92" t="n"/>
      <c r="L97" s="92" t="n"/>
      <c r="M97" s="92" t="n"/>
      <c r="N97" s="92" t="n"/>
      <c r="O97" s="92" t="n"/>
      <c r="P97" s="92" t="n"/>
      <c r="Z97" s="99" t="n"/>
      <c r="AA97" s="99" t="n"/>
      <c r="AB97" s="100" t="n"/>
      <c r="AF97" s="97" t="n"/>
    </row>
    <row r="98" ht="33" customHeight="1" s="867">
      <c r="A98" s="98" t="n"/>
      <c r="B98" s="92" t="n"/>
      <c r="C98" s="92" t="n"/>
      <c r="D98" s="99" t="n"/>
      <c r="E98" s="92" t="n"/>
      <c r="F98" s="92" t="n"/>
      <c r="G98" s="92" t="n"/>
      <c r="H98" s="92" t="n"/>
      <c r="I98" s="92" t="n"/>
      <c r="J98" s="92" t="n"/>
      <c r="K98" s="92" t="n"/>
      <c r="L98" s="92" t="n"/>
      <c r="M98" s="92" t="n"/>
      <c r="N98" s="92" t="n"/>
      <c r="O98" s="92" t="n"/>
      <c r="P98" s="92" t="n"/>
      <c r="Z98" s="99" t="n"/>
      <c r="AA98" s="99" t="n"/>
      <c r="AB98" s="100" t="n"/>
      <c r="AF98" s="97" t="n"/>
    </row>
    <row r="99" ht="33" customHeight="1" s="867">
      <c r="A99" s="98" t="n"/>
      <c r="B99" s="92" t="n"/>
      <c r="C99" s="92" t="n"/>
      <c r="D99" s="99" t="n"/>
      <c r="E99" s="92" t="n"/>
      <c r="F99" s="92" t="n"/>
      <c r="G99" s="92" t="n"/>
      <c r="H99" s="92" t="n"/>
      <c r="I99" s="92" t="n"/>
      <c r="J99" s="92" t="n"/>
      <c r="K99" s="92" t="n"/>
      <c r="L99" s="92" t="n"/>
      <c r="M99" s="92" t="n"/>
      <c r="N99" s="92" t="n"/>
      <c r="O99" s="92" t="n"/>
      <c r="P99" s="92" t="n"/>
      <c r="Z99" s="99" t="n"/>
      <c r="AA99" s="99" t="n"/>
      <c r="AB99" s="100" t="n"/>
      <c r="AF99" s="97" t="n"/>
    </row>
    <row r="100" ht="33" customHeight="1" s="867">
      <c r="A100" s="98" t="n"/>
      <c r="B100" s="92" t="n"/>
      <c r="C100" s="92" t="n"/>
      <c r="D100" s="99" t="n"/>
      <c r="E100" s="92" t="n"/>
      <c r="F100" s="92" t="n"/>
      <c r="G100" s="92" t="n"/>
      <c r="H100" s="92" t="n"/>
      <c r="I100" s="92" t="n"/>
      <c r="J100" s="92" t="n"/>
      <c r="K100" s="92" t="n"/>
      <c r="L100" s="92" t="n"/>
      <c r="M100" s="92" t="n"/>
      <c r="N100" s="92" t="n"/>
      <c r="O100" s="92" t="n"/>
      <c r="P100" s="92" t="n"/>
      <c r="Z100" s="99" t="n"/>
      <c r="AA100" s="99" t="n"/>
      <c r="AB100" s="100" t="n"/>
      <c r="AF100" s="97" t="n"/>
    </row>
    <row r="101" ht="33" customHeight="1" s="867">
      <c r="A101" s="98" t="n"/>
      <c r="B101" s="92" t="n"/>
      <c r="C101" s="92" t="n"/>
      <c r="D101" s="99" t="n"/>
      <c r="E101" s="92" t="n"/>
      <c r="F101" s="92" t="n"/>
      <c r="G101" s="92" t="n"/>
      <c r="H101" s="92" t="n"/>
      <c r="I101" s="92" t="n"/>
      <c r="J101" s="92" t="n"/>
      <c r="K101" s="92" t="n"/>
      <c r="L101" s="92" t="n"/>
      <c r="M101" s="92" t="n"/>
      <c r="N101" s="92" t="n"/>
      <c r="O101" s="92" t="n"/>
      <c r="P101" s="92" t="n"/>
      <c r="Z101" s="99" t="n"/>
      <c r="AA101" s="99" t="n"/>
      <c r="AB101" s="100" t="n"/>
      <c r="AF101" s="97" t="n"/>
    </row>
    <row r="102" ht="33" customHeight="1" s="867">
      <c r="A102" s="98" t="n"/>
      <c r="B102" s="92" t="n"/>
      <c r="C102" s="92" t="n"/>
      <c r="D102" s="99" t="n"/>
      <c r="E102" s="92" t="n"/>
      <c r="F102" s="92" t="n"/>
      <c r="G102" s="92" t="n"/>
      <c r="H102" s="92" t="n"/>
      <c r="I102" s="92" t="n"/>
      <c r="J102" s="92" t="n"/>
      <c r="K102" s="92" t="n"/>
      <c r="L102" s="92" t="n"/>
      <c r="M102" s="92" t="n"/>
      <c r="N102" s="92" t="n"/>
      <c r="O102" s="92" t="n"/>
      <c r="P102" s="92" t="n"/>
      <c r="Z102" s="99" t="n"/>
      <c r="AA102" s="99" t="n"/>
      <c r="AB102" s="100" t="n"/>
      <c r="AF102" s="97" t="n"/>
    </row>
    <row r="103" ht="33" customHeight="1" s="867">
      <c r="A103" s="98" t="n"/>
      <c r="B103" s="92" t="n"/>
      <c r="C103" s="92" t="n"/>
      <c r="D103" s="99" t="n"/>
      <c r="E103" s="92" t="n"/>
      <c r="F103" s="92" t="n"/>
      <c r="G103" s="92" t="n"/>
      <c r="H103" s="92" t="n"/>
      <c r="I103" s="92" t="n"/>
      <c r="J103" s="92" t="n"/>
      <c r="K103" s="92" t="n"/>
      <c r="L103" s="92" t="n"/>
      <c r="M103" s="92" t="n"/>
      <c r="N103" s="92" t="n"/>
      <c r="O103" s="92" t="n"/>
      <c r="P103" s="92" t="n"/>
      <c r="Z103" s="99" t="n"/>
      <c r="AA103" s="99" t="n"/>
      <c r="AB103" s="100" t="n"/>
      <c r="AF103" s="97" t="n"/>
    </row>
    <row r="104" ht="33" customHeight="1" s="867">
      <c r="A104" s="98" t="n"/>
      <c r="B104" s="92" t="n"/>
      <c r="C104" s="92" t="n"/>
      <c r="D104" s="99" t="n"/>
      <c r="E104" s="92" t="n"/>
      <c r="F104" s="92" t="n"/>
      <c r="G104" s="92" t="n"/>
      <c r="H104" s="92" t="n"/>
      <c r="I104" s="92" t="n"/>
      <c r="J104" s="92" t="n"/>
      <c r="K104" s="92" t="n"/>
      <c r="L104" s="92" t="n"/>
      <c r="M104" s="92" t="n"/>
      <c r="N104" s="92" t="n"/>
      <c r="O104" s="92" t="n"/>
      <c r="P104" s="92" t="n"/>
      <c r="Z104" s="99" t="n"/>
      <c r="AA104" s="99" t="n"/>
      <c r="AB104" s="100" t="n"/>
      <c r="AF104" s="97" t="n"/>
    </row>
    <row r="105" ht="33" customHeight="1" s="867">
      <c r="A105" s="98" t="n"/>
      <c r="B105" s="92" t="n"/>
      <c r="C105" s="92" t="n"/>
      <c r="D105" s="99" t="n"/>
      <c r="E105" s="92" t="n"/>
      <c r="F105" s="92" t="n"/>
      <c r="G105" s="92" t="n"/>
      <c r="H105" s="92" t="n"/>
      <c r="I105" s="92" t="n"/>
      <c r="J105" s="92" t="n"/>
      <c r="K105" s="92" t="n"/>
      <c r="L105" s="92" t="n"/>
      <c r="M105" s="92" t="n"/>
      <c r="N105" s="92" t="n"/>
      <c r="O105" s="92" t="n"/>
      <c r="P105" s="92" t="n"/>
      <c r="Z105" s="99" t="n"/>
      <c r="AA105" s="99" t="n"/>
      <c r="AB105" s="100" t="n"/>
      <c r="AF105" s="97" t="n"/>
    </row>
    <row r="106" ht="33" customHeight="1" s="867">
      <c r="A106" s="98" t="n"/>
      <c r="B106" s="92" t="n"/>
      <c r="C106" s="92" t="n"/>
      <c r="D106" s="99" t="n"/>
      <c r="E106" s="92" t="n"/>
      <c r="F106" s="92" t="n"/>
      <c r="G106" s="92" t="n"/>
      <c r="H106" s="92" t="n"/>
      <c r="I106" s="92" t="n"/>
      <c r="J106" s="92" t="n"/>
      <c r="K106" s="92" t="n"/>
      <c r="L106" s="92" t="n"/>
      <c r="M106" s="92" t="n"/>
      <c r="N106" s="92" t="n"/>
      <c r="O106" s="92" t="n"/>
      <c r="P106" s="92" t="n"/>
      <c r="Z106" s="99" t="n"/>
      <c r="AA106" s="99" t="n"/>
      <c r="AF106" s="97" t="n"/>
    </row>
    <row r="107" ht="33" customHeight="1" s="867">
      <c r="A107" s="98" t="n"/>
      <c r="P107" s="92" t="n"/>
      <c r="AC107" s="358" t="n"/>
      <c r="AF107" s="97" t="n"/>
    </row>
    <row r="108" ht="33" customHeight="1" s="867" thickBot="1">
      <c r="A108" s="96" t="n"/>
      <c r="B108" s="94" t="n"/>
      <c r="C108" s="94" t="n"/>
      <c r="D108" s="94" t="n"/>
      <c r="E108" s="94" t="n"/>
      <c r="F108" s="94" t="n"/>
      <c r="G108" s="94" t="n"/>
      <c r="H108" s="94" t="n"/>
      <c r="I108" s="94" t="n"/>
      <c r="J108" s="94" t="n"/>
      <c r="K108" s="94" t="n"/>
      <c r="L108" s="94" t="n"/>
      <c r="M108" s="94" t="n"/>
      <c r="N108" s="94" t="n"/>
      <c r="O108" s="94" t="n"/>
      <c r="P108" s="95" t="n"/>
      <c r="Q108" s="94" t="n"/>
      <c r="R108" s="94" t="n"/>
      <c r="S108" s="94" t="n"/>
      <c r="T108" s="94" t="n"/>
      <c r="U108" s="94" t="n"/>
      <c r="V108" s="94" t="n"/>
      <c r="W108" s="94" t="n"/>
      <c r="X108" s="94" t="n"/>
      <c r="Y108" s="94" t="n"/>
      <c r="Z108" s="94" t="n"/>
      <c r="AA108" s="94" t="n"/>
      <c r="AB108" s="94" t="n"/>
      <c r="AC108" s="94" t="n"/>
      <c r="AD108" s="94" t="n"/>
      <c r="AE108" s="94" t="n"/>
      <c r="AF108" s="93" t="n"/>
    </row>
    <row r="109" ht="33" customHeight="1" s="867">
      <c r="P109" s="92" t="n"/>
    </row>
    <row r="112" ht="30" customHeight="1" s="867"/>
    <row r="113" ht="30" customHeight="1" s="867"/>
    <row r="114" ht="30" customHeight="1" s="867"/>
    <row r="115" ht="30" customHeight="1" s="867"/>
    <row r="116" ht="30" customHeight="1" s="867"/>
    <row r="117" ht="30" customHeight="1" s="867"/>
    <row r="118" ht="30" customHeight="1" s="867"/>
    <row r="119" ht="30" customHeight="1" s="867"/>
    <row r="120" ht="30" customHeight="1" s="867"/>
    <row r="121" ht="30" customHeight="1" s="867"/>
    <row r="122" ht="30" customHeight="1" s="867"/>
    <row r="123" ht="30" customHeight="1" s="867"/>
    <row r="124" ht="30" customHeight="1" s="867"/>
    <row r="125" ht="30" customHeight="1" s="867"/>
    <row r="126" ht="30" customHeight="1" s="867"/>
    <row r="127" ht="30" customHeight="1" s="867"/>
    <row r="128" ht="30" customHeight="1" s="867"/>
    <row r="129" ht="30" customHeight="1" s="867"/>
    <row r="130" ht="30" customHeight="1" s="867"/>
    <row r="131" ht="30" customHeight="1" s="867"/>
    <row r="132" ht="30" customHeight="1" s="867"/>
    <row r="133" ht="30" customHeight="1" s="867"/>
    <row r="134" ht="30" customHeight="1" s="867"/>
    <row r="135" ht="30" customHeight="1" s="867"/>
    <row r="136" ht="30" customHeight="1" s="867"/>
    <row r="137" ht="30" customHeight="1" s="867"/>
    <row r="138" ht="30" customHeight="1" s="867"/>
    <row r="139" ht="30" customHeight="1" s="867"/>
    <row r="140" ht="30" customHeight="1" s="867"/>
    <row r="141" ht="30" customHeight="1" s="867"/>
    <row r="142" ht="30" customHeight="1" s="867"/>
    <row r="143" ht="30" customHeight="1" s="867"/>
    <row r="144" ht="30" customHeight="1" s="867"/>
    <row r="145" ht="30" customHeight="1" s="867"/>
    <row r="146" ht="30" customHeight="1" s="867"/>
    <row r="147" ht="30" customHeight="1" s="867"/>
    <row r="148" ht="30" customHeight="1" s="867"/>
    <row r="149" ht="30" customHeight="1" s="867"/>
    <row r="150" ht="30" customHeight="1" s="867"/>
    <row r="151" ht="30" customHeight="1" s="867"/>
    <row r="152" ht="30" customHeight="1" s="867"/>
    <row r="153" ht="30" customHeight="1" s="867"/>
    <row r="154" ht="30" customHeight="1" s="867"/>
    <row r="155" ht="30" customHeight="1" s="867"/>
    <row r="156" ht="30" customHeight="1" s="867"/>
    <row r="157" ht="30" customHeight="1" s="867"/>
    <row r="158" ht="30" customHeight="1" s="867"/>
    <row r="159" ht="30" customHeight="1" s="867"/>
    <row r="160" ht="30" customHeight="1" s="867"/>
    <row r="161" ht="30" customHeight="1" s="867"/>
    <row r="162" ht="30" customHeight="1" s="867"/>
    <row r="163" ht="30" customHeight="1" s="867"/>
    <row r="164" ht="30" customHeight="1" s="867"/>
    <row r="165" ht="30" customHeight="1" s="867"/>
    <row r="166" ht="30" customHeight="1" s="867"/>
    <row r="167" ht="30" customHeight="1" s="867"/>
    <row r="168" ht="30" customHeight="1" s="867"/>
    <row r="169" ht="30" customHeight="1" s="867"/>
    <row r="170" ht="30" customHeight="1" s="867"/>
    <row r="171" ht="30" customHeight="1" s="867"/>
    <row r="172" ht="30" customHeight="1" s="867"/>
    <row r="173" ht="30" customHeight="1" s="867"/>
    <row r="174" ht="30" customHeight="1" s="867"/>
    <row r="175" ht="30" customHeight="1" s="867"/>
    <row r="176" ht="30" customHeight="1" s="867"/>
    <row r="177" ht="30" customHeight="1" s="867"/>
    <row r="178" ht="30" customHeight="1" s="867"/>
    <row r="179" ht="30" customHeight="1" s="867"/>
    <row r="180" ht="30" customHeight="1" s="867"/>
    <row r="181" ht="30" customHeight="1" s="867"/>
    <row r="182" ht="30" customHeight="1" s="867"/>
    <row r="183" ht="30" customHeight="1" s="867"/>
    <row r="184" ht="30" customHeight="1" s="867"/>
    <row r="185" ht="30" customHeight="1" s="867"/>
    <row r="186" ht="30" customHeight="1" s="867"/>
    <row r="187" ht="30" customHeight="1" s="867"/>
    <row r="188" ht="30" customHeight="1" s="867"/>
    <row r="189" ht="30" customHeight="1" s="867"/>
    <row r="190" ht="30" customHeight="1" s="867"/>
    <row r="191" ht="30" customHeight="1" s="867"/>
    <row r="192" ht="30" customHeight="1" s="867"/>
    <row r="193" ht="30" customHeight="1" s="867"/>
    <row r="194" ht="30" customHeight="1" s="867"/>
    <row r="195" ht="30" customHeight="1" s="867"/>
    <row r="196" ht="30" customHeight="1" s="867"/>
    <row r="197" ht="30" customHeight="1" s="867"/>
    <row r="198" ht="30" customHeight="1" s="867"/>
    <row r="199" ht="30" customHeight="1" s="867"/>
    <row r="200" ht="30" customHeight="1" s="867"/>
    <row r="201" ht="30" customHeight="1" s="867"/>
    <row r="202" ht="30" customHeight="1" s="867"/>
    <row r="203" ht="30" customHeight="1" s="867"/>
    <row r="204" ht="30" customHeight="1" s="867"/>
    <row r="205" ht="30" customHeight="1" s="867"/>
    <row r="206" ht="30" customHeight="1" s="867"/>
    <row r="207" ht="30" customHeight="1" s="867"/>
    <row r="208" ht="30" customHeight="1" s="867"/>
    <row r="209" ht="30" customHeight="1" s="867"/>
    <row r="210" ht="30" customHeight="1" s="867"/>
    <row r="211" ht="30" customHeight="1" s="867"/>
    <row r="212" ht="30" customHeight="1" s="867"/>
    <row r="213" ht="30" customHeight="1" s="867"/>
    <row r="214" ht="30" customHeight="1" s="867"/>
    <row r="215" ht="30" customHeight="1" s="867"/>
    <row r="216" ht="30" customHeight="1" s="867"/>
    <row r="217" ht="30" customHeight="1" s="867"/>
    <row r="218" ht="30" customHeight="1" s="867"/>
    <row r="219" ht="30" customHeight="1" s="867"/>
    <row r="220" ht="30" customHeight="1" s="867"/>
    <row r="221" ht="30" customHeight="1" s="867"/>
    <row r="222" ht="30" customHeight="1" s="867"/>
    <row r="223" ht="30" customHeight="1" s="867"/>
    <row r="224" ht="30" customHeight="1" s="867"/>
    <row r="225" ht="30" customHeight="1" s="867"/>
    <row r="226" ht="30" customHeight="1" s="867"/>
    <row r="227" ht="30" customHeight="1" s="867"/>
    <row r="228" ht="30" customHeight="1" s="867"/>
    <row r="229" ht="30" customHeight="1" s="867"/>
    <row r="230" ht="30" customHeight="1" s="867"/>
    <row r="231" ht="30" customHeight="1" s="867"/>
    <row r="232" ht="30" customHeight="1" s="867"/>
    <row r="233" ht="30" customHeight="1" s="867"/>
    <row r="234" ht="30" customHeight="1" s="867"/>
    <row r="235" ht="30" customHeight="1" s="867"/>
    <row r="236" ht="30" customHeight="1" s="867"/>
    <row r="237" ht="30" customHeight="1" s="867"/>
    <row r="238" ht="30" customHeight="1" s="867"/>
    <row r="239" ht="30" customHeight="1" s="867"/>
    <row r="240" ht="30" customHeight="1" s="867"/>
    <row r="241" ht="30" customHeight="1" s="867"/>
    <row r="242" ht="30" customHeight="1" s="867"/>
    <row r="243" ht="30" customHeight="1" s="867"/>
    <row r="244" ht="30" customHeight="1" s="867"/>
    <row r="245" ht="30" customHeight="1" s="867"/>
    <row r="246" ht="30" customHeight="1" s="867"/>
    <row r="247" ht="30" customHeight="1" s="867"/>
    <row r="248" ht="30" customHeight="1" s="867"/>
    <row r="249" ht="30" customHeight="1" s="867"/>
    <row r="250" ht="30" customHeight="1" s="867"/>
    <row r="251" ht="30" customHeight="1" s="867"/>
    <row r="252" ht="30" customHeight="1" s="867"/>
    <row r="253" ht="30" customHeight="1" s="867"/>
    <row r="254" ht="30" customHeight="1" s="867"/>
    <row r="255" ht="30" customHeight="1" s="867"/>
    <row r="256" ht="30" customHeight="1" s="867"/>
    <row r="257" ht="30" customHeight="1" s="867"/>
    <row r="258" ht="30" customHeight="1" s="867"/>
    <row r="259" ht="30" customHeight="1" s="867"/>
    <row r="260" ht="30" customHeight="1" s="867"/>
    <row r="261" ht="30" customHeight="1" s="867"/>
    <row r="262" ht="30" customHeight="1" s="867"/>
    <row r="263" ht="30" customHeight="1" s="867"/>
    <row r="264" ht="30" customHeight="1" s="867"/>
    <row r="265" ht="30" customHeight="1" s="867"/>
    <row r="266" ht="30" customHeight="1" s="867"/>
    <row r="267" ht="30" customHeight="1" s="867"/>
    <row r="268" ht="30" customHeight="1" s="867"/>
    <row r="269" ht="30" customHeight="1" s="867"/>
    <row r="270" ht="30" customHeight="1" s="867"/>
    <row r="271" ht="30" customHeight="1" s="867"/>
    <row r="272" ht="30" customHeight="1" s="867"/>
    <row r="273" ht="30" customHeight="1" s="867"/>
    <row r="274" ht="30" customHeight="1" s="867"/>
    <row r="275" ht="30" customHeight="1" s="867"/>
    <row r="276" ht="30" customHeight="1" s="867"/>
    <row r="277" ht="30" customHeight="1" s="867"/>
    <row r="278" ht="30" customHeight="1" s="867"/>
    <row r="279" ht="30" customHeight="1" s="867"/>
    <row r="280" ht="30" customHeight="1" s="867"/>
    <row r="281" ht="30" customHeight="1" s="867"/>
    <row r="282" ht="30" customHeight="1" s="867"/>
    <row r="283" ht="30" customHeight="1" s="867"/>
    <row r="284" ht="30" customHeight="1" s="867"/>
    <row r="285" ht="30" customHeight="1" s="867"/>
    <row r="286" ht="30" customHeight="1" s="867"/>
    <row r="287" ht="30" customHeight="1" s="867"/>
    <row r="288" ht="30" customHeight="1" s="867"/>
    <row r="289" ht="30" customHeight="1" s="867"/>
    <row r="290" ht="30" customHeight="1" s="867"/>
    <row r="291" ht="30" customHeight="1" s="867"/>
    <row r="292" ht="30" customHeight="1" s="867"/>
    <row r="293" ht="30" customHeight="1" s="867"/>
    <row r="294" ht="30" customHeight="1" s="867"/>
    <row r="295" ht="30" customHeight="1" s="867"/>
    <row r="296" ht="30" customHeight="1" s="867"/>
    <row r="297" ht="30" customHeight="1" s="867"/>
    <row r="298" ht="30" customHeight="1" s="867"/>
    <row r="299" ht="30" customHeight="1" s="867"/>
    <row r="300" ht="30" customHeight="1" s="867"/>
    <row r="301" ht="30" customHeight="1" s="867"/>
    <row r="302" ht="30" customHeight="1" s="867"/>
    <row r="303" ht="30" customHeight="1" s="867"/>
    <row r="304" ht="30" customHeight="1" s="867"/>
    <row r="305" ht="30" customHeight="1" s="867"/>
    <row r="306" ht="30" customHeight="1" s="867"/>
    <row r="307" ht="30" customHeight="1" s="867"/>
    <row r="308" ht="30" customHeight="1" s="867"/>
    <row r="309" ht="30" customHeight="1" s="867"/>
    <row r="310" ht="30" customHeight="1" s="867"/>
    <row r="311" ht="30" customHeight="1" s="867"/>
    <row r="312" ht="30" customHeight="1" s="867"/>
    <row r="313" ht="30" customHeight="1" s="867"/>
    <row r="314" ht="30" customHeight="1" s="867"/>
    <row r="315" ht="30" customHeight="1" s="867"/>
    <row r="316" ht="30" customHeight="1" s="867"/>
    <row r="317" ht="30" customHeight="1" s="867"/>
    <row r="318" ht="30" customHeight="1" s="867"/>
    <row r="319" ht="30" customHeight="1" s="867"/>
    <row r="320" ht="30" customHeight="1" s="867"/>
    <row r="321" ht="30" customHeight="1" s="867"/>
    <row r="322" ht="30" customHeight="1" s="867"/>
    <row r="323" ht="30" customHeight="1" s="867"/>
    <row r="324" ht="30" customHeight="1" s="867"/>
    <row r="325" ht="30" customHeight="1" s="867"/>
    <row r="326" ht="30" customHeight="1" s="867"/>
    <row r="327" ht="30" customHeight="1" s="867"/>
    <row r="328" ht="30" customHeight="1" s="867"/>
    <row r="329" ht="30" customHeight="1" s="867"/>
    <row r="330" ht="30" customHeight="1" s="867"/>
    <row r="331" ht="30" customHeight="1" s="867"/>
    <row r="332" ht="30" customHeight="1" s="867"/>
    <row r="333" ht="30" customHeight="1" s="867"/>
    <row r="334" ht="30" customHeight="1" s="867"/>
    <row r="335" ht="30" customHeight="1" s="867"/>
    <row r="336" ht="30" customHeight="1" s="867"/>
    <row r="337" ht="30" customHeight="1" s="867"/>
    <row r="338" ht="30" customHeight="1" s="867"/>
    <row r="339" ht="30" customHeight="1" s="867"/>
    <row r="340" ht="30" customHeight="1" s="867"/>
    <row r="341" ht="30" customHeight="1" s="867"/>
    <row r="342" ht="30" customHeight="1" s="867"/>
    <row r="343" ht="30" customHeight="1" s="867"/>
    <row r="344" ht="30" customHeight="1" s="867"/>
    <row r="345" ht="30" customHeight="1" s="867"/>
    <row r="346" ht="30" customHeight="1" s="867"/>
    <row r="347" ht="30" customHeight="1" s="867"/>
    <row r="348" ht="30" customHeight="1" s="867"/>
    <row r="349" ht="30" customHeight="1" s="867"/>
    <row r="350" ht="30" customHeight="1" s="867"/>
    <row r="351" ht="30" customHeight="1" s="867"/>
    <row r="352" ht="30" customHeight="1" s="867"/>
    <row r="353" ht="30" customHeight="1" s="867"/>
    <row r="354" ht="30" customHeight="1" s="867"/>
    <row r="355" ht="30" customHeight="1" s="867"/>
    <row r="356" ht="30" customHeight="1" s="867"/>
    <row r="357" ht="30" customHeight="1" s="867"/>
    <row r="358" ht="30" customHeight="1" s="867"/>
    <row r="359" ht="30" customHeight="1" s="867"/>
    <row r="360" ht="30" customHeight="1" s="867"/>
    <row r="361" ht="30" customHeight="1" s="867"/>
    <row r="362" ht="30" customHeight="1" s="867"/>
    <row r="363" ht="30" customHeight="1" s="867"/>
    <row r="364" ht="30" customHeight="1" s="867"/>
    <row r="365" ht="30" customHeight="1" s="867"/>
    <row r="366" ht="30" customHeight="1" s="867"/>
    <row r="367" ht="30" customHeight="1" s="867"/>
    <row r="368" ht="30" customHeight="1" s="867"/>
    <row r="369" ht="30" customHeight="1" s="867"/>
    <row r="370" ht="30" customHeight="1" s="867"/>
    <row r="371" ht="30" customHeight="1" s="867"/>
    <row r="372" ht="30" customHeight="1" s="867"/>
    <row r="373" ht="30" customHeight="1" s="867"/>
    <row r="374" ht="30" customHeight="1" s="867"/>
    <row r="375" ht="30" customHeight="1" s="867"/>
    <row r="376" ht="30" customHeight="1" s="867"/>
    <row r="377" ht="30" customHeight="1" s="867"/>
    <row r="378" ht="30" customHeight="1" s="867"/>
    <row r="379" ht="30" customHeight="1" s="867"/>
    <row r="380" ht="30" customHeight="1" s="867"/>
    <row r="381" ht="30" customHeight="1" s="867"/>
    <row r="382" ht="30" customHeight="1" s="867"/>
    <row r="383" ht="30" customHeight="1" s="867"/>
    <row r="384" ht="30" customHeight="1" s="867"/>
    <row r="385" ht="30" customHeight="1" s="867"/>
    <row r="386" ht="30" customHeight="1" s="867"/>
    <row r="387" ht="30" customHeight="1" s="867"/>
    <row r="388" ht="30" customHeight="1" s="867"/>
    <row r="389" ht="30" customHeight="1" s="867"/>
    <row r="390" ht="30" customHeight="1" s="867"/>
    <row r="391" ht="30" customHeight="1" s="867"/>
    <row r="392" ht="30" customHeight="1" s="867"/>
    <row r="393" ht="30" customHeight="1" s="867"/>
    <row r="394" ht="30" customHeight="1" s="867"/>
    <row r="395" ht="30" customHeight="1" s="867"/>
    <row r="396" ht="30" customHeight="1" s="867"/>
    <row r="397" ht="30" customHeight="1" s="867"/>
    <row r="398" ht="30" customHeight="1" s="867"/>
    <row r="399" ht="30" customHeight="1" s="867"/>
    <row r="400" ht="30" customHeight="1" s="867"/>
    <row r="401" ht="30" customHeight="1" s="867"/>
    <row r="402" ht="30" customHeight="1" s="867"/>
    <row r="403" ht="30" customHeight="1" s="867"/>
    <row r="404" ht="30" customHeight="1" s="867"/>
  </sheetData>
  <mergeCells count="267">
    <mergeCell ref="J51:L51"/>
    <mergeCell ref="M46:O46"/>
    <mergeCell ref="E37:G37"/>
    <mergeCell ref="J37:L37"/>
    <mergeCell ref="E48:G48"/>
    <mergeCell ref="B69:G69"/>
    <mergeCell ref="M37:O37"/>
    <mergeCell ref="J36:L36"/>
    <mergeCell ref="M36:O36"/>
    <mergeCell ref="E36:G36"/>
    <mergeCell ref="B62:D62"/>
    <mergeCell ref="E62:G62"/>
    <mergeCell ref="J65:L65"/>
    <mergeCell ref="J64:L64"/>
    <mergeCell ref="B47:D47"/>
    <mergeCell ref="B57:G57"/>
    <mergeCell ref="J62:L62"/>
    <mergeCell ref="M62:O62"/>
    <mergeCell ref="B64:G64"/>
    <mergeCell ref="B68:D68"/>
    <mergeCell ref="E68:G68"/>
    <mergeCell ref="M55:O55"/>
    <mergeCell ref="J54:L54"/>
    <mergeCell ref="J56:L56"/>
    <mergeCell ref="B76:D76"/>
    <mergeCell ref="E76:G76"/>
    <mergeCell ref="J73:O73"/>
    <mergeCell ref="E74:G74"/>
    <mergeCell ref="B45:D45"/>
    <mergeCell ref="E45:G45"/>
    <mergeCell ref="B46:D46"/>
    <mergeCell ref="E46:G46"/>
    <mergeCell ref="J46:L46"/>
    <mergeCell ref="B48:D48"/>
    <mergeCell ref="M48:O48"/>
    <mergeCell ref="M50:O50"/>
    <mergeCell ref="J49:L49"/>
    <mergeCell ref="B75:D75"/>
    <mergeCell ref="E75:G75"/>
    <mergeCell ref="B70:D70"/>
    <mergeCell ref="B74:D74"/>
    <mergeCell ref="B65:G65"/>
    <mergeCell ref="B66:D66"/>
    <mergeCell ref="E66:G66"/>
    <mergeCell ref="J71:L71"/>
    <mergeCell ref="M71:O71"/>
    <mergeCell ref="B67:D67"/>
    <mergeCell ref="E67:G67"/>
    <mergeCell ref="B71:D71"/>
    <mergeCell ref="E71:G71"/>
    <mergeCell ref="B73:G73"/>
    <mergeCell ref="B43:G43"/>
    <mergeCell ref="B38:D38"/>
    <mergeCell ref="B37:D37"/>
    <mergeCell ref="B41:D41"/>
    <mergeCell ref="E38:G38"/>
    <mergeCell ref="J45:L45"/>
    <mergeCell ref="B44:G44"/>
    <mergeCell ref="J44:O44"/>
    <mergeCell ref="M39:O39"/>
    <mergeCell ref="M41:O41"/>
    <mergeCell ref="J38:L38"/>
    <mergeCell ref="E39:G39"/>
    <mergeCell ref="B39:D39"/>
    <mergeCell ref="J41:L41"/>
    <mergeCell ref="M45:O45"/>
    <mergeCell ref="M38:O38"/>
    <mergeCell ref="J43:O43"/>
    <mergeCell ref="B40:G40"/>
    <mergeCell ref="J40:O40"/>
    <mergeCell ref="E41:G41"/>
    <mergeCell ref="E70:G70"/>
    <mergeCell ref="N5:R5"/>
    <mergeCell ref="T5:Y5"/>
    <mergeCell ref="AA5:AE5"/>
    <mergeCell ref="B15:O16"/>
    <mergeCell ref="Q16:W16"/>
    <mergeCell ref="Q21:S21"/>
    <mergeCell ref="AB22:AE22"/>
    <mergeCell ref="I26:L26"/>
    <mergeCell ref="I23:L23"/>
    <mergeCell ref="I21:L21"/>
    <mergeCell ref="I24:L24"/>
    <mergeCell ref="I22:L22"/>
    <mergeCell ref="Q22:S22"/>
    <mergeCell ref="Y22:AA22"/>
    <mergeCell ref="Y24:AE24"/>
    <mergeCell ref="E21:H21"/>
    <mergeCell ref="E22:H22"/>
    <mergeCell ref="C23:D23"/>
    <mergeCell ref="C24:D24"/>
    <mergeCell ref="Y21:AA21"/>
    <mergeCell ref="H5:L5"/>
    <mergeCell ref="C22:D22"/>
    <mergeCell ref="E23:H23"/>
    <mergeCell ref="F2:Z2"/>
    <mergeCell ref="T17:W17"/>
    <mergeCell ref="AB17:AE17"/>
    <mergeCell ref="T20:W20"/>
    <mergeCell ref="AB20:AE20"/>
    <mergeCell ref="F3:AB3"/>
    <mergeCell ref="F4:AB4"/>
    <mergeCell ref="Y16:AE16"/>
    <mergeCell ref="B12:O13"/>
    <mergeCell ref="Q12:AE13"/>
    <mergeCell ref="B6:F6"/>
    <mergeCell ref="N7:R10"/>
    <mergeCell ref="Y15:AE15"/>
    <mergeCell ref="Q15:W15"/>
    <mergeCell ref="D7:F10"/>
    <mergeCell ref="J7:L10"/>
    <mergeCell ref="V7:Y10"/>
    <mergeCell ref="E20:H20"/>
    <mergeCell ref="I20:L20"/>
    <mergeCell ref="T18:W18"/>
    <mergeCell ref="AB18:AE18"/>
    <mergeCell ref="T19:W19"/>
    <mergeCell ref="AB19:AE19"/>
    <mergeCell ref="B5:F5"/>
    <mergeCell ref="J47:L47"/>
    <mergeCell ref="T21:W21"/>
    <mergeCell ref="AB21:AE21"/>
    <mergeCell ref="Q17:S17"/>
    <mergeCell ref="Q18:S18"/>
    <mergeCell ref="Q19:S19"/>
    <mergeCell ref="Q20:S20"/>
    <mergeCell ref="Y18:AA18"/>
    <mergeCell ref="Y17:AA17"/>
    <mergeCell ref="Y20:AA20"/>
    <mergeCell ref="Y19:AA19"/>
    <mergeCell ref="T22:W22"/>
    <mergeCell ref="AB26:AE26"/>
    <mergeCell ref="Q24:W24"/>
    <mergeCell ref="Q37:W37"/>
    <mergeCell ref="Y37:AE37"/>
    <mergeCell ref="Q38:W38"/>
    <mergeCell ref="Y39:AE39"/>
    <mergeCell ref="Q34:W34"/>
    <mergeCell ref="AB28:AE28"/>
    <mergeCell ref="Y29:AA29"/>
    <mergeCell ref="M47:O47"/>
    <mergeCell ref="M49:O49"/>
    <mergeCell ref="Q40:AE40"/>
    <mergeCell ref="Q41:AE48"/>
    <mergeCell ref="Q49:AE49"/>
    <mergeCell ref="Y27:AA27"/>
    <mergeCell ref="AB27:AE27"/>
    <mergeCell ref="Y28:AA28"/>
    <mergeCell ref="Y38:AE38"/>
    <mergeCell ref="J60:O60"/>
    <mergeCell ref="J48:L48"/>
    <mergeCell ref="AB29:AE29"/>
    <mergeCell ref="Y30:AA30"/>
    <mergeCell ref="AB30:AE30"/>
    <mergeCell ref="Y31:AA31"/>
    <mergeCell ref="AB31:AE31"/>
    <mergeCell ref="Y35:AE35"/>
    <mergeCell ref="Y36:AE36"/>
    <mergeCell ref="Q25:W31"/>
    <mergeCell ref="Q33:AE33"/>
    <mergeCell ref="Y25:AE25"/>
    <mergeCell ref="Y26:AA26"/>
    <mergeCell ref="Y34:AE34"/>
    <mergeCell ref="Q35:W35"/>
    <mergeCell ref="Q36:W36"/>
    <mergeCell ref="J61:O61"/>
    <mergeCell ref="B53:G53"/>
    <mergeCell ref="J50:L50"/>
    <mergeCell ref="AC7:AE10"/>
    <mergeCell ref="E19:L19"/>
    <mergeCell ref="C19:D19"/>
    <mergeCell ref="C18:L18"/>
    <mergeCell ref="C20:D20"/>
    <mergeCell ref="C21:D21"/>
    <mergeCell ref="E47:G47"/>
    <mergeCell ref="B61:D61"/>
    <mergeCell ref="E61:G61"/>
    <mergeCell ref="E58:G58"/>
    <mergeCell ref="B50:D50"/>
    <mergeCell ref="E50:G50"/>
    <mergeCell ref="B49:D49"/>
    <mergeCell ref="M54:O54"/>
    <mergeCell ref="B58:D58"/>
    <mergeCell ref="B59:D59"/>
    <mergeCell ref="E59:G59"/>
    <mergeCell ref="E55:G55"/>
    <mergeCell ref="M56:O56"/>
    <mergeCell ref="J55:L55"/>
    <mergeCell ref="E52:G52"/>
    <mergeCell ref="Q71:AE71"/>
    <mergeCell ref="Q72:AE78"/>
    <mergeCell ref="M74:O74"/>
    <mergeCell ref="M65:O65"/>
    <mergeCell ref="M64:O64"/>
    <mergeCell ref="M63:O63"/>
    <mergeCell ref="J57:O58"/>
    <mergeCell ref="J76:L76"/>
    <mergeCell ref="J68:L68"/>
    <mergeCell ref="M68:O68"/>
    <mergeCell ref="J69:L69"/>
    <mergeCell ref="M69:O69"/>
    <mergeCell ref="J70:L70"/>
    <mergeCell ref="M70:O70"/>
    <mergeCell ref="J74:L74"/>
    <mergeCell ref="J67:O67"/>
    <mergeCell ref="M76:O76"/>
    <mergeCell ref="J75:O75"/>
    <mergeCell ref="J63:L63"/>
    <mergeCell ref="Q50:AE58"/>
    <mergeCell ref="Q59:AE59"/>
    <mergeCell ref="Q60:AE70"/>
    <mergeCell ref="M51:O51"/>
    <mergeCell ref="J53:O53"/>
    <mergeCell ref="AC107:AE107"/>
    <mergeCell ref="Q79:AE79"/>
    <mergeCell ref="D87:H87"/>
    <mergeCell ref="I87:M87"/>
    <mergeCell ref="D86:H86"/>
    <mergeCell ref="I86:M86"/>
    <mergeCell ref="D78:M78"/>
    <mergeCell ref="D79:H79"/>
    <mergeCell ref="I79:M79"/>
    <mergeCell ref="D88:M88"/>
    <mergeCell ref="Q80:AE85"/>
    <mergeCell ref="D85:H85"/>
    <mergeCell ref="I85:M85"/>
    <mergeCell ref="D84:H84"/>
    <mergeCell ref="I84:M84"/>
    <mergeCell ref="D83:H83"/>
    <mergeCell ref="I83:M83"/>
    <mergeCell ref="D80:H81"/>
    <mergeCell ref="I80:M81"/>
    <mergeCell ref="D82:H82"/>
    <mergeCell ref="I82:M82"/>
    <mergeCell ref="E60:G60"/>
    <mergeCell ref="B60:D60"/>
    <mergeCell ref="B51:D51"/>
    <mergeCell ref="E51:G51"/>
    <mergeCell ref="B52:C52"/>
    <mergeCell ref="E49:G49"/>
    <mergeCell ref="E54:G54"/>
    <mergeCell ref="B55:D55"/>
    <mergeCell ref="B54:D54"/>
    <mergeCell ref="E27:H27"/>
    <mergeCell ref="I28:L28"/>
    <mergeCell ref="J39:L39"/>
    <mergeCell ref="I27:L27"/>
    <mergeCell ref="I31:L31"/>
    <mergeCell ref="E29:H29"/>
    <mergeCell ref="E24:H24"/>
    <mergeCell ref="I25:L25"/>
    <mergeCell ref="I30:L30"/>
    <mergeCell ref="I29:L29"/>
    <mergeCell ref="E26:H26"/>
    <mergeCell ref="E28:H28"/>
    <mergeCell ref="B35:G35"/>
    <mergeCell ref="B32:O34"/>
    <mergeCell ref="J35:O35"/>
    <mergeCell ref="E30:H30"/>
    <mergeCell ref="C30:D30"/>
    <mergeCell ref="C29:D29"/>
    <mergeCell ref="C25:D25"/>
    <mergeCell ref="C26:D26"/>
    <mergeCell ref="C27:D27"/>
    <mergeCell ref="C28:D28"/>
    <mergeCell ref="E25:H25"/>
    <mergeCell ref="B36:D36"/>
  </mergeCells>
  <conditionalFormatting sqref="E23">
    <cfRule type="expression" priority="5" dxfId="3">
      <formula>$E$23="OPERADOR DE POSIC DINAMICO"</formula>
    </cfRule>
  </conditionalFormatting>
  <conditionalFormatting sqref="C20:D20">
    <cfRule type="containsErrors" priority="2" dxfId="0">
      <formula>ISERROR(C20)</formula>
    </cfRule>
  </conditionalFormatting>
  <conditionalFormatting sqref="A1:AG400">
    <cfRule type="containsErrors" priority="1" dxfId="0" stopIfTrue="1">
      <formula>ISERROR(A1)</formula>
    </cfRule>
  </conditionalFormatting>
  <printOptions horizontalCentered="1" verticalCentered="1"/>
  <pageMargins left="0.1181102362204725" right="0.1181102362204725" top="0.1181102362204725" bottom="0.1181102362204725" header="0" footer="0"/>
  <pageSetup orientation="portrait" paperSize="8" scale="32" fitToHeight="0" fitToWidth="0"/>
</worksheet>
</file>

<file path=xl/worksheets/sheet3.xml><?xml version="1.0" encoding="utf-8"?>
<worksheet xmlns="http://schemas.openxmlformats.org/spreadsheetml/2006/main">
  <sheetPr codeName="Planilha2">
    <outlinePr summaryBelow="1" summaryRight="1"/>
    <pageSetUpPr/>
  </sheetPr>
  <dimension ref="A1:AF118"/>
  <sheetViews>
    <sheetView showGridLines="0" view="pageBreakPreview" topLeftCell="A31" zoomScale="70" zoomScaleNormal="55" zoomScaleSheetLayoutView="70" workbookViewId="0">
      <selection activeCell="I21" sqref="I21:L21"/>
    </sheetView>
  </sheetViews>
  <sheetFormatPr baseColWidth="10" defaultColWidth="9.1640625" defaultRowHeight="15"/>
  <cols>
    <col width="11.6640625" customWidth="1" style="153" min="1" max="16"/>
    <col width="14.6640625" customWidth="1" style="153" min="17" max="17"/>
    <col width="11.6640625" customWidth="1" style="153" min="18" max="23"/>
    <col width="4.6640625" customWidth="1" style="153" min="24" max="24"/>
    <col width="14.6640625" customWidth="1" style="153" min="25" max="25"/>
    <col width="11.6640625" customWidth="1" style="153" min="26" max="32"/>
    <col width="9.1640625" customWidth="1" style="153" min="33" max="16384"/>
  </cols>
  <sheetData>
    <row r="1" ht="52.5" customHeight="1" s="867">
      <c r="A1" s="217" t="n"/>
      <c r="B1" s="216" t="n"/>
      <c r="C1" s="215" t="n"/>
      <c r="D1" s="215" t="n"/>
      <c r="E1" s="215" t="n"/>
      <c r="F1" s="215" t="n"/>
      <c r="G1" s="640" t="inlineStr">
        <is>
          <t>Título/Title:</t>
        </is>
      </c>
      <c r="AB1" s="215" t="n"/>
      <c r="AC1" s="215" t="n"/>
      <c r="AD1" s="215" t="n"/>
      <c r="AE1" s="215" t="n"/>
      <c r="AF1" s="214" t="n"/>
    </row>
    <row r="2" ht="30" customHeight="1" s="867">
      <c r="A2" s="160" t="n"/>
      <c r="B2" s="213" t="inlineStr">
        <is>
          <t xml:space="preserve">      ANNEX 01_EMERGENCY STATION BILL DRILLSHIPS</t>
        </is>
      </c>
      <c r="C2" s="212" t="n"/>
      <c r="D2" s="212" t="n"/>
      <c r="E2" s="212" t="n"/>
      <c r="F2" s="212" t="n"/>
      <c r="G2" s="641" t="inlineStr">
        <is>
          <t>ANEXO 01_EMERGENCY STATION BILL FOR DRILLSHIP</t>
        </is>
      </c>
      <c r="AD2" s="212" t="n"/>
      <c r="AE2" s="212" t="n"/>
      <c r="AF2" s="158" t="n"/>
    </row>
    <row r="3" ht="56.25" customHeight="1" s="867">
      <c r="A3" s="160" t="n"/>
      <c r="B3" s="209" t="n"/>
      <c r="C3" s="209" t="n"/>
      <c r="D3" s="209" t="n"/>
      <c r="E3" s="211" t="inlineStr">
        <is>
          <t xml:space="preserve">            N08-PL-001-PLANO DE RESPOSTA À EMERGÊNCIAS_EMERGENCY RESPONSE PLAN - Revisão | Review: 6 - Data | Date: 08/08/2019 16:44:21</t>
        </is>
      </c>
      <c r="F3" s="210" t="n"/>
      <c r="G3" s="508" t="inlineStr">
        <is>
          <t>N08-PL-001-PLANO DE RESPOSTA À EMERGÊNCIAS_EMERGENCY RESPONSE PLAN - Revisão | Review: 12 - Data | Date: 19/10/2021 16:10:56</t>
        </is>
      </c>
      <c r="AD3" s="209" t="n"/>
      <c r="AE3" s="209" t="n"/>
      <c r="AF3" s="158" t="n"/>
    </row>
    <row r="4" ht="30" customFormat="1" customHeight="1" s="193">
      <c r="A4" s="197" t="n"/>
      <c r="B4" s="1001" t="inlineStr">
        <is>
          <t>ABANDON SHIP ALARM</t>
        </is>
      </c>
      <c r="C4" s="910" t="n"/>
      <c r="D4" s="910" t="n"/>
      <c r="E4" s="910" t="n"/>
      <c r="F4" s="911" t="n"/>
      <c r="H4" s="1001" t="inlineStr">
        <is>
          <t>FIRE &amp; EMERGENCY ALARM</t>
        </is>
      </c>
      <c r="I4" s="910" t="n"/>
      <c r="J4" s="910" t="n"/>
      <c r="K4" s="910" t="n"/>
      <c r="L4" s="911" t="n"/>
      <c r="M4" s="208" t="n"/>
      <c r="N4" s="1002" t="inlineStr">
        <is>
          <t>MAN OVERBOARD ALARM</t>
        </is>
      </c>
      <c r="O4" s="910" t="n"/>
      <c r="P4" s="910" t="n"/>
      <c r="Q4" s="910" t="n"/>
      <c r="R4" s="911" t="n"/>
      <c r="T4" s="1001" t="inlineStr">
        <is>
          <t>H2S GAS ALARM</t>
        </is>
      </c>
      <c r="U4" s="910" t="n"/>
      <c r="V4" s="910" t="n"/>
      <c r="W4" s="910" t="n"/>
      <c r="X4" s="910" t="n"/>
      <c r="Y4" s="911" t="n"/>
      <c r="AA4" s="1001" t="inlineStr">
        <is>
          <t>HC GAS ALARM</t>
        </is>
      </c>
      <c r="AB4" s="910" t="n"/>
      <c r="AC4" s="910" t="n"/>
      <c r="AD4" s="910" t="n"/>
      <c r="AE4" s="911" t="n"/>
      <c r="AF4" s="194" t="n"/>
    </row>
    <row r="5" ht="30" customFormat="1" customHeight="1" s="193">
      <c r="A5" s="197" t="n"/>
      <c r="B5" s="1003" t="n"/>
      <c r="F5" s="914" t="n"/>
      <c r="H5" s="204" t="n"/>
      <c r="I5" s="203" t="n"/>
      <c r="J5" s="203" t="n"/>
      <c r="K5" s="203" t="n"/>
      <c r="L5" s="202" t="n"/>
      <c r="N5" s="207" t="n"/>
      <c r="O5" s="206" t="n"/>
      <c r="P5" s="206" t="n"/>
      <c r="Q5" s="206" t="n"/>
      <c r="R5" s="205" t="n"/>
      <c r="T5" s="204" t="n"/>
      <c r="U5" s="203" t="n"/>
      <c r="V5" s="203" t="n"/>
      <c r="W5" s="203" t="n"/>
      <c r="X5" s="203" t="n"/>
      <c r="Y5" s="202" t="n"/>
      <c r="AA5" s="204" t="n"/>
      <c r="AB5" s="203" t="n"/>
      <c r="AC5" s="203" t="n"/>
      <c r="AD5" s="203" t="n"/>
      <c r="AE5" s="202" t="n"/>
      <c r="AF5" s="194" t="n"/>
    </row>
    <row r="6" ht="30" customFormat="1" customHeight="1" s="193">
      <c r="A6" s="197" t="n"/>
      <c r="B6" s="199" t="n"/>
      <c r="C6" s="198" t="n"/>
      <c r="D6" s="654" t="inlineStr">
        <is>
          <t>Continuous ringing followed by  PA announcements</t>
        </is>
      </c>
      <c r="F6" s="914" t="n"/>
      <c r="H6" s="201" t="n"/>
      <c r="I6" s="198" t="n"/>
      <c r="J6" s="654" t="inlineStr">
        <is>
          <t>Intermittent ringing followed by PA announcements</t>
        </is>
      </c>
      <c r="L6" s="914" t="n"/>
      <c r="M6" s="200" t="n"/>
      <c r="N6" s="1004" t="inlineStr">
        <is>
          <t xml:space="preserve">                 Three long blasts on 
                ship's whistle and call
                   "MAN OVERBOARD"
                   by PA announcement</t>
        </is>
      </c>
      <c r="R6" s="914" t="n"/>
      <c r="T6" s="199" t="n"/>
      <c r="U6" s="198" t="n"/>
      <c r="V6" s="654" t="inlineStr">
        <is>
          <t>Whooping ringing followed by PA announcement</t>
        </is>
      </c>
      <c r="Y6" s="914" t="n"/>
      <c r="AA6" s="199" t="n"/>
      <c r="AB6" s="198" t="n"/>
      <c r="AC6" s="654" t="inlineStr">
        <is>
          <t xml:space="preserve">Continuous ringing shifting between high/low frequency  followed by PA </t>
        </is>
      </c>
      <c r="AE6" s="914" t="n"/>
      <c r="AF6" s="194" t="n"/>
    </row>
    <row r="7" ht="30" customFormat="1" customHeight="1" s="193">
      <c r="A7" s="197" t="n"/>
      <c r="B7" s="199" t="n"/>
      <c r="C7" s="198" t="n"/>
      <c r="F7" s="914" t="n"/>
      <c r="H7" s="199" t="n"/>
      <c r="I7" s="198" t="n"/>
      <c r="L7" s="914" t="n"/>
      <c r="N7" s="916" t="n"/>
      <c r="R7" s="914" t="n"/>
      <c r="T7" s="199" t="n"/>
      <c r="U7" s="198" t="n"/>
      <c r="Y7" s="914" t="n"/>
      <c r="AA7" s="199" t="n"/>
      <c r="AB7" s="198" t="n"/>
      <c r="AE7" s="914" t="n"/>
      <c r="AF7" s="194" t="n"/>
    </row>
    <row r="8" ht="30" customFormat="1" customHeight="1" s="193">
      <c r="A8" s="197" t="n"/>
      <c r="B8" s="199" t="n"/>
      <c r="C8" s="198" t="n"/>
      <c r="F8" s="914" t="n"/>
      <c r="H8" s="199" t="n"/>
      <c r="I8" s="198" t="n"/>
      <c r="L8" s="914" t="n"/>
      <c r="N8" s="916" t="n"/>
      <c r="R8" s="914" t="n"/>
      <c r="T8" s="199" t="n"/>
      <c r="U8" s="198" t="n"/>
      <c r="Y8" s="914" t="n"/>
      <c r="AA8" s="199" t="n"/>
      <c r="AB8" s="198" t="n"/>
      <c r="AE8" s="914" t="n"/>
      <c r="AF8" s="194" t="n"/>
    </row>
    <row r="9" ht="23" customFormat="1" customHeight="1" s="193">
      <c r="A9" s="197" t="n"/>
      <c r="B9" s="196" t="n"/>
      <c r="C9" s="195" t="n"/>
      <c r="D9" s="917" t="n"/>
      <c r="E9" s="917" t="n"/>
      <c r="F9" s="918" t="n"/>
      <c r="H9" s="196" t="n"/>
      <c r="I9" s="195" t="n"/>
      <c r="J9" s="917" t="n"/>
      <c r="K9" s="917" t="n"/>
      <c r="L9" s="918" t="n"/>
      <c r="N9" s="919" t="n"/>
      <c r="O9" s="917" t="n"/>
      <c r="P9" s="917" t="n"/>
      <c r="Q9" s="917" t="n"/>
      <c r="R9" s="918" t="n"/>
      <c r="T9" s="196" t="n"/>
      <c r="U9" s="195" t="n"/>
      <c r="V9" s="917" t="n"/>
      <c r="W9" s="917" t="n"/>
      <c r="X9" s="917" t="n"/>
      <c r="Y9" s="918" t="n"/>
      <c r="AA9" s="196" t="n"/>
      <c r="AB9" s="195" t="n"/>
      <c r="AC9" s="917" t="n"/>
      <c r="AD9" s="917" t="n"/>
      <c r="AE9" s="918" t="n"/>
      <c r="AF9" s="194" t="n"/>
    </row>
    <row r="10" ht="30" customHeight="1" s="867" thickBot="1">
      <c r="A10" s="160" t="n"/>
      <c r="B10" s="192" t="n"/>
      <c r="C10" s="192" t="n"/>
      <c r="D10" s="192" t="n"/>
      <c r="E10" s="192" t="n"/>
      <c r="F10" s="192" t="n"/>
      <c r="G10" s="192" t="n"/>
      <c r="H10" s="192" t="n"/>
      <c r="I10" s="192" t="n"/>
      <c r="J10" s="192" t="n"/>
      <c r="K10" s="192" t="n"/>
      <c r="L10" s="192" t="n"/>
      <c r="M10" s="192" t="n"/>
      <c r="N10" s="192" t="n"/>
      <c r="O10" s="192" t="n"/>
      <c r="P10" s="192" t="n"/>
      <c r="Q10" s="192" t="n"/>
      <c r="R10" s="192" t="n"/>
      <c r="S10" s="192" t="n"/>
      <c r="T10" s="192" t="n"/>
      <c r="U10" s="192" t="n"/>
      <c r="V10" s="192" t="n"/>
      <c r="W10" s="192" t="n"/>
      <c r="X10" s="192" t="n"/>
      <c r="Y10" s="192" t="n"/>
      <c r="Z10" s="192" t="n"/>
      <c r="AA10" s="192" t="n"/>
      <c r="AB10" s="192" t="n"/>
      <c r="AC10" s="192" t="n"/>
      <c r="AD10" s="192" t="n"/>
      <c r="AE10" s="192" t="n"/>
      <c r="AF10" s="158" t="n"/>
    </row>
    <row r="11" ht="30" customHeight="1" s="867">
      <c r="A11" s="160" t="n"/>
      <c r="B11" s="1005" t="inlineStr">
        <is>
          <t>FIRE AND EMERGENCY STATIONS</t>
        </is>
      </c>
      <c r="C11" s="921" t="n"/>
      <c r="D11" s="921" t="n"/>
      <c r="E11" s="921" t="n"/>
      <c r="F11" s="921" t="n"/>
      <c r="G11" s="921" t="n"/>
      <c r="H11" s="921" t="n"/>
      <c r="I11" s="921" t="n"/>
      <c r="J11" s="921" t="n"/>
      <c r="K11" s="921" t="n"/>
      <c r="L11" s="921" t="n"/>
      <c r="M11" s="921" t="n"/>
      <c r="N11" s="921" t="n"/>
      <c r="O11" s="899" t="n"/>
      <c r="P11" s="186" t="n"/>
      <c r="Q11" s="1006" t="inlineStr">
        <is>
          <t>ABANDON SHIP STATIONS</t>
        </is>
      </c>
      <c r="R11" s="921" t="n"/>
      <c r="S11" s="921" t="n"/>
      <c r="T11" s="921" t="n"/>
      <c r="U11" s="921" t="n"/>
      <c r="V11" s="921" t="n"/>
      <c r="W11" s="921" t="n"/>
      <c r="X11" s="921" t="n"/>
      <c r="Y11" s="921" t="n"/>
      <c r="Z11" s="921" t="n"/>
      <c r="AA11" s="921" t="n"/>
      <c r="AB11" s="921" t="n"/>
      <c r="AC11" s="921" t="n"/>
      <c r="AD11" s="921" t="n"/>
      <c r="AE11" s="899" t="n"/>
      <c r="AF11" s="158" t="n"/>
    </row>
    <row r="12" ht="30" customHeight="1" s="867" thickBot="1">
      <c r="A12" s="160" t="n"/>
      <c r="B12" s="902" t="n"/>
      <c r="C12" s="923" t="n"/>
      <c r="D12" s="923" t="n"/>
      <c r="E12" s="923" t="n"/>
      <c r="F12" s="923" t="n"/>
      <c r="G12" s="923" t="n"/>
      <c r="H12" s="923" t="n"/>
      <c r="I12" s="923" t="n"/>
      <c r="J12" s="923" t="n"/>
      <c r="K12" s="923" t="n"/>
      <c r="L12" s="923" t="n"/>
      <c r="M12" s="923" t="n"/>
      <c r="N12" s="923" t="n"/>
      <c r="O12" s="903" t="n"/>
      <c r="P12" s="186" t="n"/>
      <c r="Q12" s="902" t="n"/>
      <c r="R12" s="923" t="n"/>
      <c r="S12" s="923" t="n"/>
      <c r="T12" s="923" t="n"/>
      <c r="U12" s="923" t="n"/>
      <c r="V12" s="923" t="n"/>
      <c r="W12" s="923" t="n"/>
      <c r="X12" s="923" t="n"/>
      <c r="Y12" s="923" t="n"/>
      <c r="Z12" s="923" t="n"/>
      <c r="AA12" s="923" t="n"/>
      <c r="AB12" s="923" t="n"/>
      <c r="AC12" s="923" t="n"/>
      <c r="AD12" s="923" t="n"/>
      <c r="AE12" s="903" t="n"/>
      <c r="AF12" s="158" t="n"/>
    </row>
    <row r="13" ht="30" customHeight="1" s="867" thickBot="1">
      <c r="A13" s="160" t="n"/>
      <c r="B13" s="186" t="n"/>
      <c r="C13" s="186" t="n"/>
      <c r="D13" s="186" t="n"/>
      <c r="E13" s="186" t="n"/>
      <c r="F13" s="186" t="n"/>
      <c r="G13" s="186" t="n"/>
      <c r="H13" s="186" t="n"/>
      <c r="I13" s="186" t="n"/>
      <c r="J13" s="186" t="n"/>
      <c r="K13" s="186" t="n"/>
      <c r="L13" s="186" t="n"/>
      <c r="M13" s="186" t="n"/>
      <c r="N13" s="186" t="n"/>
      <c r="O13" s="186" t="n"/>
      <c r="P13" s="186" t="n"/>
      <c r="Q13" s="186" t="n"/>
      <c r="R13" s="186" t="n"/>
      <c r="S13" s="186" t="n"/>
      <c r="T13" s="186" t="n"/>
      <c r="U13" s="186" t="n"/>
      <c r="V13" s="186" t="n"/>
      <c r="W13" s="186" t="n"/>
      <c r="X13" s="186" t="n"/>
      <c r="Y13" s="186" t="n"/>
      <c r="Z13" s="186" t="n"/>
      <c r="AA13" s="186" t="n"/>
      <c r="AB13" s="186" t="n"/>
      <c r="AC13" s="186" t="n"/>
      <c r="AD13" s="186" t="n"/>
      <c r="AE13" s="186" t="n"/>
      <c r="AF13" s="158" t="n"/>
    </row>
    <row r="14" ht="30" customHeight="1" s="867" thickBot="1">
      <c r="A14" s="160" t="n"/>
      <c r="B14" s="1007" t="inlineStr">
        <is>
          <t>In the event of any emergency, raise the alarm by all means and
contact the bridge by radio or calling extension 4000</t>
        </is>
      </c>
      <c r="C14" s="921" t="n"/>
      <c r="D14" s="921" t="n"/>
      <c r="E14" s="921" t="n"/>
      <c r="F14" s="921" t="n"/>
      <c r="G14" s="921" t="n"/>
      <c r="H14" s="921" t="n"/>
      <c r="I14" s="921" t="n"/>
      <c r="J14" s="921" t="n"/>
      <c r="K14" s="921" t="n"/>
      <c r="L14" s="921" t="n"/>
      <c r="M14" s="921" t="n"/>
      <c r="N14" s="921" t="n"/>
      <c r="O14" s="899" t="n"/>
      <c r="P14" s="186" t="n"/>
      <c r="Q14" s="1008" t="inlineStr">
        <is>
          <t>LIFEBOAT #1 (Alternate #4)</t>
        </is>
      </c>
      <c r="R14" s="921" t="n"/>
      <c r="S14" s="921" t="n"/>
      <c r="T14" s="921" t="n"/>
      <c r="U14" s="921" t="n"/>
      <c r="V14" s="921" t="n"/>
      <c r="W14" s="899" t="n"/>
      <c r="X14" s="186" t="n"/>
      <c r="Y14" s="1009" t="inlineStr">
        <is>
          <t>LIFEBOAT #2 (Alternate #5)</t>
        </is>
      </c>
      <c r="Z14" s="926" t="n"/>
      <c r="AA14" s="926" t="n"/>
      <c r="AB14" s="926" t="n"/>
      <c r="AC14" s="926" t="n"/>
      <c r="AD14" s="926" t="n"/>
      <c r="AE14" s="927" t="n"/>
      <c r="AF14" s="191" t="n"/>
    </row>
    <row r="15" ht="30" customHeight="1" s="867" thickBot="1">
      <c r="A15" s="160" t="n"/>
      <c r="B15" s="902" t="n"/>
      <c r="C15" s="923" t="n"/>
      <c r="D15" s="923" t="n"/>
      <c r="E15" s="923" t="n"/>
      <c r="F15" s="923" t="n"/>
      <c r="G15" s="923" t="n"/>
      <c r="H15" s="923" t="n"/>
      <c r="I15" s="923" t="n"/>
      <c r="J15" s="923" t="n"/>
      <c r="K15" s="923" t="n"/>
      <c r="L15" s="923" t="n"/>
      <c r="M15" s="923" t="n"/>
      <c r="N15" s="923" t="n"/>
      <c r="O15" s="903" t="n"/>
      <c r="P15" s="186" t="n"/>
      <c r="Q15" s="1010" t="inlineStr">
        <is>
          <t>Crew</t>
        </is>
      </c>
      <c r="R15" s="926" t="n"/>
      <c r="S15" s="926" t="n"/>
      <c r="T15" s="926" t="n"/>
      <c r="U15" s="926" t="n"/>
      <c r="V15" s="926" t="n"/>
      <c r="W15" s="927" t="n"/>
      <c r="X15" s="186" t="n"/>
      <c r="Y15" s="1010" t="inlineStr">
        <is>
          <t xml:space="preserve"> Crew</t>
        </is>
      </c>
      <c r="Z15" s="926" t="n"/>
      <c r="AA15" s="926" t="n"/>
      <c r="AB15" s="926" t="n"/>
      <c r="AC15" s="926" t="n"/>
      <c r="AD15" s="926" t="n"/>
      <c r="AE15" s="927" t="n"/>
      <c r="AF15" s="158" t="n"/>
    </row>
    <row r="16" ht="30" customHeight="1" s="867" thickBot="1">
      <c r="A16" s="160" t="n"/>
      <c r="B16" s="186" t="n"/>
      <c r="C16" s="186" t="n"/>
      <c r="D16" s="186" t="n"/>
      <c r="E16" s="186" t="n"/>
      <c r="F16" s="186" t="n"/>
      <c r="G16" s="186" t="n"/>
      <c r="H16" s="186" t="n"/>
      <c r="I16" s="186" t="n"/>
      <c r="J16" s="186" t="n"/>
      <c r="K16" s="186" t="n"/>
      <c r="L16" s="186" t="n"/>
      <c r="M16" s="186" t="n"/>
      <c r="N16" s="186" t="n"/>
      <c r="O16" s="186" t="n"/>
      <c r="P16" s="187" t="n"/>
      <c r="Q16" s="1011" t="inlineStr">
        <is>
          <t>POSITION</t>
        </is>
      </c>
      <c r="R16" s="930" t="n"/>
      <c r="S16" s="930" t="n"/>
      <c r="T16" s="931" t="n"/>
      <c r="U16" s="1012" t="inlineStr">
        <is>
          <t>DUTY</t>
        </is>
      </c>
      <c r="V16" s="917" t="n"/>
      <c r="W16" s="933" t="n"/>
      <c r="X16" s="187" t="n"/>
      <c r="Y16" s="1011" t="inlineStr">
        <is>
          <t>POSITION</t>
        </is>
      </c>
      <c r="Z16" s="930" t="n"/>
      <c r="AA16" s="930" t="n"/>
      <c r="AB16" s="931" t="n"/>
      <c r="AC16" s="1013" t="inlineStr">
        <is>
          <t>DUTY</t>
        </is>
      </c>
      <c r="AD16" s="917" t="n"/>
      <c r="AE16" s="933" t="n"/>
      <c r="AF16" s="158" t="n"/>
    </row>
    <row r="17" ht="30" customHeight="1" s="867" thickBot="1">
      <c r="A17" s="160" t="n"/>
      <c r="B17" s="175" t="n"/>
      <c r="C17" s="1014" t="inlineStr">
        <is>
          <t>CENTRO DE COMANDO</t>
        </is>
      </c>
      <c r="D17" s="926" t="n"/>
      <c r="E17" s="926" t="n"/>
      <c r="F17" s="926" t="n"/>
      <c r="G17" s="926" t="n"/>
      <c r="H17" s="926" t="n"/>
      <c r="I17" s="926" t="n"/>
      <c r="J17" s="926" t="n"/>
      <c r="K17" s="926" t="n"/>
      <c r="L17" s="927" t="n"/>
      <c r="M17" s="175" t="n"/>
      <c r="N17" s="175" t="n"/>
      <c r="O17" s="175" t="n"/>
      <c r="P17" s="187" t="n"/>
      <c r="Q17" s="1015" t="inlineStr">
        <is>
          <t>SDPO 1 - Coxswain</t>
        </is>
      </c>
      <c r="R17" s="936" t="n"/>
      <c r="S17" s="936" t="n"/>
      <c r="T17" s="937" t="n"/>
      <c r="U17" s="1016">
        <f>PORTUGUÊS!T18</f>
        <v/>
      </c>
      <c r="V17" s="936" t="n"/>
      <c r="W17" s="939" t="n"/>
      <c r="X17" s="189" t="n"/>
      <c r="Y17" s="1015" t="inlineStr">
        <is>
          <t>SDPO 2 - Coxswain</t>
        </is>
      </c>
      <c r="Z17" s="936" t="n"/>
      <c r="AA17" s="936" t="n"/>
      <c r="AB17" s="937" t="n"/>
      <c r="AC17" s="1017">
        <f>PORTUGUÊS!AB18</f>
        <v/>
      </c>
      <c r="AD17" s="936" t="n"/>
      <c r="AE17" s="939" t="n"/>
      <c r="AF17" s="158" t="n"/>
    </row>
    <row r="18" ht="30" customHeight="1" s="867" thickBot="1">
      <c r="A18" s="160" t="n"/>
      <c r="B18" s="175" t="n"/>
      <c r="C18" s="684" t="inlineStr">
        <is>
          <t>NOMES</t>
        </is>
      </c>
      <c r="D18" s="921" t="n"/>
      <c r="E18" s="1018" t="inlineStr">
        <is>
          <t>PONTE</t>
        </is>
      </c>
      <c r="F18" s="926" t="n"/>
      <c r="G18" s="926" t="n"/>
      <c r="H18" s="926" t="n"/>
      <c r="I18" s="926" t="n"/>
      <c r="J18" s="926" t="n"/>
      <c r="K18" s="926" t="n"/>
      <c r="L18" s="927" t="n"/>
      <c r="M18" s="175" t="n"/>
      <c r="N18" s="175" t="n"/>
      <c r="O18" s="175" t="n"/>
      <c r="P18" s="190" t="n"/>
      <c r="Q18" s="1015" t="inlineStr">
        <is>
          <t>DPO 1 - 2° Coxswain</t>
        </is>
      </c>
      <c r="R18" s="936" t="n"/>
      <c r="S18" s="936" t="n"/>
      <c r="T18" s="937" t="n"/>
      <c r="U18" s="1016">
        <f>PORTUGUÊS!T19</f>
        <v/>
      </c>
      <c r="V18" s="936" t="n"/>
      <c r="W18" s="939" t="n"/>
      <c r="X18" s="189" t="n"/>
      <c r="Y18" s="1015" t="inlineStr">
        <is>
          <t>Bosun - 2° Coxswain</t>
        </is>
      </c>
      <c r="Z18" s="936" t="n"/>
      <c r="AA18" s="936" t="n"/>
      <c r="AB18" s="937" t="n"/>
      <c r="AC18" s="1017">
        <f>PORTUGUÊS!AB19</f>
        <v/>
      </c>
      <c r="AD18" s="936" t="n"/>
      <c r="AE18" s="939" t="n"/>
      <c r="AF18" s="158" t="n"/>
    </row>
    <row r="19" ht="30" customHeight="1" s="867" thickBot="1">
      <c r="A19" s="160" t="n"/>
      <c r="B19" s="175" t="n"/>
      <c r="C19" s="676">
        <f>PORTUGUÊS!C20</f>
        <v/>
      </c>
      <c r="D19" s="931" t="n"/>
      <c r="E19" s="697" t="inlineStr">
        <is>
          <t>MASTER / OIM</t>
        </is>
      </c>
      <c r="F19" s="917" t="n"/>
      <c r="G19" s="917" t="n"/>
      <c r="H19" s="918" t="n"/>
      <c r="I19" s="699" t="inlineStr">
        <is>
          <t>In overall Command</t>
        </is>
      </c>
      <c r="J19" s="917" t="n"/>
      <c r="K19" s="917" t="n"/>
      <c r="L19" s="918" t="n"/>
      <c r="M19" s="175" t="n"/>
      <c r="N19" s="175" t="n"/>
      <c r="O19" s="175" t="n"/>
      <c r="P19" s="190" t="n"/>
      <c r="Q19" s="1015" t="inlineStr">
        <is>
          <t>Crane Operator 1- FWD</t>
        </is>
      </c>
      <c r="R19" s="936" t="n"/>
      <c r="S19" s="936" t="n"/>
      <c r="T19" s="937" t="n"/>
      <c r="U19" s="1016">
        <f>PORTUGUÊS!T20</f>
        <v/>
      </c>
      <c r="V19" s="936" t="n"/>
      <c r="W19" s="939" t="n"/>
      <c r="X19" s="189" t="n"/>
      <c r="Y19" s="1015" t="inlineStr">
        <is>
          <t>Deck Pusher 1 - FWD</t>
        </is>
      </c>
      <c r="Z19" s="936" t="n"/>
      <c r="AA19" s="936" t="n"/>
      <c r="AB19" s="937" t="n"/>
      <c r="AC19" s="1017">
        <f>PORTUGUÊS!AB20</f>
        <v/>
      </c>
      <c r="AD19" s="936" t="n"/>
      <c r="AE19" s="939" t="n"/>
      <c r="AF19" s="158" t="n"/>
    </row>
    <row r="20" ht="30" customHeight="1" s="867" thickBot="1">
      <c r="A20" s="160" t="n"/>
      <c r="B20" s="175" t="n"/>
      <c r="C20" s="676">
        <f>PORTUGUÊS!C21</f>
        <v/>
      </c>
      <c r="D20" s="931" t="n"/>
      <c r="E20" s="701" t="inlineStr">
        <is>
          <t>RIG SUPERINTENDENT</t>
        </is>
      </c>
      <c r="F20" s="936" t="n"/>
      <c r="G20" s="936" t="n"/>
      <c r="H20" s="978" t="n"/>
      <c r="I20" s="686" t="inlineStr">
        <is>
          <t>Assist OIM/Contact Ocyan</t>
        </is>
      </c>
      <c r="J20" s="936" t="n"/>
      <c r="K20" s="936" t="n"/>
      <c r="L20" s="937" t="n"/>
      <c r="M20" s="175" t="n"/>
      <c r="N20" s="175" t="n"/>
      <c r="O20" s="175" t="n"/>
      <c r="P20" s="190" t="n"/>
      <c r="Q20" s="1015" t="inlineStr">
        <is>
          <t>Able Seaman 1 - AFT</t>
        </is>
      </c>
      <c r="R20" s="936" t="n"/>
      <c r="S20" s="936" t="n"/>
      <c r="T20" s="937" t="n"/>
      <c r="U20" s="1016">
        <f>PORTUGUÊS!T21</f>
        <v/>
      </c>
      <c r="V20" s="936" t="n"/>
      <c r="W20" s="939" t="n"/>
      <c r="X20" s="189" t="n"/>
      <c r="Y20" s="1015" t="inlineStr">
        <is>
          <t>Deck Pusher 2 - AFT</t>
        </is>
      </c>
      <c r="Z20" s="936" t="n"/>
      <c r="AA20" s="936" t="n"/>
      <c r="AB20" s="937" t="n"/>
      <c r="AC20" s="1017">
        <f>PORTUGUÊS!AB21</f>
        <v/>
      </c>
      <c r="AD20" s="936" t="n"/>
      <c r="AE20" s="939" t="n"/>
      <c r="AF20" s="158" t="n"/>
    </row>
    <row r="21" ht="30" customHeight="1" s="867" thickBot="1">
      <c r="A21" s="160" t="n"/>
      <c r="B21" s="175" t="n"/>
      <c r="C21" s="676">
        <f>PORTUGUÊS!C22</f>
        <v/>
      </c>
      <c r="D21" s="931" t="n"/>
      <c r="E21" s="701" t="inlineStr">
        <is>
          <t>MAINT. COORDINATOR</t>
        </is>
      </c>
      <c r="F21" s="936" t="n"/>
      <c r="G21" s="936" t="n"/>
      <c r="H21" s="978" t="n"/>
      <c r="I21" s="686" t="inlineStr">
        <is>
          <t>Technical Support</t>
        </is>
      </c>
      <c r="J21" s="936" t="n"/>
      <c r="K21" s="936" t="n"/>
      <c r="L21" s="937" t="n"/>
      <c r="M21" s="175" t="n"/>
      <c r="N21" s="175" t="n"/>
      <c r="O21" s="175" t="n"/>
      <c r="P21" s="190" t="n"/>
      <c r="Q21" s="1019" t="inlineStr">
        <is>
          <t>Engineer Officer 2 - Mechanic</t>
        </is>
      </c>
      <c r="R21" s="946" t="n"/>
      <c r="S21" s="946" t="n"/>
      <c r="T21" s="947" t="n"/>
      <c r="U21" s="1020">
        <f>PORTUGUÊS!T22</f>
        <v/>
      </c>
      <c r="V21" s="946" t="n"/>
      <c r="W21" s="949" t="n"/>
      <c r="X21" s="189" t="n"/>
      <c r="Y21" s="1021" t="inlineStr">
        <is>
          <t>Engineer Officer 1 - Mechanic</t>
        </is>
      </c>
      <c r="Z21" s="946" t="n"/>
      <c r="AA21" s="946" t="n"/>
      <c r="AB21" s="947" t="n"/>
      <c r="AC21" s="1022">
        <f>PORTUGUÊS!AB22</f>
        <v/>
      </c>
      <c r="AD21" s="946" t="n"/>
      <c r="AE21" s="949" t="n"/>
      <c r="AF21" s="158" t="n"/>
    </row>
    <row r="22" ht="30" customHeight="1" s="867" thickBot="1">
      <c r="A22" s="160" t="n"/>
      <c r="B22" s="175" t="n"/>
      <c r="C22" s="676">
        <f>PORTUGUÊS!C23</f>
        <v/>
      </c>
      <c r="D22" s="931" t="n"/>
      <c r="E22" s="701" t="inlineStr">
        <is>
          <t>SDPO (On Duty)</t>
        </is>
      </c>
      <c r="F22" s="936" t="n"/>
      <c r="G22" s="936" t="n"/>
      <c r="H22" s="978" t="n"/>
      <c r="I22" s="686" t="inlineStr">
        <is>
          <t>DP Control</t>
        </is>
      </c>
      <c r="J22" s="936" t="n"/>
      <c r="K22" s="936" t="n"/>
      <c r="L22" s="937" t="n"/>
      <c r="M22" s="175" t="n"/>
      <c r="N22" s="175" t="n"/>
      <c r="O22" s="175" t="n"/>
      <c r="P22" s="175" t="n"/>
      <c r="Q22" s="188" t="n"/>
      <c r="R22" s="188" t="n"/>
      <c r="S22" s="188" t="n"/>
      <c r="T22" s="188" t="n"/>
      <c r="U22" s="188" t="n"/>
      <c r="V22" s="188" t="n"/>
      <c r="W22" s="188" t="n"/>
      <c r="X22" s="187" t="n"/>
      <c r="Y22" s="188" t="n"/>
      <c r="Z22" s="188" t="n"/>
      <c r="AA22" s="188" t="n"/>
      <c r="AB22" s="188" t="n"/>
      <c r="AC22" s="188" t="n"/>
      <c r="AD22" s="188" t="n"/>
      <c r="AE22" s="188" t="n"/>
      <c r="AF22" s="158" t="n"/>
    </row>
    <row r="23" ht="30" customHeight="1" s="867" thickBot="1">
      <c r="A23" s="160" t="n"/>
      <c r="B23" s="175" t="n"/>
      <c r="C23" s="676">
        <f>PORTUGUÊS!C24</f>
        <v/>
      </c>
      <c r="D23" s="931" t="n"/>
      <c r="E23" s="701" t="inlineStr">
        <is>
          <t>DPO (On Duty)</t>
        </is>
      </c>
      <c r="F23" s="936" t="n"/>
      <c r="G23" s="936" t="n"/>
      <c r="H23" s="978" t="n"/>
      <c r="I23" s="1023" t="inlineStr">
        <is>
          <t>Comm with Emgy Teams</t>
        </is>
      </c>
      <c r="J23" s="936" t="n"/>
      <c r="K23" s="936" t="n"/>
      <c r="L23" s="939" t="n"/>
      <c r="M23" s="175" t="n"/>
      <c r="N23" s="175" t="n"/>
      <c r="O23" s="175" t="n"/>
      <c r="P23" s="175" t="n"/>
      <c r="Q23" s="1024" t="inlineStr">
        <is>
          <t>Passengers</t>
        </is>
      </c>
      <c r="R23" s="921" t="n"/>
      <c r="S23" s="921" t="n"/>
      <c r="T23" s="921" t="n"/>
      <c r="U23" s="921" t="n"/>
      <c r="V23" s="921" t="n"/>
      <c r="W23" s="899" t="n"/>
      <c r="X23" s="186" t="n"/>
      <c r="Y23" s="1009" t="inlineStr">
        <is>
          <t>LIFEBOAT #3 (Alternate #6)</t>
        </is>
      </c>
      <c r="Z23" s="926" t="n"/>
      <c r="AA23" s="926" t="n"/>
      <c r="AB23" s="926" t="n"/>
      <c r="AC23" s="926" t="n"/>
      <c r="AD23" s="926" t="n"/>
      <c r="AE23" s="927" t="n"/>
    </row>
    <row r="24" ht="30" customHeight="1" s="867" thickBot="1">
      <c r="A24" s="160" t="n"/>
      <c r="B24" s="175" t="n"/>
      <c r="C24" s="676">
        <f>PORTUGUÊS!C25</f>
        <v/>
      </c>
      <c r="D24" s="931" t="n"/>
      <c r="E24" s="701" t="inlineStr">
        <is>
          <t>SDPO (Off Duty)</t>
        </is>
      </c>
      <c r="F24" s="936" t="n"/>
      <c r="G24" s="936" t="n"/>
      <c r="H24" s="978" t="n"/>
      <c r="I24" s="1023" t="inlineStr">
        <is>
          <t>Assist OIM</t>
        </is>
      </c>
      <c r="J24" s="936" t="n"/>
      <c r="K24" s="936" t="n"/>
      <c r="L24" s="939" t="n"/>
      <c r="M24" s="175" t="n"/>
      <c r="N24" s="175" t="n"/>
      <c r="O24" s="175" t="n"/>
      <c r="P24" s="175" t="n"/>
      <c r="Q24" s="1025" t="inlineStr">
        <is>
          <t>All Passengers not assigned a specific duty during an emergency shall go to their designated muster point, using PPE and life jacket in accordance to the cabin designated in the POB
The designated Cabins for each Position/Passenger must be according with the POB</t>
        </is>
      </c>
      <c r="R24" s="921" t="n"/>
      <c r="S24" s="921" t="n"/>
      <c r="T24" s="921" t="n"/>
      <c r="U24" s="921" t="n"/>
      <c r="V24" s="921" t="n"/>
      <c r="W24" s="899" t="n"/>
      <c r="X24" s="187" t="n"/>
      <c r="Y24" s="1010" t="inlineStr">
        <is>
          <t>Crew</t>
        </is>
      </c>
      <c r="Z24" s="926" t="n"/>
      <c r="AA24" s="926" t="n"/>
      <c r="AB24" s="926" t="n"/>
      <c r="AC24" s="926" t="n"/>
      <c r="AD24" s="926" t="n"/>
      <c r="AE24" s="927" t="n"/>
    </row>
    <row r="25" ht="30" customHeight="1" s="867" thickBot="1">
      <c r="A25" s="160" t="n"/>
      <c r="B25" s="175" t="n"/>
      <c r="C25" s="676">
        <f>PORTUGUÊS!C26</f>
        <v/>
      </c>
      <c r="D25" s="931" t="n"/>
      <c r="E25" s="701" t="inlineStr">
        <is>
          <t>COMPANY MAN</t>
        </is>
      </c>
      <c r="F25" s="936" t="n"/>
      <c r="G25" s="936" t="n"/>
      <c r="H25" s="978" t="n"/>
      <c r="I25" s="686" t="inlineStr">
        <is>
          <t>Interfaces with Shore Base</t>
        </is>
      </c>
      <c r="J25" s="936" t="n"/>
      <c r="K25" s="936" t="n"/>
      <c r="L25" s="937" t="n"/>
      <c r="M25" s="175" t="n"/>
      <c r="N25" s="175" t="n"/>
      <c r="O25" s="175" t="n"/>
      <c r="P25" s="175" t="n"/>
      <c r="Q25" s="900" t="n"/>
      <c r="W25" s="901" t="n"/>
      <c r="X25" s="187" t="n"/>
      <c r="Y25" s="1026" t="inlineStr">
        <is>
          <t>POSITION</t>
        </is>
      </c>
      <c r="Z25" s="930" t="n"/>
      <c r="AA25" s="930" t="n"/>
      <c r="AB25" s="931" t="n"/>
      <c r="AC25" s="1027" t="inlineStr">
        <is>
          <t>DUTY</t>
        </is>
      </c>
      <c r="AD25" s="930" t="n"/>
      <c r="AE25" s="976" t="n"/>
    </row>
    <row r="26" ht="30" customHeight="1" s="867" thickBot="1">
      <c r="A26" s="160" t="n"/>
      <c r="B26" s="175" t="n"/>
      <c r="C26" s="676">
        <f>PORTUGUÊS!C27</f>
        <v/>
      </c>
      <c r="D26" s="931" t="n"/>
      <c r="E26" s="701" t="inlineStr">
        <is>
          <t>ELEC &amp; ET SUPERVISORS</t>
        </is>
      </c>
      <c r="F26" s="936" t="n"/>
      <c r="G26" s="936" t="n"/>
      <c r="H26" s="978" t="n"/>
      <c r="I26" s="686" t="inlineStr">
        <is>
          <t>Assist OIM</t>
        </is>
      </c>
      <c r="J26" s="936" t="n"/>
      <c r="K26" s="936" t="n"/>
      <c r="L26" s="937" t="n"/>
      <c r="M26" s="175" t="n"/>
      <c r="N26" s="175" t="n"/>
      <c r="O26" s="175" t="n"/>
      <c r="P26" s="175" t="n"/>
      <c r="Q26" s="900" t="n"/>
      <c r="W26" s="901" t="n"/>
      <c r="X26" s="187" t="n"/>
      <c r="Y26" s="1015" t="inlineStr">
        <is>
          <t>Chief Mate - Coxswain</t>
        </is>
      </c>
      <c r="Z26" s="936" t="n"/>
      <c r="AA26" s="936" t="n"/>
      <c r="AB26" s="937" t="n"/>
      <c r="AC26" s="1016">
        <f>PORTUGUÊS!AB27</f>
        <v/>
      </c>
      <c r="AD26" s="936" t="n"/>
      <c r="AE26" s="939" t="n"/>
    </row>
    <row r="27" ht="30" customHeight="1" s="867" thickBot="1">
      <c r="A27" s="160" t="n"/>
      <c r="B27" s="175" t="n"/>
      <c r="C27" s="676">
        <f>PORTUGUÊS!C28</f>
        <v/>
      </c>
      <c r="D27" s="931" t="n"/>
      <c r="E27" s="1028" t="inlineStr">
        <is>
          <t>RADIO OPERATOR (On Duty)</t>
        </is>
      </c>
      <c r="F27" s="936" t="n"/>
      <c r="G27" s="936" t="n"/>
      <c r="H27" s="937" t="n"/>
      <c r="I27" s="1023" t="inlineStr">
        <is>
          <t>Communications</t>
        </is>
      </c>
      <c r="J27" s="936" t="n"/>
      <c r="K27" s="936" t="n"/>
      <c r="L27" s="939" t="n"/>
      <c r="M27" s="175" t="n"/>
      <c r="N27" s="175" t="n"/>
      <c r="O27" s="175" t="n"/>
      <c r="P27" s="175" t="n"/>
      <c r="Q27" s="900" t="n"/>
      <c r="W27" s="901" t="n"/>
      <c r="X27" s="187" t="n"/>
      <c r="Y27" s="1015" t="inlineStr">
        <is>
          <t>DPO 2 - 2° Coxswain</t>
        </is>
      </c>
      <c r="Z27" s="936" t="n"/>
      <c r="AA27" s="936" t="n"/>
      <c r="AB27" s="937" t="n"/>
      <c r="AC27" s="1016">
        <f>PORTUGUÊS!AB28</f>
        <v/>
      </c>
      <c r="AD27" s="936" t="n"/>
      <c r="AE27" s="939" t="n"/>
    </row>
    <row r="28" ht="30" customHeight="1" s="867" thickBot="1">
      <c r="A28" s="160" t="n"/>
      <c r="B28" s="175" t="n"/>
      <c r="C28" s="676">
        <f>PORTUGUÊS!C29</f>
        <v/>
      </c>
      <c r="D28" s="931" t="n"/>
      <c r="E28" s="701" t="inlineStr">
        <is>
          <t>RADIO OPERATOR (Off Duty)</t>
        </is>
      </c>
      <c r="F28" s="936" t="n"/>
      <c r="G28" s="936" t="n"/>
      <c r="H28" s="978" t="n"/>
      <c r="I28" s="1029" t="inlineStr">
        <is>
          <t>Event Board</t>
        </is>
      </c>
      <c r="J28" s="910" t="n"/>
      <c r="K28" s="910" t="n"/>
      <c r="L28" s="994" t="n"/>
      <c r="M28" s="175" t="n"/>
      <c r="N28" s="175" t="n"/>
      <c r="O28" s="175" t="n"/>
      <c r="P28" s="175" t="n"/>
      <c r="Q28" s="900" t="n"/>
      <c r="W28" s="901" t="n"/>
      <c r="X28" s="186" t="n"/>
      <c r="Y28" s="1015" t="inlineStr">
        <is>
          <t>Crane Operator 2 - FWD</t>
        </is>
      </c>
      <c r="Z28" s="936" t="n"/>
      <c r="AA28" s="936" t="n"/>
      <c r="AB28" s="937" t="n"/>
      <c r="AC28" s="1016">
        <f>PORTUGUÊS!AB29</f>
        <v/>
      </c>
      <c r="AD28" s="936" t="n"/>
      <c r="AE28" s="939" t="n"/>
    </row>
    <row r="29" ht="30" customHeight="1" s="867" thickBot="1">
      <c r="A29" s="160" t="n"/>
      <c r="B29" s="175" t="n"/>
      <c r="C29" s="676">
        <f>PORTUGUÊS!C30</f>
        <v/>
      </c>
      <c r="D29" s="931" t="n"/>
      <c r="E29" s="717" t="inlineStr">
        <is>
          <t>DPO (Off Duty)</t>
        </is>
      </c>
      <c r="F29" s="946" t="n"/>
      <c r="G29" s="946" t="n"/>
      <c r="H29" s="968" t="n"/>
      <c r="I29" s="1029" t="inlineStr">
        <is>
          <t>Assist OIM</t>
        </is>
      </c>
      <c r="J29" s="910" t="n"/>
      <c r="K29" s="910" t="n"/>
      <c r="L29" s="994" t="n"/>
      <c r="M29" s="175" t="n"/>
      <c r="N29" s="175" t="n"/>
      <c r="O29" s="175" t="n"/>
      <c r="P29" s="175" t="n"/>
      <c r="Q29" s="900" t="n"/>
      <c r="W29" s="901" t="n"/>
      <c r="X29" s="186" t="n"/>
      <c r="Y29" s="1015" t="inlineStr">
        <is>
          <t>Able Seaman 2 - AFT</t>
        </is>
      </c>
      <c r="Z29" s="936" t="n"/>
      <c r="AA29" s="936" t="n"/>
      <c r="AB29" s="937" t="n"/>
      <c r="AC29" s="1016">
        <f>PORTUGUÊS!AB30</f>
        <v/>
      </c>
      <c r="AD29" s="936" t="n"/>
      <c r="AE29" s="939" t="n"/>
    </row>
    <row r="30" ht="30" customHeight="1" s="867" thickBot="1">
      <c r="A30" s="160" t="n"/>
      <c r="E30" s="185" t="n"/>
      <c r="F30" s="185" t="n"/>
      <c r="G30" s="185" t="n"/>
      <c r="H30" s="172" t="n"/>
      <c r="I30" s="853" t="n"/>
      <c r="J30" s="921" t="n"/>
      <c r="K30" s="921" t="n"/>
      <c r="L30" s="921" t="n"/>
      <c r="Q30" s="902" t="n"/>
      <c r="R30" s="923" t="n"/>
      <c r="S30" s="923" t="n"/>
      <c r="T30" s="923" t="n"/>
      <c r="U30" s="923" t="n"/>
      <c r="V30" s="923" t="n"/>
      <c r="W30" s="903" t="n"/>
      <c r="X30" s="184" t="n"/>
      <c r="Y30" s="1021" t="inlineStr">
        <is>
          <t>Chief Engineer - Mechanic</t>
        </is>
      </c>
      <c r="Z30" s="946" t="n"/>
      <c r="AA30" s="946" t="n"/>
      <c r="AB30" s="947" t="n"/>
      <c r="AC30" s="1020">
        <f>PORTUGUÊS!AB31</f>
        <v/>
      </c>
      <c r="AD30" s="946" t="n"/>
      <c r="AE30" s="949" t="n"/>
    </row>
    <row r="31" ht="26.25" customHeight="1" s="867" thickBot="1">
      <c r="A31" s="160" t="n"/>
      <c r="B31" s="1030" t="inlineStr">
        <is>
          <t>FIRE FIGHTING TEAMS,  CHIEF MATE ON SCENE COMMANDER</t>
        </is>
      </c>
      <c r="C31" s="921" t="n"/>
      <c r="D31" s="921" t="n"/>
      <c r="E31" s="921" t="n"/>
      <c r="F31" s="921" t="n"/>
      <c r="G31" s="921" t="n"/>
      <c r="H31" s="921" t="n"/>
      <c r="I31" s="921" t="n"/>
      <c r="J31" s="921" t="n"/>
      <c r="K31" s="921" t="n"/>
      <c r="L31" s="921" t="n"/>
      <c r="M31" s="921" t="n"/>
      <c r="N31" s="921" t="n"/>
      <c r="O31" s="899" t="n"/>
      <c r="X31" s="184" t="n"/>
      <c r="AF31" s="158" t="n"/>
    </row>
    <row r="32" ht="30" customHeight="1" s="867" thickBot="1">
      <c r="A32" s="160" t="n"/>
      <c r="B32" s="900" t="n"/>
      <c r="O32" s="901" t="n"/>
      <c r="Q32" s="1031" t="inlineStr">
        <is>
          <t>ROUSTABOUTS</t>
        </is>
      </c>
      <c r="R32" s="926" t="n"/>
      <c r="S32" s="926" t="n"/>
      <c r="T32" s="926" t="n"/>
      <c r="U32" s="926" t="n"/>
      <c r="V32" s="926" t="n"/>
      <c r="W32" s="926" t="n"/>
      <c r="X32" s="926" t="n"/>
      <c r="Y32" s="926" t="n"/>
      <c r="Z32" s="926" t="n"/>
      <c r="AA32" s="926" t="n"/>
      <c r="AB32" s="926" t="n"/>
      <c r="AC32" s="926" t="n"/>
      <c r="AD32" s="926" t="n"/>
      <c r="AE32" s="927" t="n"/>
      <c r="AF32" s="158" t="n"/>
    </row>
    <row r="33" ht="30" customHeight="1" s="867" thickBot="1">
      <c r="A33" s="160" t="n"/>
      <c r="B33" s="902" t="n"/>
      <c r="C33" s="923" t="n"/>
      <c r="D33" s="923" t="n"/>
      <c r="E33" s="923" t="n"/>
      <c r="F33" s="923" t="n"/>
      <c r="G33" s="923" t="n"/>
      <c r="H33" s="923" t="n"/>
      <c r="I33" s="923" t="n"/>
      <c r="J33" s="923" t="n"/>
      <c r="K33" s="923" t="n"/>
      <c r="L33" s="923" t="n"/>
      <c r="M33" s="923" t="n"/>
      <c r="N33" s="923" t="n"/>
      <c r="O33" s="903" t="n"/>
      <c r="Q33" s="607" t="inlineStr">
        <is>
          <t>ROUSTABOUT 1</t>
        </is>
      </c>
      <c r="R33" s="936" t="n"/>
      <c r="S33" s="936" t="n"/>
      <c r="T33" s="936" t="n"/>
      <c r="U33" s="936" t="n"/>
      <c r="V33" s="936" t="n"/>
      <c r="W33" s="937" t="n"/>
      <c r="X33" s="183" t="n"/>
      <c r="Y33" s="607" t="inlineStr">
        <is>
          <t>ROUSTABOUT 2</t>
        </is>
      </c>
      <c r="Z33" s="936" t="n"/>
      <c r="AA33" s="936" t="n"/>
      <c r="AB33" s="936" t="n"/>
      <c r="AC33" s="936" t="n"/>
      <c r="AD33" s="936" t="n"/>
      <c r="AE33" s="937" t="n"/>
      <c r="AF33" s="158" t="n"/>
    </row>
    <row r="34" ht="30" customHeight="1" s="867" thickBot="1">
      <c r="A34" s="160" t="n"/>
      <c r="B34" s="1032" t="inlineStr">
        <is>
          <t>FIRE TEAM #1</t>
        </is>
      </c>
      <c r="C34" s="923" t="n"/>
      <c r="D34" s="923" t="n"/>
      <c r="E34" s="923" t="n"/>
      <c r="F34" s="923" t="n"/>
      <c r="G34" s="903" t="n"/>
      <c r="H34" s="159" t="n"/>
      <c r="I34" s="171" t="n"/>
      <c r="J34" s="1018" t="inlineStr">
        <is>
          <t>FIRE TEAM #2</t>
        </is>
      </c>
      <c r="K34" s="926" t="n"/>
      <c r="L34" s="926" t="n"/>
      <c r="M34" s="926" t="n"/>
      <c r="N34" s="926" t="n"/>
      <c r="O34" s="927" t="n"/>
      <c r="Q34" s="608">
        <f>PORTUGUÊS!Q35</f>
        <v/>
      </c>
      <c r="R34" s="936" t="n"/>
      <c r="S34" s="936" t="n"/>
      <c r="T34" s="936" t="n"/>
      <c r="U34" s="936" t="n"/>
      <c r="V34" s="936" t="n"/>
      <c r="W34" s="937" t="n"/>
      <c r="X34" s="182" t="n"/>
      <c r="Y34" s="608">
        <f>PORTUGUÊS!Y35</f>
        <v/>
      </c>
      <c r="Z34" s="936" t="n"/>
      <c r="AA34" s="936" t="n"/>
      <c r="AB34" s="936" t="n"/>
      <c r="AC34" s="936" t="n"/>
      <c r="AD34" s="936" t="n"/>
      <c r="AE34" s="937" t="n"/>
      <c r="AF34" s="158" t="n"/>
    </row>
    <row r="35" ht="30" customHeight="1" s="867">
      <c r="A35" s="160" t="n"/>
      <c r="B35" s="697" t="inlineStr">
        <is>
          <t>ENGINEER OF. 1 - Leader</t>
        </is>
      </c>
      <c r="C35" s="917" t="n"/>
      <c r="D35" s="918" t="n"/>
      <c r="E35" s="1033">
        <f>PORTUGUÊS!E36</f>
        <v/>
      </c>
      <c r="F35" s="930" t="n"/>
      <c r="G35" s="976" t="n"/>
      <c r="H35" s="159" t="n"/>
      <c r="I35" s="171" t="n"/>
      <c r="J35" s="812" t="inlineStr">
        <is>
          <t>ENGINEER OF. 2 - Leader</t>
        </is>
      </c>
      <c r="K35" s="930" t="n"/>
      <c r="L35" s="931" t="n"/>
      <c r="M35" s="814">
        <f>PORTUGUÊS!M36</f>
        <v/>
      </c>
      <c r="N35" s="963" t="n"/>
      <c r="O35" s="964" t="n"/>
      <c r="Q35" s="608">
        <f>PORTUGUÊS!Q36</f>
        <v/>
      </c>
      <c r="R35" s="936" t="n"/>
      <c r="S35" s="936" t="n"/>
      <c r="T35" s="936" t="n"/>
      <c r="U35" s="936" t="n"/>
      <c r="V35" s="936" t="n"/>
      <c r="W35" s="937" t="n"/>
      <c r="X35" s="182" t="n"/>
      <c r="Y35" s="608">
        <f>PORTUGUÊS!Y36</f>
        <v/>
      </c>
      <c r="Z35" s="936" t="n"/>
      <c r="AA35" s="936" t="n"/>
      <c r="AB35" s="936" t="n"/>
      <c r="AC35" s="936" t="n"/>
      <c r="AD35" s="936" t="n"/>
      <c r="AE35" s="937" t="n"/>
      <c r="AF35" s="158" t="n"/>
    </row>
    <row r="36" ht="30" customHeight="1" s="867">
      <c r="A36" s="160" t="n"/>
      <c r="B36" s="701" t="inlineStr">
        <is>
          <t>DECKPUSHER 1 - Ass. Leader</t>
        </is>
      </c>
      <c r="C36" s="936" t="n"/>
      <c r="D36" s="978" t="n"/>
      <c r="E36" s="1023">
        <f>PORTUGUÊS!E37</f>
        <v/>
      </c>
      <c r="F36" s="936" t="n"/>
      <c r="G36" s="939" t="n"/>
      <c r="H36" s="159" t="n"/>
      <c r="I36" s="171" t="n"/>
      <c r="J36" s="701" t="inlineStr">
        <is>
          <t>DECKPUSHER 2 - Ass. Leader</t>
        </is>
      </c>
      <c r="K36" s="936" t="n"/>
      <c r="L36" s="978" t="n"/>
      <c r="M36" s="686">
        <f>PORTUGUÊS!M37</f>
        <v/>
      </c>
      <c r="N36" s="936" t="n"/>
      <c r="O36" s="937" t="n"/>
      <c r="Q36" s="608">
        <f>PORTUGUÊS!Q37</f>
        <v/>
      </c>
      <c r="R36" s="936" t="n"/>
      <c r="S36" s="936" t="n"/>
      <c r="T36" s="936" t="n"/>
      <c r="U36" s="936" t="n"/>
      <c r="V36" s="936" t="n"/>
      <c r="W36" s="937" t="n"/>
      <c r="X36" s="182" t="n"/>
      <c r="Y36" s="608">
        <f>PORTUGUÊS!Y37</f>
        <v/>
      </c>
      <c r="Z36" s="936" t="n"/>
      <c r="AA36" s="936" t="n"/>
      <c r="AB36" s="936" t="n"/>
      <c r="AC36" s="936" t="n"/>
      <c r="AD36" s="936" t="n"/>
      <c r="AE36" s="937" t="n"/>
      <c r="AF36" s="158" t="n"/>
    </row>
    <row r="37" ht="30" customHeight="1" s="867" thickBot="1">
      <c r="A37" s="160" t="n"/>
      <c r="B37" s="1028" t="inlineStr">
        <is>
          <t>CRANE OP 1 - BA</t>
        </is>
      </c>
      <c r="C37" s="936" t="n"/>
      <c r="D37" s="937" t="n"/>
      <c r="E37" s="1023">
        <f>PORTUGUÊS!E38</f>
        <v/>
      </c>
      <c r="F37" s="936" t="n"/>
      <c r="G37" s="939" t="n"/>
      <c r="H37" s="159" t="n"/>
      <c r="I37" s="171" t="n"/>
      <c r="J37" s="1028" t="inlineStr">
        <is>
          <t>CRANE OP 2 - BA</t>
        </is>
      </c>
      <c r="K37" s="936" t="n"/>
      <c r="L37" s="937" t="n"/>
      <c r="M37" s="686">
        <f>PORTUGUÊS!M38</f>
        <v/>
      </c>
      <c r="N37" s="936" t="n"/>
      <c r="O37" s="937" t="n"/>
      <c r="Q37" s="862">
        <f>PORTUGUÊS!Q38</f>
        <v/>
      </c>
      <c r="R37" s="936" t="n"/>
      <c r="S37" s="936" t="n"/>
      <c r="T37" s="936" t="n"/>
      <c r="U37" s="936" t="n"/>
      <c r="V37" s="936" t="n"/>
      <c r="W37" s="937" t="n"/>
      <c r="X37" s="181" t="n"/>
      <c r="Y37" s="608" t="n"/>
      <c r="Z37" s="936" t="n"/>
      <c r="AA37" s="936" t="n"/>
      <c r="AB37" s="936" t="n"/>
      <c r="AC37" s="936" t="n"/>
      <c r="AD37" s="936" t="n"/>
      <c r="AE37" s="937" t="n"/>
      <c r="AF37" s="158" t="n"/>
    </row>
    <row r="38" ht="30" customHeight="1" s="867" thickBot="1">
      <c r="A38" s="160" t="n"/>
      <c r="B38" s="1028" t="inlineStr">
        <is>
          <t>ASST CRANE OP 1 - BA</t>
        </is>
      </c>
      <c r="C38" s="936" t="n"/>
      <c r="D38" s="937" t="n"/>
      <c r="E38" s="1023">
        <f>PORTUGUÊS!E39</f>
        <v/>
      </c>
      <c r="F38" s="936" t="n"/>
      <c r="G38" s="939" t="n"/>
      <c r="H38" s="159" t="n"/>
      <c r="I38" s="171" t="n"/>
      <c r="J38" s="1028" t="inlineStr">
        <is>
          <t>ASST CRANE OP 2 - BA</t>
        </is>
      </c>
      <c r="K38" s="936" t="n"/>
      <c r="L38" s="937" t="n"/>
      <c r="M38" s="686">
        <f>PORTUGUÊS!M39</f>
        <v/>
      </c>
      <c r="N38" s="936" t="n"/>
      <c r="O38" s="937" t="n"/>
      <c r="AF38" s="158" t="n"/>
    </row>
    <row r="39" ht="37.5" customHeight="1" s="867" thickBot="1">
      <c r="A39" s="160" t="n"/>
      <c r="B39" s="1034" t="inlineStr">
        <is>
          <t>3 x ROUSTABOUT 1 - Hose Party</t>
        </is>
      </c>
      <c r="C39" s="936" t="n"/>
      <c r="D39" s="936" t="n"/>
      <c r="E39" s="936" t="n"/>
      <c r="F39" s="936" t="n"/>
      <c r="G39" s="939" t="n"/>
      <c r="H39" s="159" t="n"/>
      <c r="I39" s="171" t="n"/>
      <c r="J39" s="1034" t="inlineStr">
        <is>
          <t>3 x ROUSTABOUT 2 - Hose Party</t>
        </is>
      </c>
      <c r="K39" s="936" t="n"/>
      <c r="L39" s="936" t="n"/>
      <c r="M39" s="936" t="n"/>
      <c r="N39" s="936" t="n"/>
      <c r="O39" s="939" t="n"/>
      <c r="Q39" s="1035" t="inlineStr">
        <is>
          <t>GENERAL INSTRUCTIONS</t>
        </is>
      </c>
      <c r="R39" s="926" t="n"/>
      <c r="S39" s="926" t="n"/>
      <c r="T39" s="926" t="n"/>
      <c r="U39" s="926" t="n"/>
      <c r="V39" s="926" t="n"/>
      <c r="W39" s="926" t="n"/>
      <c r="X39" s="926" t="n"/>
      <c r="Y39" s="926" t="n"/>
      <c r="Z39" s="926" t="n"/>
      <c r="AA39" s="926" t="n"/>
      <c r="AB39" s="926" t="n"/>
      <c r="AC39" s="926" t="n"/>
      <c r="AD39" s="926" t="n"/>
      <c r="AE39" s="927" t="n"/>
      <c r="AF39" s="176" t="n"/>
    </row>
    <row r="40" ht="30" customHeight="1" s="867" thickBot="1">
      <c r="A40" s="160" t="n"/>
      <c r="B40" s="717" t="inlineStr">
        <is>
          <t>ELECTRICIAN 1 - Ass. Leader</t>
        </is>
      </c>
      <c r="C40" s="946" t="n"/>
      <c r="D40" s="968" t="n"/>
      <c r="E40" s="822">
        <f>PORTUGUÊS!$E$41</f>
        <v/>
      </c>
      <c r="F40" s="946" t="n"/>
      <c r="G40" s="968" t="n"/>
      <c r="H40" s="159" t="n"/>
      <c r="I40" s="171" t="n"/>
      <c r="J40" s="1036" t="inlineStr">
        <is>
          <t>ELECTRICIAN 2 - Ass. Leader</t>
        </is>
      </c>
      <c r="K40" s="946" t="n"/>
      <c r="L40" s="947" t="n"/>
      <c r="M40" s="822">
        <f>PORTUGUÊS!$M$41</f>
        <v/>
      </c>
      <c r="N40" s="946" t="n"/>
      <c r="O40" s="968" t="n"/>
      <c r="Q40" s="1037" t="inlineStr">
        <is>
          <t>• On arrival on board EVERYONE must participate Security induction and familiarize themselves with their duties in an emergency case. Besides this, to being aware of the risks that exist on the premises, areas with an explosive atmosphere and an emphasis on safety process, occupational and ignition source.
• All personnel must attend all Emergency drills unless specifically exempted by the Master.
• Upon hearing any of the Emergency alarms, personnel shall proceed to their designated muster stations or take part on their assigned Emergency Teams. Full PPE must be worn at all drills scenarios.
• It is strictly forbidden to smoke anywhere except the designated area.
• Tampering with any safety equipment will be considered a serious breach of Ocyan Safety Policy and may result in termination of employment.</t>
        </is>
      </c>
      <c r="R40" s="921" t="n"/>
      <c r="S40" s="921" t="n"/>
      <c r="T40" s="921" t="n"/>
      <c r="U40" s="921" t="n"/>
      <c r="V40" s="921" t="n"/>
      <c r="W40" s="921" t="n"/>
      <c r="X40" s="921" t="n"/>
      <c r="Y40" s="921" t="n"/>
      <c r="Z40" s="921" t="n"/>
      <c r="AA40" s="921" t="n"/>
      <c r="AB40" s="921" t="n"/>
      <c r="AC40" s="921" t="n"/>
      <c r="AD40" s="921" t="n"/>
      <c r="AE40" s="899" t="n"/>
      <c r="AF40" s="176" t="n"/>
    </row>
    <row r="41" ht="30" customHeight="1" s="867" thickBot="1">
      <c r="A41" s="160" t="n"/>
      <c r="B41" s="758" t="n"/>
      <c r="C41" s="758" t="n"/>
      <c r="F41" s="179" t="n"/>
      <c r="G41" s="179" t="n"/>
      <c r="H41" s="159" t="n"/>
      <c r="I41" s="171" t="n"/>
      <c r="J41" s="178" t="n"/>
      <c r="K41" s="178" t="n"/>
      <c r="L41" s="178" t="n"/>
      <c r="M41" s="178" t="n"/>
      <c r="N41" s="178" t="n"/>
      <c r="O41" s="178" t="n"/>
      <c r="Q41" s="900" t="n"/>
      <c r="AE41" s="901" t="n"/>
      <c r="AF41" s="176" t="n"/>
    </row>
    <row r="42" ht="30" customHeight="1" s="867" thickBot="1">
      <c r="A42" s="160" t="n"/>
      <c r="B42" s="1014" t="inlineStr">
        <is>
          <t>WELL CONTROL TEAM</t>
        </is>
      </c>
      <c r="C42" s="926" t="n"/>
      <c r="D42" s="926" t="n"/>
      <c r="E42" s="926" t="n"/>
      <c r="F42" s="926" t="n"/>
      <c r="G42" s="927" t="n"/>
      <c r="H42" s="170" t="n"/>
      <c r="I42" s="177" t="n"/>
      <c r="J42" s="1014" t="inlineStr">
        <is>
          <t>DAMAGE CONTROL TEAM</t>
        </is>
      </c>
      <c r="K42" s="926" t="n"/>
      <c r="L42" s="926" t="n"/>
      <c r="M42" s="926" t="n"/>
      <c r="N42" s="926" t="n"/>
      <c r="O42" s="927" t="n"/>
      <c r="Q42" s="900" t="n"/>
      <c r="AE42" s="901" t="n"/>
      <c r="AF42" s="158" t="n"/>
    </row>
    <row r="43" ht="30" customHeight="1" s="867" thickBot="1">
      <c r="A43" s="160" t="n"/>
      <c r="B43" s="1038" t="inlineStr">
        <is>
          <t>DRILL FLOOR</t>
        </is>
      </c>
      <c r="C43" s="926" t="n"/>
      <c r="D43" s="926" t="n"/>
      <c r="E43" s="926" t="n"/>
      <c r="F43" s="926" t="n"/>
      <c r="G43" s="927" t="n"/>
      <c r="H43" s="172" t="n"/>
      <c r="I43" s="171" t="n"/>
      <c r="J43" s="1039" t="inlineStr">
        <is>
          <t>TECHNICAL OFFICE (ECR)</t>
        </is>
      </c>
      <c r="K43" s="926" t="n"/>
      <c r="L43" s="926" t="n"/>
      <c r="M43" s="926" t="n"/>
      <c r="N43" s="926" t="n"/>
      <c r="O43" s="927" t="n"/>
      <c r="Q43" s="900" t="n"/>
      <c r="AE43" s="901" t="n"/>
      <c r="AF43" s="176" t="n"/>
    </row>
    <row r="44" ht="30" customHeight="1" s="867">
      <c r="A44" s="160" t="n"/>
      <c r="B44" s="697" t="inlineStr">
        <is>
          <t>TOOLPUSHER (On Duty)</t>
        </is>
      </c>
      <c r="C44" s="917" t="n"/>
      <c r="D44" s="918" t="n"/>
      <c r="E44" s="1033">
        <f>PORTUGUÊS!E45</f>
        <v/>
      </c>
      <c r="F44" s="930" t="n"/>
      <c r="G44" s="976" t="n"/>
      <c r="H44" s="159" t="n"/>
      <c r="I44" s="171" t="n"/>
      <c r="J44" s="812" t="inlineStr">
        <is>
          <t>CHIEF ENGINEER</t>
        </is>
      </c>
      <c r="K44" s="930" t="n"/>
      <c r="L44" s="931" t="n"/>
      <c r="M44" s="1033">
        <f>PORTUGUÊS!M45</f>
        <v/>
      </c>
      <c r="N44" s="930" t="n"/>
      <c r="O44" s="976" t="n"/>
      <c r="P44" s="159" t="n"/>
      <c r="Q44" s="900" t="n"/>
      <c r="AE44" s="901" t="n"/>
      <c r="AF44" s="158" t="n"/>
    </row>
    <row r="45" ht="30" customHeight="1" s="867">
      <c r="A45" s="160" t="n"/>
      <c r="B45" s="1028" t="inlineStr">
        <is>
          <t>DRILLER (On Duty)</t>
        </is>
      </c>
      <c r="C45" s="936" t="n"/>
      <c r="D45" s="937" t="n"/>
      <c r="E45" s="1023">
        <f>PORTUGUÊS!E46</f>
        <v/>
      </c>
      <c r="F45" s="936" t="n"/>
      <c r="G45" s="939" t="n"/>
      <c r="H45" s="159" t="n"/>
      <c r="I45" s="171" t="n"/>
      <c r="J45" s="697" t="inlineStr">
        <is>
          <t>ENGINEER OF. (On Duty)</t>
        </is>
      </c>
      <c r="K45" s="917" t="n"/>
      <c r="L45" s="918" t="n"/>
      <c r="M45" s="1023">
        <f>PORTUGUÊS!M46</f>
        <v/>
      </c>
      <c r="N45" s="936" t="n"/>
      <c r="O45" s="939" t="n"/>
      <c r="Q45" s="900" t="n"/>
      <c r="AE45" s="901" t="n"/>
      <c r="AF45" s="158" t="n"/>
    </row>
    <row r="46" ht="30" customHeight="1" s="867">
      <c r="A46" s="160" t="n"/>
      <c r="B46" s="1028" t="inlineStr">
        <is>
          <t>ASS. DRILLERS (On Duty)</t>
        </is>
      </c>
      <c r="C46" s="936" t="n"/>
      <c r="D46" s="937" t="n"/>
      <c r="E46" s="1023">
        <f>PORTUGUÊS!E47</f>
        <v/>
      </c>
      <c r="F46" s="936" t="n"/>
      <c r="G46" s="939" t="n"/>
      <c r="H46" s="172" t="n"/>
      <c r="I46" s="175" t="n"/>
      <c r="J46" s="1028" t="inlineStr">
        <is>
          <t>CHIEF ELECTRICIAN</t>
        </is>
      </c>
      <c r="K46" s="936" t="n"/>
      <c r="L46" s="937" t="n"/>
      <c r="M46" s="1023">
        <f>PORTUGUÊS!M47</f>
        <v/>
      </c>
      <c r="N46" s="936" t="n"/>
      <c r="O46" s="939" t="n"/>
      <c r="Q46" s="900" t="n"/>
      <c r="AE46" s="901" t="n"/>
      <c r="AF46" s="158" t="n"/>
    </row>
    <row r="47" ht="60.75" customHeight="1" s="867" thickBot="1">
      <c r="A47" s="160" t="n"/>
      <c r="B47" s="1028" t="inlineStr">
        <is>
          <t>DERRICKMAN (On Duty)</t>
        </is>
      </c>
      <c r="C47" s="936" t="n"/>
      <c r="D47" s="937" t="n"/>
      <c r="E47" s="1023">
        <f>PORTUGUÊS!E48</f>
        <v/>
      </c>
      <c r="F47" s="936" t="n"/>
      <c r="G47" s="939" t="n"/>
      <c r="H47" s="159" t="n"/>
      <c r="I47" s="171" t="n"/>
      <c r="J47" s="701" t="inlineStr">
        <is>
          <t>ET (On Duty)</t>
        </is>
      </c>
      <c r="K47" s="936" t="n"/>
      <c r="L47" s="978" t="n"/>
      <c r="M47" s="1023">
        <f>PORTUGUÊS!M48</f>
        <v/>
      </c>
      <c r="N47" s="936" t="n"/>
      <c r="O47" s="939" t="n"/>
      <c r="Q47" s="902" t="n"/>
      <c r="R47" s="923" t="n"/>
      <c r="S47" s="923" t="n"/>
      <c r="T47" s="923" t="n"/>
      <c r="U47" s="923" t="n"/>
      <c r="V47" s="923" t="n"/>
      <c r="W47" s="923" t="n"/>
      <c r="X47" s="923" t="n"/>
      <c r="Y47" s="923" t="n"/>
      <c r="Z47" s="923" t="n"/>
      <c r="AA47" s="923" t="n"/>
      <c r="AB47" s="923" t="n"/>
      <c r="AC47" s="923" t="n"/>
      <c r="AD47" s="923" t="n"/>
      <c r="AE47" s="903" t="n"/>
      <c r="AF47" s="158" t="n"/>
    </row>
    <row r="48" ht="18" customHeight="1" s="867" thickBot="1">
      <c r="A48" s="160" t="n"/>
      <c r="B48" s="1028" t="inlineStr">
        <is>
          <t>PUMPMAN (On Duty)</t>
        </is>
      </c>
      <c r="C48" s="936" t="n"/>
      <c r="D48" s="937" t="n"/>
      <c r="E48" s="1023">
        <f>PORTUGUÊS!E49</f>
        <v/>
      </c>
      <c r="F48" s="936" t="n"/>
      <c r="G48" s="939" t="n"/>
      <c r="H48" s="159" t="n"/>
      <c r="I48" s="171" t="n"/>
      <c r="J48" s="701" t="inlineStr">
        <is>
          <t>MECH SUPERVISOR</t>
        </is>
      </c>
      <c r="K48" s="936" t="n"/>
      <c r="L48" s="978" t="n"/>
      <c r="M48" s="1023">
        <f>PORTUGUÊS!M49</f>
        <v/>
      </c>
      <c r="N48" s="936" t="n"/>
      <c r="O48" s="939" t="n"/>
      <c r="Q48" s="1035" t="inlineStr">
        <is>
          <t>FIRE</t>
        </is>
      </c>
      <c r="R48" s="926" t="n"/>
      <c r="S48" s="926" t="n"/>
      <c r="T48" s="926" t="n"/>
      <c r="U48" s="926" t="n"/>
      <c r="V48" s="926" t="n"/>
      <c r="W48" s="926" t="n"/>
      <c r="X48" s="926" t="n"/>
      <c r="Y48" s="926" t="n"/>
      <c r="Z48" s="926" t="n"/>
      <c r="AA48" s="926" t="n"/>
      <c r="AB48" s="926" t="n"/>
      <c r="AC48" s="926" t="n"/>
      <c r="AD48" s="926" t="n"/>
      <c r="AE48" s="927" t="n"/>
      <c r="AF48" s="158" t="n"/>
    </row>
    <row r="49" ht="30" customHeight="1" s="867">
      <c r="A49" s="160" t="n"/>
      <c r="B49" s="1028" t="inlineStr">
        <is>
          <t>FLOORMAN (On Duty)</t>
        </is>
      </c>
      <c r="C49" s="936" t="n"/>
      <c r="D49" s="937" t="n"/>
      <c r="E49" s="1023">
        <f>PORTUGUÊS!E50</f>
        <v/>
      </c>
      <c r="F49" s="936" t="n"/>
      <c r="G49" s="939" t="n"/>
      <c r="H49" s="159" t="n"/>
      <c r="I49" s="171" t="n"/>
      <c r="J49" s="701" t="inlineStr">
        <is>
          <t>CHIEF MECHANIC</t>
        </is>
      </c>
      <c r="K49" s="936" t="n"/>
      <c r="L49" s="978" t="n"/>
      <c r="M49" s="1023">
        <f>PORTUGUÊS!M50</f>
        <v/>
      </c>
      <c r="N49" s="936" t="n"/>
      <c r="O49" s="939" t="n"/>
      <c r="Q49" s="1037" t="inlineStr">
        <is>
          <t xml:space="preserve">1. Upon reporting a fire or other emergency, the Master shall sound the  "Emergency" alarm followed by PA announcing the nature of the emergency.
2. All personnel with assigned duties will report to their respective "Fire and Emergency" muster stations. 
3. In the event of a fire, "Firefighting Team # 1" will be the primary attack team. "Firefighting Team # 2" will be the backup team and will support # 1 team as directed.
4. The "Damage Control Team" will secure all watertight doors, fire doors, valves, vents, inlets and outlets, scuppers, portholes and other similar openings as directed.
5. Fire and Emergency stations are shown on the arrangement drawing. It is the responsibility of all personnel on board to know the location of their muster station and any emergency duties.                                                                                                                                                                                                                                                             </t>
        </is>
      </c>
      <c r="R49" s="921" t="n"/>
      <c r="S49" s="921" t="n"/>
      <c r="T49" s="921" t="n"/>
      <c r="U49" s="921" t="n"/>
      <c r="V49" s="921" t="n"/>
      <c r="W49" s="921" t="n"/>
      <c r="X49" s="921" t="n"/>
      <c r="Y49" s="921" t="n"/>
      <c r="Z49" s="921" t="n"/>
      <c r="AA49" s="921" t="n"/>
      <c r="AB49" s="921" t="n"/>
      <c r="AC49" s="921" t="n"/>
      <c r="AD49" s="921" t="n"/>
      <c r="AE49" s="899" t="n"/>
      <c r="AF49" s="158" t="n"/>
    </row>
    <row r="50" ht="30" customHeight="1" s="867" thickBot="1">
      <c r="A50" s="160" t="n"/>
      <c r="B50" s="1028" t="inlineStr">
        <is>
          <t>SUBSEA SUPV (On Duty)</t>
        </is>
      </c>
      <c r="C50" s="936" t="n"/>
      <c r="D50" s="937" t="n"/>
      <c r="E50" s="1023">
        <f>PORTUGUÊS!E51</f>
        <v/>
      </c>
      <c r="F50" s="936" t="n"/>
      <c r="G50" s="939" t="n"/>
      <c r="H50" s="172" t="n"/>
      <c r="I50" s="171" t="n"/>
      <c r="J50" s="717" t="inlineStr">
        <is>
          <t>OILER (On Duty)</t>
        </is>
      </c>
      <c r="K50" s="946" t="n"/>
      <c r="L50" s="968" t="n"/>
      <c r="M50" s="823">
        <f>PORTUGUÊS!M51</f>
        <v/>
      </c>
      <c r="N50" s="946" t="n"/>
      <c r="O50" s="949" t="n"/>
      <c r="Q50" s="900" t="n"/>
      <c r="AE50" s="901" t="n"/>
      <c r="AF50" s="158" t="n"/>
    </row>
    <row r="51" ht="30" customHeight="1" s="867" thickBot="1">
      <c r="A51" s="160" t="n"/>
      <c r="B51" s="1036" t="inlineStr">
        <is>
          <t>ASS. SUBSEA / SUBSEA TRAINEE (On Duty)</t>
        </is>
      </c>
      <c r="C51" s="946" t="n"/>
      <c r="D51" s="947" t="n"/>
      <c r="E51" s="1040">
        <f>PORTUGUÊS!E52</f>
        <v/>
      </c>
      <c r="F51" s="946" t="n"/>
      <c r="G51" s="949" t="n"/>
      <c r="H51" s="172" t="n"/>
      <c r="I51" s="171" t="n"/>
      <c r="Q51" s="900" t="n"/>
      <c r="AE51" s="901" t="n"/>
      <c r="AF51" s="158" t="n"/>
    </row>
    <row r="52" ht="30" customHeight="1" s="867" thickBot="1">
      <c r="A52" s="160" t="n"/>
      <c r="B52" s="1038" t="inlineStr">
        <is>
          <t>TOOL PUSHER'S OFFICE</t>
        </is>
      </c>
      <c r="C52" s="926" t="n"/>
      <c r="D52" s="926" t="n"/>
      <c r="E52" s="926" t="n"/>
      <c r="F52" s="926" t="n"/>
      <c r="G52" s="927" t="n"/>
      <c r="H52" s="172" t="n"/>
      <c r="I52" s="169" t="n"/>
      <c r="J52" s="1014" t="inlineStr">
        <is>
          <t>ACCOMMODATION CLEARING</t>
        </is>
      </c>
      <c r="K52" s="926" t="n"/>
      <c r="L52" s="926" t="n"/>
      <c r="M52" s="926" t="n"/>
      <c r="N52" s="926" t="n"/>
      <c r="O52" s="927" t="n"/>
      <c r="Q52" s="900" t="n"/>
      <c r="AE52" s="901" t="n"/>
      <c r="AF52" s="158" t="n"/>
    </row>
    <row r="53" ht="30" customHeight="1" s="867">
      <c r="A53" s="160" t="n"/>
      <c r="B53" s="697" t="inlineStr">
        <is>
          <t>TOOLPUSHER 2 - BOP Stdby</t>
        </is>
      </c>
      <c r="C53" s="917" t="n"/>
      <c r="D53" s="918" t="n"/>
      <c r="E53" s="1041">
        <f>PORTUGUÊS!E54</f>
        <v/>
      </c>
      <c r="F53" s="917" t="n"/>
      <c r="G53" s="933" t="n"/>
      <c r="H53" s="172" t="n"/>
      <c r="I53" s="171" t="n"/>
      <c r="J53" s="697" t="inlineStr">
        <is>
          <t>CAMP BOSS - Leader</t>
        </is>
      </c>
      <c r="K53" s="917" t="n"/>
      <c r="L53" s="918" t="n"/>
      <c r="M53" s="699">
        <f>PORTUGUÊS!M54</f>
        <v/>
      </c>
      <c r="N53" s="917" t="n"/>
      <c r="O53" s="918" t="n"/>
      <c r="Q53" s="900" t="n"/>
      <c r="AE53" s="901" t="n"/>
      <c r="AF53" s="158" t="n"/>
    </row>
    <row r="54" ht="30" customHeight="1" s="867" thickBot="1">
      <c r="A54" s="160" t="n"/>
      <c r="B54" s="1036" t="inlineStr">
        <is>
          <t>SUBSEA SUPV 2 - BOP Stdby</t>
        </is>
      </c>
      <c r="C54" s="946" t="n"/>
      <c r="D54" s="947" t="n"/>
      <c r="E54" s="823">
        <f>PORTUGUÊS!E55</f>
        <v/>
      </c>
      <c r="F54" s="946" t="n"/>
      <c r="G54" s="949" t="n"/>
      <c r="H54" s="172" t="n"/>
      <c r="I54" s="174" t="n"/>
      <c r="J54" s="701" t="inlineStr">
        <is>
          <t>COOK 1 - Secure Galley</t>
        </is>
      </c>
      <c r="K54" s="936" t="n"/>
      <c r="L54" s="978" t="n"/>
      <c r="M54" s="686">
        <f>PORTUGUÊS!M55</f>
        <v/>
      </c>
      <c r="N54" s="936" t="n"/>
      <c r="O54" s="937" t="n"/>
      <c r="Q54" s="900" t="n"/>
      <c r="AE54" s="901" t="n"/>
      <c r="AF54" s="158" t="n"/>
    </row>
    <row r="55" ht="30" customHeight="1" s="867" thickBot="1">
      <c r="A55" s="160" t="n"/>
      <c r="H55" s="159" t="n"/>
      <c r="I55" s="171" t="n"/>
      <c r="J55" s="804" t="inlineStr">
        <is>
          <t>ROOM STEWARD - Cabin Check</t>
        </is>
      </c>
      <c r="K55" s="910" t="n"/>
      <c r="L55" s="981" t="n"/>
      <c r="M55" s="857">
        <f>PORTUGUÊS!M56</f>
        <v/>
      </c>
      <c r="N55" s="910" t="n"/>
      <c r="O55" s="911" t="n"/>
      <c r="Q55" s="900" t="n"/>
      <c r="AE55" s="901" t="n"/>
      <c r="AF55" s="158" t="n"/>
    </row>
    <row r="56" ht="30" customHeight="1" s="867" thickBot="1">
      <c r="A56" s="160" t="n"/>
      <c r="B56" s="1018" t="inlineStr">
        <is>
          <t>HOSPITAL</t>
        </is>
      </c>
      <c r="C56" s="926" t="n"/>
      <c r="D56" s="926" t="n"/>
      <c r="E56" s="926" t="n"/>
      <c r="F56" s="926" t="n"/>
      <c r="G56" s="927" t="n"/>
      <c r="H56" s="173" t="n"/>
      <c r="J56" s="1042" t="inlineStr">
        <is>
          <t>After carrying out these duties, report Bridge and proceed to Abandon Ship Station.</t>
        </is>
      </c>
      <c r="K56" s="921" t="n"/>
      <c r="L56" s="921" t="n"/>
      <c r="M56" s="921" t="n"/>
      <c r="N56" s="921" t="n"/>
      <c r="O56" s="899" t="n"/>
      <c r="Q56" s="900" t="n"/>
      <c r="AE56" s="901" t="n"/>
      <c r="AF56" s="158" t="n"/>
    </row>
    <row r="57" ht="30" customHeight="1" s="867" thickBot="1">
      <c r="A57" s="160" t="n"/>
      <c r="B57" s="697" t="inlineStr">
        <is>
          <t>NURSE / MEDIC - Leader</t>
        </is>
      </c>
      <c r="C57" s="917" t="n"/>
      <c r="D57" s="918" t="n"/>
      <c r="E57" s="1041">
        <f>PORTUGUÊS!E58</f>
        <v/>
      </c>
      <c r="F57" s="917" t="n"/>
      <c r="G57" s="933" t="n"/>
      <c r="H57" s="172" t="n"/>
      <c r="I57" s="171" t="n"/>
      <c r="J57" s="902" t="n"/>
      <c r="K57" s="923" t="n"/>
      <c r="L57" s="923" t="n"/>
      <c r="M57" s="923" t="n"/>
      <c r="N57" s="923" t="n"/>
      <c r="O57" s="903" t="n"/>
      <c r="Q57" s="902" t="n"/>
      <c r="R57" s="923" t="n"/>
      <c r="S57" s="923" t="n"/>
      <c r="T57" s="923" t="n"/>
      <c r="U57" s="923" t="n"/>
      <c r="V57" s="923" t="n"/>
      <c r="W57" s="923" t="n"/>
      <c r="X57" s="923" t="n"/>
      <c r="Y57" s="923" t="n"/>
      <c r="Z57" s="923" t="n"/>
      <c r="AA57" s="923" t="n"/>
      <c r="AB57" s="923" t="n"/>
      <c r="AC57" s="923" t="n"/>
      <c r="AD57" s="923" t="n"/>
      <c r="AE57" s="903" t="n"/>
      <c r="AF57" s="158" t="n"/>
    </row>
    <row r="58" ht="30" customHeight="1" s="867" thickBot="1">
      <c r="A58" s="160" t="n"/>
      <c r="B58" s="701" t="inlineStr">
        <is>
          <t>DRILLER 2 - Stretcher</t>
        </is>
      </c>
      <c r="C58" s="936" t="n"/>
      <c r="D58" s="978" t="n"/>
      <c r="E58" s="686">
        <f>PORTUGUÊS!E59</f>
        <v/>
      </c>
      <c r="F58" s="936" t="n"/>
      <c r="G58" s="937" t="n"/>
      <c r="H58" s="172" t="n"/>
      <c r="I58" s="171" t="n"/>
      <c r="Q58" s="1035" t="inlineStr">
        <is>
          <t>ABANDON SHIP</t>
        </is>
      </c>
      <c r="R58" s="926" t="n"/>
      <c r="S58" s="926" t="n"/>
      <c r="T58" s="926" t="n"/>
      <c r="U58" s="926" t="n"/>
      <c r="V58" s="926" t="n"/>
      <c r="W58" s="926" t="n"/>
      <c r="X58" s="926" t="n"/>
      <c r="Y58" s="926" t="n"/>
      <c r="Z58" s="926" t="n"/>
      <c r="AA58" s="926" t="n"/>
      <c r="AB58" s="926" t="n"/>
      <c r="AC58" s="926" t="n"/>
      <c r="AD58" s="926" t="n"/>
      <c r="AE58" s="927" t="n"/>
      <c r="AF58" s="158" t="n"/>
    </row>
    <row r="59" ht="30" customHeight="1" s="867" thickBot="1">
      <c r="A59" s="160" t="n"/>
      <c r="B59" s="701" t="inlineStr">
        <is>
          <t>ASST DRILLER 2 - Stretcher</t>
        </is>
      </c>
      <c r="C59" s="936" t="n"/>
      <c r="D59" s="978" t="n"/>
      <c r="E59" s="686">
        <f>PORTUGUÊS!E60</f>
        <v/>
      </c>
      <c r="F59" s="936" t="n"/>
      <c r="G59" s="937" t="n"/>
      <c r="I59" s="171" t="n"/>
      <c r="J59" s="1014" t="inlineStr">
        <is>
          <t>FRC TEAM</t>
        </is>
      </c>
      <c r="K59" s="926" t="n"/>
      <c r="L59" s="926" t="n"/>
      <c r="M59" s="926" t="n"/>
      <c r="N59" s="926" t="n"/>
      <c r="O59" s="927" t="n"/>
      <c r="Q59" s="1037" t="inlineStr">
        <is>
          <t>1. Upon hearing the "Abandon Ship" signal, all personnel will don FULL PPE and their lifejackets, and report to their assigned "Abandon Ship Station".
2. At the "Muster Station" all personnel will give their 'T' card to the lifeboat leader, stand by in an orderly manner to facilitate mustering and then await further orders. All Stations will report their muster to the Command Team. Do not attempt to board or launch survival craft until ordered to do so.
3. Lifeboat allocation and respective duties are listed on the station bill. All personnel will make themselves familliar with the location of their "Muster Stations".
4. The order to board the boats and to abandon ship will be given verbally by the Master or his next in command when incapacitated. 
PERSONNEL WORKING IN THE FWD/AFT SECTION OF THE VESSEL THAT ARE UNABLE TO GET TO THEIR ASSIGNED LIFEBOAT, SHOULD PROCEED TO THE NEAREST LIFEBOATS BY THE MARKED ESCAPE ROUTES. (IN ACCORDING MASTER´S INSTRUCTIONS)</t>
        </is>
      </c>
      <c r="R59" s="921" t="n"/>
      <c r="S59" s="921" t="n"/>
      <c r="T59" s="921" t="n"/>
      <c r="U59" s="921" t="n"/>
      <c r="V59" s="921" t="n"/>
      <c r="W59" s="921" t="n"/>
      <c r="X59" s="921" t="n"/>
      <c r="Y59" s="921" t="n"/>
      <c r="Z59" s="921" t="n"/>
      <c r="AA59" s="921" t="n"/>
      <c r="AB59" s="921" t="n"/>
      <c r="AC59" s="921" t="n"/>
      <c r="AD59" s="921" t="n"/>
      <c r="AE59" s="899" t="n"/>
      <c r="AF59" s="158" t="n"/>
    </row>
    <row r="60" ht="27.75" customHeight="1" s="867" thickBot="1">
      <c r="A60" s="160" t="n"/>
      <c r="B60" s="701" t="inlineStr">
        <is>
          <t>DERRICKMAN 2 - Stretcher</t>
        </is>
      </c>
      <c r="C60" s="936" t="n"/>
      <c r="D60" s="978" t="n"/>
      <c r="E60" s="686">
        <f>PORTUGUÊS!E61</f>
        <v/>
      </c>
      <c r="F60" s="936" t="n"/>
      <c r="G60" s="937" t="n"/>
      <c r="I60" s="169" t="n"/>
      <c r="J60" s="1018" t="inlineStr">
        <is>
          <t>FRC STATION</t>
        </is>
      </c>
      <c r="K60" s="926" t="n"/>
      <c r="L60" s="926" t="n"/>
      <c r="M60" s="926" t="n"/>
      <c r="N60" s="926" t="n"/>
      <c r="O60" s="927" t="n"/>
      <c r="Q60" s="900" t="n"/>
      <c r="AE60" s="901" t="n"/>
      <c r="AF60" s="158" t="n"/>
    </row>
    <row r="61" ht="30" customHeight="1" s="867" thickBot="1" thickTop="1">
      <c r="A61" s="160" t="n"/>
      <c r="B61" s="717" t="inlineStr">
        <is>
          <t>PUMPMAN 2 - Stretcher</t>
        </is>
      </c>
      <c r="C61" s="946" t="n"/>
      <c r="D61" s="968" t="n"/>
      <c r="E61" s="822">
        <f>PORTUGUÊS!E62</f>
        <v/>
      </c>
      <c r="F61" s="946" t="n"/>
      <c r="G61" s="968" t="n"/>
      <c r="H61" s="159" t="n"/>
      <c r="I61" s="171" t="n"/>
      <c r="J61" s="697" t="inlineStr">
        <is>
          <t>BOSUN/CHIEF MATE</t>
        </is>
      </c>
      <c r="K61" s="917" t="n"/>
      <c r="L61" s="918" t="n"/>
      <c r="M61" s="1041">
        <f>PORTUGUÊS!M62</f>
        <v/>
      </c>
      <c r="N61" s="917" t="n"/>
      <c r="O61" s="933" t="n"/>
      <c r="Q61" s="900" t="n"/>
      <c r="AE61" s="901" t="n"/>
      <c r="AF61" s="158" t="n"/>
    </row>
    <row r="62" ht="30" customHeight="1" s="867" thickBot="1">
      <c r="A62" s="160" t="n"/>
      <c r="H62" s="159" t="n"/>
      <c r="I62" s="171" t="n"/>
      <c r="J62" s="1028" t="inlineStr">
        <is>
          <t>ABLE SEAMAN 1 - 2° Coxswain</t>
        </is>
      </c>
      <c r="K62" s="936" t="n"/>
      <c r="L62" s="937" t="n"/>
      <c r="M62" s="686">
        <f>PORTUGUÊS!M63</f>
        <v/>
      </c>
      <c r="N62" s="936" t="n"/>
      <c r="O62" s="937" t="n"/>
      <c r="Q62" s="900" t="n"/>
      <c r="AE62" s="901" t="n"/>
      <c r="AF62" s="158" t="n"/>
    </row>
    <row r="63" ht="30" customHeight="1" s="867" thickBot="1">
      <c r="A63" s="160" t="n"/>
      <c r="B63" s="1043" t="inlineStr">
        <is>
          <t>HLO Team</t>
        </is>
      </c>
      <c r="C63" s="921" t="n"/>
      <c r="D63" s="921" t="n"/>
      <c r="E63" s="921" t="n"/>
      <c r="F63" s="921" t="n"/>
      <c r="G63" s="899" t="n"/>
      <c r="H63" s="159" t="n"/>
      <c r="I63" s="171" t="n"/>
      <c r="J63" s="1028" t="inlineStr">
        <is>
          <t>3º ENGINEER 1 - Winch</t>
        </is>
      </c>
      <c r="K63" s="936" t="n"/>
      <c r="L63" s="937" t="n"/>
      <c r="M63" s="686">
        <f>PORTUGUÊS!M64</f>
        <v/>
      </c>
      <c r="N63" s="936" t="n"/>
      <c r="O63" s="937" t="n"/>
      <c r="Q63" s="900" t="n"/>
      <c r="AE63" s="901" t="n"/>
      <c r="AF63" s="158" t="n"/>
    </row>
    <row r="64" ht="30" customHeight="1" s="867" thickBot="1">
      <c r="A64" s="160" t="n"/>
      <c r="B64" s="1038" t="inlineStr">
        <is>
          <t>HELIDECK</t>
        </is>
      </c>
      <c r="C64" s="926" t="n"/>
      <c r="D64" s="926" t="n"/>
      <c r="E64" s="926" t="n"/>
      <c r="F64" s="926" t="n"/>
      <c r="G64" s="927" t="n"/>
      <c r="H64" s="170" t="n"/>
      <c r="I64" s="171" t="n"/>
      <c r="J64" s="1036" t="inlineStr">
        <is>
          <t>MECHANIC 1 - Ass. Leader</t>
        </is>
      </c>
      <c r="K64" s="946" t="n"/>
      <c r="L64" s="947" t="n"/>
      <c r="M64" s="822">
        <f>PORTUGUÊS!M65</f>
        <v/>
      </c>
      <c r="N64" s="946" t="n"/>
      <c r="O64" s="968" t="n"/>
      <c r="Q64" s="900" t="n"/>
      <c r="AE64" s="901" t="n"/>
      <c r="AF64" s="158" t="n"/>
    </row>
    <row r="65" ht="30" customHeight="1" s="867" thickBot="1">
      <c r="A65" s="160" t="n"/>
      <c r="B65" s="697" t="inlineStr">
        <is>
          <t>CRANE OPER. 1 - HLO</t>
        </is>
      </c>
      <c r="C65" s="917" t="n"/>
      <c r="D65" s="918" t="n"/>
      <c r="E65" s="1041">
        <f>PORTUGUÊS!E66</f>
        <v/>
      </c>
      <c r="F65" s="917" t="n"/>
      <c r="G65" s="933" t="n"/>
      <c r="H65" s="159" t="n"/>
      <c r="I65" s="171" t="n"/>
      <c r="Q65" s="900" t="n"/>
      <c r="AE65" s="901" t="n"/>
      <c r="AF65" s="158" t="n"/>
    </row>
    <row r="66" ht="30" customHeight="1" s="867" thickBot="1">
      <c r="A66" s="160" t="n"/>
      <c r="B66" s="701" t="inlineStr">
        <is>
          <t>DECKPUSHER 1 - Ass. HLO</t>
        </is>
      </c>
      <c r="C66" s="936" t="n"/>
      <c r="D66" s="978" t="n"/>
      <c r="E66" s="686">
        <f>PORTUGUÊS!E67</f>
        <v/>
      </c>
      <c r="F66" s="936" t="n"/>
      <c r="G66" s="937" t="n"/>
      <c r="H66" s="159" t="n"/>
      <c r="I66" s="171" t="n"/>
      <c r="J66" s="1014" t="inlineStr">
        <is>
          <t>Rescue At Heights Team</t>
        </is>
      </c>
      <c r="K66" s="926" t="n"/>
      <c r="L66" s="926" t="n"/>
      <c r="M66" s="926" t="n"/>
      <c r="N66" s="926" t="n"/>
      <c r="O66" s="927" t="n"/>
      <c r="Q66" s="900" t="n"/>
      <c r="AE66" s="901" t="n"/>
      <c r="AF66" s="158" t="n"/>
    </row>
    <row r="67" ht="30" customHeight="1" s="867">
      <c r="A67" s="160" t="n"/>
      <c r="B67" s="1028" t="inlineStr">
        <is>
          <t>ASST CRANE OP 1 - Ass. HLO</t>
        </is>
      </c>
      <c r="C67" s="936" t="n"/>
      <c r="D67" s="937" t="n"/>
      <c r="E67" s="686">
        <f>PORTUGUÊS!E68</f>
        <v/>
      </c>
      <c r="F67" s="936" t="n"/>
      <c r="G67" s="937" t="n"/>
      <c r="H67" s="159" t="n"/>
      <c r="I67" s="171" t="n"/>
      <c r="J67" s="1044" t="inlineStr">
        <is>
          <t>DERRICKMAN 1 - Leader</t>
        </is>
      </c>
      <c r="K67" s="921" t="n"/>
      <c r="L67" s="1045" t="n"/>
      <c r="M67" s="1041">
        <f>PORTUGUÊS!M68</f>
        <v/>
      </c>
      <c r="N67" s="917" t="n"/>
      <c r="O67" s="933" t="n"/>
      <c r="Q67" s="900" t="n"/>
      <c r="AE67" s="901" t="n"/>
      <c r="AF67" s="158" t="n"/>
    </row>
    <row r="68" ht="30" customHeight="1" s="867" thickBot="1">
      <c r="A68" s="160" t="n"/>
      <c r="B68" s="1046" t="inlineStr">
        <is>
          <t>3x Roustabout 1 - Monitor</t>
        </is>
      </c>
      <c r="C68" s="946" t="n"/>
      <c r="D68" s="946" t="n"/>
      <c r="E68" s="946" t="n"/>
      <c r="F68" s="946" t="n"/>
      <c r="G68" s="949" t="n"/>
      <c r="H68" s="159" t="n"/>
      <c r="I68" s="171" t="n"/>
      <c r="J68" s="1047" t="inlineStr">
        <is>
          <t>FLOORMAN 1 - Ass. Leader</t>
        </is>
      </c>
      <c r="K68" s="910" t="n"/>
      <c r="L68" s="911" t="n"/>
      <c r="M68" s="1023">
        <f>PORTUGUÊS!M69</f>
        <v/>
      </c>
      <c r="N68" s="936" t="n"/>
      <c r="O68" s="939" t="n"/>
      <c r="Q68" s="900" t="n"/>
      <c r="AE68" s="901" t="n"/>
      <c r="AF68" s="158" t="n"/>
    </row>
    <row r="69" ht="30" customHeight="1" s="867" thickBot="1">
      <c r="A69" s="160" t="n"/>
      <c r="B69" s="758" t="n"/>
      <c r="E69" s="771" t="n"/>
      <c r="H69" s="159" t="n"/>
      <c r="I69" s="171" t="n"/>
      <c r="J69" s="1028" t="inlineStr">
        <is>
          <t>FLOORMAN 2 - Ass. Leader</t>
        </is>
      </c>
      <c r="K69" s="936" t="n"/>
      <c r="L69" s="937" t="n"/>
      <c r="M69" s="1023">
        <f>PORTUGUÊS!M70</f>
        <v/>
      </c>
      <c r="N69" s="936" t="n"/>
      <c r="O69" s="939" t="n"/>
      <c r="Q69" s="902" t="n"/>
      <c r="R69" s="923" t="n"/>
      <c r="S69" s="923" t="n"/>
      <c r="T69" s="923" t="n"/>
      <c r="U69" s="923" t="n"/>
      <c r="V69" s="923" t="n"/>
      <c r="W69" s="923" t="n"/>
      <c r="X69" s="923" t="n"/>
      <c r="Y69" s="923" t="n"/>
      <c r="Z69" s="923" t="n"/>
      <c r="AA69" s="923" t="n"/>
      <c r="AB69" s="923" t="n"/>
      <c r="AC69" s="923" t="n"/>
      <c r="AD69" s="923" t="n"/>
      <c r="AE69" s="903" t="n"/>
      <c r="AF69" s="158" t="n"/>
    </row>
    <row r="70" ht="30" customHeight="1" s="867" thickBot="1">
      <c r="A70" s="160" t="n"/>
      <c r="B70" s="758" t="n"/>
      <c r="E70" s="771" t="n"/>
      <c r="H70" s="159" t="n"/>
      <c r="I70" s="171" t="n"/>
      <c r="J70" s="1036" t="inlineStr">
        <is>
          <t>FLOORMAN 3 - Ass. Leader</t>
        </is>
      </c>
      <c r="K70" s="946" t="n"/>
      <c r="L70" s="947" t="n"/>
      <c r="M70" s="823">
        <f>PORTUGUÊS!M71</f>
        <v/>
      </c>
      <c r="N70" s="946" t="n"/>
      <c r="O70" s="949" t="n"/>
      <c r="Q70" s="775" t="inlineStr">
        <is>
          <t>GASES</t>
        </is>
      </c>
      <c r="R70" s="926" t="n"/>
      <c r="S70" s="926" t="n"/>
      <c r="T70" s="926" t="n"/>
      <c r="U70" s="926" t="n"/>
      <c r="V70" s="926" t="n"/>
      <c r="W70" s="926" t="n"/>
      <c r="X70" s="926" t="n"/>
      <c r="Y70" s="926" t="n"/>
      <c r="Z70" s="926" t="n"/>
      <c r="AA70" s="926" t="n"/>
      <c r="AB70" s="926" t="n"/>
      <c r="AC70" s="926" t="n"/>
      <c r="AD70" s="926" t="n"/>
      <c r="AE70" s="926" t="n"/>
      <c r="AF70" s="158" t="n"/>
    </row>
    <row r="71" ht="30" customHeight="1" s="867" thickBot="1">
      <c r="A71" s="160" t="n"/>
      <c r="H71" s="159" t="n"/>
      <c r="I71" s="171" t="n"/>
      <c r="Q71" s="1048" t="inlineStr">
        <is>
          <t>1. In the case of drilling operations in an knowing  area with toxic gases and/or flammable gases CH4, H2S, CO2, CO, H2 or other  gases associated with HC, everyone should be familiar with the following actions:
a. Familiarization with the gas alarms types.
b. Actions to be taken when the alarm is activated.
c. Muster point, announced by the P.A.
d. Location of wind direction indicators.
e. Location of EEBDs and their use.
2. In the absence of any fixed gas monitoring system, a third party company should ensure adequate monitoring.  The internal procedure for toxic and/or flammable gases recommendation must be considered.</t>
        </is>
      </c>
      <c r="R71" s="921" t="n"/>
      <c r="S71" s="921" t="n"/>
      <c r="T71" s="921" t="n"/>
      <c r="U71" s="921" t="n"/>
      <c r="V71" s="921" t="n"/>
      <c r="W71" s="921" t="n"/>
      <c r="X71" s="921" t="n"/>
      <c r="Y71" s="921" t="n"/>
      <c r="Z71" s="921" t="n"/>
      <c r="AA71" s="921" t="n"/>
      <c r="AB71" s="921" t="n"/>
      <c r="AC71" s="921" t="n"/>
      <c r="AD71" s="921" t="n"/>
      <c r="AE71" s="899" t="n"/>
      <c r="AF71" s="158" t="n"/>
    </row>
    <row r="72" ht="30" customHeight="1" s="867" thickBot="1">
      <c r="A72" s="160" t="n"/>
      <c r="B72" s="1014" t="inlineStr">
        <is>
          <t>Muster Checking</t>
        </is>
      </c>
      <c r="C72" s="926" t="n"/>
      <c r="D72" s="926" t="n"/>
      <c r="E72" s="926" t="n"/>
      <c r="F72" s="926" t="n"/>
      <c r="G72" s="927" t="n"/>
      <c r="H72" s="159" t="n"/>
      <c r="I72" s="171" t="n"/>
      <c r="J72" s="772" t="inlineStr">
        <is>
          <t>CONFINED SPACE RESCUE TEAM</t>
        </is>
      </c>
      <c r="K72" s="926" t="n"/>
      <c r="L72" s="926" t="n"/>
      <c r="M72" s="926" t="n"/>
      <c r="N72" s="926" t="n"/>
      <c r="O72" s="973" t="n"/>
      <c r="Q72" s="900" t="n"/>
      <c r="AE72" s="901" t="n"/>
      <c r="AF72" s="158" t="n"/>
    </row>
    <row r="73" ht="30" customHeight="1" s="867" thickBot="1">
      <c r="A73" s="160" t="n"/>
      <c r="B73" s="697" t="inlineStr">
        <is>
          <t>RSTC - LB1 (Alt 4)</t>
        </is>
      </c>
      <c r="C73" s="917" t="n"/>
      <c r="D73" s="918" t="n"/>
      <c r="E73" s="1023">
        <f>PORTUGUÊS!E74</f>
        <v/>
      </c>
      <c r="F73" s="936" t="n"/>
      <c r="G73" s="939" t="n"/>
      <c r="H73" s="170" t="n"/>
      <c r="I73" s="169" t="n"/>
      <c r="J73" s="701" t="inlineStr">
        <is>
          <t>DECKPUSHER 1 - Leader</t>
        </is>
      </c>
      <c r="K73" s="936" t="n"/>
      <c r="L73" s="978" t="n"/>
      <c r="M73" s="1033" t="inlineStr">
        <is>
          <t>Team leader</t>
        </is>
      </c>
      <c r="N73" s="930" t="n"/>
      <c r="O73" s="976" t="n"/>
      <c r="Q73" s="900" t="n"/>
      <c r="AE73" s="901" t="n"/>
      <c r="AF73" s="158" t="n"/>
    </row>
    <row r="74" ht="30" customHeight="1" s="867" thickTop="1">
      <c r="A74" s="160" t="n"/>
      <c r="B74" s="1028" t="inlineStr">
        <is>
          <t>OST 1 - LB3 (Alt 6)</t>
        </is>
      </c>
      <c r="C74" s="936" t="n"/>
      <c r="D74" s="937" t="n"/>
      <c r="E74" s="1023">
        <f>PORTUGUÊS!E75</f>
        <v/>
      </c>
      <c r="F74" s="936" t="n"/>
      <c r="G74" s="939" t="n"/>
      <c r="H74" s="168" t="n"/>
      <c r="J74" s="1034" t="inlineStr">
        <is>
          <t>3 x ROUSTABOUT 1 - Ass. Leader</t>
        </is>
      </c>
      <c r="K74" s="936" t="n"/>
      <c r="L74" s="936" t="n"/>
      <c r="M74" s="936" t="n"/>
      <c r="N74" s="936" t="n"/>
      <c r="O74" s="939" t="n"/>
      <c r="Q74" s="900" t="n"/>
      <c r="AE74" s="901" t="n"/>
      <c r="AF74" s="158" t="n"/>
    </row>
    <row r="75" ht="30" customHeight="1" s="867" thickBot="1">
      <c r="A75" s="160" t="n"/>
      <c r="B75" s="1036" t="inlineStr">
        <is>
          <t>OST 2 - LB2 (Alt 5)</t>
        </is>
      </c>
      <c r="C75" s="946" t="n"/>
      <c r="D75" s="947" t="n"/>
      <c r="E75" s="823">
        <f>PORTUGUÊS!E76</f>
        <v/>
      </c>
      <c r="F75" s="946" t="n"/>
      <c r="G75" s="949" t="n"/>
      <c r="H75" s="167" t="n"/>
      <c r="I75" s="159" t="n"/>
      <c r="J75" s="1036" t="inlineStr">
        <is>
          <t>OST 1 - Ass. Leader</t>
        </is>
      </c>
      <c r="K75" s="946" t="n"/>
      <c r="L75" s="947" t="n"/>
      <c r="M75" s="823">
        <f>PORTUGUÊS!$M$76</f>
        <v/>
      </c>
      <c r="N75" s="946" t="n"/>
      <c r="O75" s="949" t="n"/>
      <c r="Q75" s="900" t="n"/>
      <c r="AE75" s="901" t="n"/>
      <c r="AF75" s="158" t="n"/>
    </row>
    <row r="76" ht="30" customHeight="1" s="867">
      <c r="A76" s="160" t="n"/>
      <c r="H76" s="167" t="n"/>
      <c r="Q76" s="900" t="n"/>
      <c r="AE76" s="901" t="n"/>
      <c r="AF76" s="158" t="n"/>
    </row>
    <row r="77" ht="30" customHeight="1" s="867" thickBot="1">
      <c r="A77" s="160" t="n"/>
      <c r="H77" s="166" t="n"/>
      <c r="Q77" s="900" t="n"/>
      <c r="AE77" s="901" t="n"/>
      <c r="AF77" s="158" t="n"/>
    </row>
    <row r="78" ht="64.5" customHeight="1" s="867" thickBot="1">
      <c r="A78" s="160" t="n"/>
      <c r="D78" s="809" t="inlineStr">
        <is>
          <t xml:space="preserve">SOPEP / PEI TEAM </t>
        </is>
      </c>
      <c r="E78" s="921" t="n"/>
      <c r="F78" s="921" t="n"/>
      <c r="G78" s="921" t="n"/>
      <c r="H78" s="921" t="n"/>
      <c r="I78" s="921" t="n"/>
      <c r="J78" s="921" t="n"/>
      <c r="K78" s="921" t="n"/>
      <c r="L78" s="921" t="n"/>
      <c r="M78" s="1049" t="n"/>
      <c r="Q78" s="902" t="n"/>
      <c r="R78" s="923" t="n"/>
      <c r="S78" s="923" t="n"/>
      <c r="T78" s="923" t="n"/>
      <c r="U78" s="923" t="n"/>
      <c r="V78" s="923" t="n"/>
      <c r="W78" s="923" t="n"/>
      <c r="X78" s="923" t="n"/>
      <c r="Y78" s="923" t="n"/>
      <c r="Z78" s="923" t="n"/>
      <c r="AA78" s="923" t="n"/>
      <c r="AB78" s="923" t="n"/>
      <c r="AC78" s="923" t="n"/>
      <c r="AD78" s="923" t="n"/>
      <c r="AE78" s="903" t="n"/>
      <c r="AF78" s="158" t="n"/>
    </row>
    <row r="79" ht="30" customHeight="1" s="867" thickBot="1">
      <c r="A79" s="160" t="n"/>
      <c r="D79" s="812" t="inlineStr">
        <is>
          <t>MASTER/OIM / CHIEF MATE*</t>
        </is>
      </c>
      <c r="E79" s="930" t="n"/>
      <c r="F79" s="930" t="n"/>
      <c r="G79" s="930" t="n"/>
      <c r="H79" s="931" t="n"/>
      <c r="I79" s="814" t="inlineStr">
        <is>
          <t>Inicial incident commander</t>
        </is>
      </c>
      <c r="J79" s="963" t="n"/>
      <c r="K79" s="963" t="n"/>
      <c r="L79" s="963" t="n"/>
      <c r="M79" s="964" t="n"/>
      <c r="Q79" s="1035" t="inlineStr">
        <is>
          <t>MAN OVERBOARD</t>
        </is>
      </c>
      <c r="R79" s="926" t="n"/>
      <c r="S79" s="926" t="n"/>
      <c r="T79" s="926" t="n"/>
      <c r="U79" s="926" t="n"/>
      <c r="V79" s="926" t="n"/>
      <c r="W79" s="926" t="n"/>
      <c r="X79" s="926" t="n"/>
      <c r="Y79" s="926" t="n"/>
      <c r="Z79" s="926" t="n"/>
      <c r="AA79" s="926" t="n"/>
      <c r="AB79" s="926" t="n"/>
      <c r="AC79" s="926" t="n"/>
      <c r="AD79" s="926" t="n"/>
      <c r="AE79" s="927" t="n"/>
      <c r="AF79" s="158" t="n"/>
    </row>
    <row r="80" ht="30" customHeight="1" s="867">
      <c r="A80" s="160" t="n"/>
      <c r="D80" s="801" t="inlineStr">
        <is>
          <t>RIG SUPERINT / TOOLPUSHER*
MAINT COORD / CHIEF ENG*</t>
        </is>
      </c>
      <c r="E80" s="910" t="n"/>
      <c r="F80" s="910" t="n"/>
      <c r="G80" s="910" t="n"/>
      <c r="H80" s="981" t="n"/>
      <c r="I80" s="686" t="inlineStr">
        <is>
          <t>Source Control</t>
        </is>
      </c>
      <c r="J80" s="910" t="n"/>
      <c r="K80" s="910" t="n"/>
      <c r="L80" s="910" t="n"/>
      <c r="M80" s="911" t="n"/>
      <c r="Q80" s="1037" t="inlineStr">
        <is>
          <t>1. Any person sighting a man in water must shout "Man Overboard" and throw the closest life buoy in the water.
2. Notify the bridge via telephone or portable radio.
3. Maintain visual contact with man in water. 
4. Master will take charge of overall rescue operations and will alert standby vessel for assistance if available.
5. Crane operator to proceed to closest crane and prepare personnel basket for retrieval.
6. A search light should be used to aim at man overboard in dark hours.
7. Master may utilize FRC if weather permits</t>
        </is>
      </c>
      <c r="R80" s="921" t="n"/>
      <c r="S80" s="921" t="n"/>
      <c r="T80" s="921" t="n"/>
      <c r="U80" s="921" t="n"/>
      <c r="V80" s="921" t="n"/>
      <c r="W80" s="921" t="n"/>
      <c r="X80" s="921" t="n"/>
      <c r="Y80" s="921" t="n"/>
      <c r="Z80" s="921" t="n"/>
      <c r="AA80" s="921" t="n"/>
      <c r="AB80" s="921" t="n"/>
      <c r="AC80" s="921" t="n"/>
      <c r="AD80" s="921" t="n"/>
      <c r="AE80" s="899" t="n"/>
      <c r="AF80" s="158" t="n"/>
    </row>
    <row r="81" ht="30" customHeight="1" s="867">
      <c r="A81" s="160" t="n"/>
      <c r="D81" s="995" t="n"/>
      <c r="E81" s="917" t="n"/>
      <c r="F81" s="917" t="n"/>
      <c r="G81" s="917" t="n"/>
      <c r="H81" s="1050" t="n"/>
      <c r="I81" s="919" t="n"/>
      <c r="J81" s="917" t="n"/>
      <c r="K81" s="917" t="n"/>
      <c r="L81" s="917" t="n"/>
      <c r="M81" s="918" t="n"/>
      <c r="Q81" s="900" t="n"/>
      <c r="AE81" s="901" t="n"/>
      <c r="AF81" s="158" t="n"/>
    </row>
    <row r="82" ht="30" customHeight="1" s="867">
      <c r="A82" s="160" t="n"/>
      <c r="D82" s="701" t="inlineStr">
        <is>
          <t>SAFETY TECHNICIAN</t>
        </is>
      </c>
      <c r="E82" s="936" t="n"/>
      <c r="F82" s="936" t="n"/>
      <c r="G82" s="936" t="n"/>
      <c r="H82" s="978" t="n"/>
      <c r="I82" s="760" t="inlineStr">
        <is>
          <t>Local security</t>
        </is>
      </c>
      <c r="J82" s="936" t="n"/>
      <c r="K82" s="936" t="n"/>
      <c r="L82" s="936" t="n"/>
      <c r="M82" s="937" t="n"/>
      <c r="Q82" s="900" t="n"/>
      <c r="AE82" s="901" t="n"/>
      <c r="AF82" s="158" t="n"/>
    </row>
    <row r="83" ht="30" customHeight="1" s="867">
      <c r="A83" s="160" t="n"/>
      <c r="B83" s="163" t="n"/>
      <c r="C83" s="163" t="n"/>
      <c r="D83" s="801" t="inlineStr">
        <is>
          <t>DECKPUSHER / CRANE OP*</t>
        </is>
      </c>
      <c r="E83" s="936" t="n"/>
      <c r="F83" s="936" t="n"/>
      <c r="G83" s="936" t="n"/>
      <c r="H83" s="978" t="n"/>
      <c r="I83" s="760" t="inlineStr">
        <is>
          <t xml:space="preserve">Cleaning and Containment Resp. </t>
        </is>
      </c>
      <c r="J83" s="936" t="n"/>
      <c r="K83" s="936" t="n"/>
      <c r="L83" s="936" t="n"/>
      <c r="M83" s="937" t="n"/>
      <c r="N83" s="163" t="n"/>
      <c r="O83" s="163" t="n"/>
      <c r="Q83" s="900" t="n"/>
      <c r="AE83" s="901" t="n"/>
      <c r="AF83" s="158" t="n"/>
    </row>
    <row r="84" ht="27" customHeight="1" s="867">
      <c r="A84" s="160" t="n"/>
      <c r="B84" s="163" t="n"/>
      <c r="C84" s="163" t="n"/>
      <c r="D84" s="701" t="inlineStr">
        <is>
          <t>ROUSTABOUT</t>
        </is>
      </c>
      <c r="E84" s="936" t="n"/>
      <c r="F84" s="936" t="n"/>
      <c r="G84" s="936" t="n"/>
      <c r="H84" s="978" t="n"/>
      <c r="I84" s="760" t="inlineStr">
        <is>
          <t>Cleaning Member Team</t>
        </is>
      </c>
      <c r="J84" s="936" t="n"/>
      <c r="K84" s="936" t="n"/>
      <c r="L84" s="936" t="n"/>
      <c r="M84" s="937" t="n"/>
      <c r="N84" s="163" t="n"/>
      <c r="O84" s="163" t="n"/>
      <c r="Q84" s="900" t="n"/>
      <c r="AE84" s="901" t="n"/>
      <c r="AF84" s="158" t="n"/>
    </row>
    <row r="85" ht="30" customHeight="1" s="867">
      <c r="A85" s="160" t="n"/>
      <c r="B85" s="163" t="n"/>
      <c r="C85" s="163" t="n"/>
      <c r="D85" s="701" t="inlineStr">
        <is>
          <t>RADIO OPERATOR</t>
        </is>
      </c>
      <c r="E85" s="936" t="n"/>
      <c r="F85" s="936" t="n"/>
      <c r="G85" s="936" t="n"/>
      <c r="H85" s="978" t="n"/>
      <c r="I85" s="760" t="inlineStr">
        <is>
          <t>Communication Support</t>
        </is>
      </c>
      <c r="J85" s="936" t="n"/>
      <c r="K85" s="936" t="n"/>
      <c r="L85" s="936" t="n"/>
      <c r="M85" s="937" t="n"/>
      <c r="N85" s="163" t="n"/>
      <c r="O85" s="163" t="n"/>
      <c r="Q85" s="900" t="n"/>
      <c r="AE85" s="901" t="n"/>
      <c r="AF85" s="158" t="n"/>
    </row>
    <row r="86" ht="69" customHeight="1" s="867" thickBot="1">
      <c r="A86" s="160" t="n"/>
      <c r="B86" s="163" t="n"/>
      <c r="C86" s="163" t="n"/>
      <c r="D86" s="701" t="inlineStr">
        <is>
          <t>ENGINEER OFFICER &amp; OILER</t>
        </is>
      </c>
      <c r="E86" s="936" t="n"/>
      <c r="F86" s="936" t="n"/>
      <c r="G86" s="936" t="n"/>
      <c r="H86" s="978" t="n"/>
      <c r="I86" s="760" t="inlineStr">
        <is>
          <t>Assist Chief Engineer</t>
        </is>
      </c>
      <c r="J86" s="936" t="n"/>
      <c r="K86" s="936" t="n"/>
      <c r="L86" s="936" t="n"/>
      <c r="M86" s="937" t="n"/>
      <c r="N86" s="163" t="n"/>
      <c r="O86" s="163" t="n"/>
      <c r="Q86" s="902" t="n"/>
      <c r="R86" s="923" t="n"/>
      <c r="S86" s="923" t="n"/>
      <c r="T86" s="923" t="n"/>
      <c r="U86" s="923" t="n"/>
      <c r="V86" s="923" t="n"/>
      <c r="W86" s="923" t="n"/>
      <c r="X86" s="923" t="n"/>
      <c r="Y86" s="923" t="n"/>
      <c r="Z86" s="923" t="n"/>
      <c r="AA86" s="923" t="n"/>
      <c r="AB86" s="923" t="n"/>
      <c r="AC86" s="923" t="n"/>
      <c r="AD86" s="923" t="n"/>
      <c r="AE86" s="903" t="n"/>
      <c r="AF86" s="158" t="n"/>
    </row>
    <row r="87" ht="30" customHeight="1" s="867" thickBot="1">
      <c r="A87" s="160" t="n"/>
      <c r="B87" s="163" t="n"/>
      <c r="C87" s="163" t="n"/>
      <c r="D87" s="804" t="inlineStr">
        <is>
          <t>BOSUN</t>
        </is>
      </c>
      <c r="E87" s="910" t="n"/>
      <c r="F87" s="910" t="n"/>
      <c r="G87" s="910" t="n"/>
      <c r="H87" s="981" t="n"/>
      <c r="I87" s="806" t="inlineStr">
        <is>
          <t>Prevent oil from falling overboard</t>
        </is>
      </c>
      <c r="J87" s="910" t="n"/>
      <c r="K87" s="910" t="n"/>
      <c r="L87" s="910" t="n"/>
      <c r="M87" s="911" t="n"/>
      <c r="N87" s="163" t="n"/>
      <c r="O87" s="163" t="n"/>
      <c r="AF87" s="158" t="n"/>
    </row>
    <row r="88" ht="30" customHeight="1" s="867" thickBot="1">
      <c r="A88" s="160" t="n"/>
      <c r="B88" s="163" t="n"/>
      <c r="C88" s="163" t="n"/>
      <c r="D88" s="1051" t="inlineStr">
        <is>
          <t>* Substitute</t>
        </is>
      </c>
      <c r="E88" s="926" t="n"/>
      <c r="F88" s="926" t="n"/>
      <c r="G88" s="926" t="n"/>
      <c r="H88" s="926" t="n"/>
      <c r="I88" s="926" t="n"/>
      <c r="J88" s="926" t="n"/>
      <c r="K88" s="926" t="n"/>
      <c r="L88" s="926" t="n"/>
      <c r="M88" s="927" t="n"/>
      <c r="N88" s="163" t="n"/>
      <c r="O88" s="163" t="n"/>
      <c r="AF88" s="158" t="n"/>
    </row>
    <row r="89" ht="30" customHeight="1" s="867">
      <c r="A89" s="160" t="n"/>
      <c r="B89" s="163" t="n"/>
      <c r="C89" s="165" t="inlineStr">
        <is>
          <t>Note: The responsibility and obligation to change, tracking and check it out the "T" cards should not be put in charge of Nurse in order to avoid deviation from his main and competent function according to the emergency response plan.The safety techinitian will br in charge of this demand</t>
        </is>
      </c>
      <c r="D89" s="164" t="n"/>
      <c r="E89" s="164" t="n"/>
      <c r="F89" s="164" t="n"/>
      <c r="G89" s="164" t="n"/>
      <c r="H89" s="164" t="n"/>
      <c r="I89" s="164" t="n"/>
      <c r="J89" s="164" t="n"/>
      <c r="K89" s="164" t="n"/>
      <c r="L89" s="164" t="n"/>
      <c r="M89" s="164" t="n"/>
      <c r="N89" s="163" t="n"/>
      <c r="O89" s="163" t="n"/>
      <c r="AF89" s="158" t="n"/>
    </row>
    <row r="90" ht="30" customHeight="1" s="867">
      <c r="A90" s="160" t="n"/>
      <c r="B90" s="163" t="n"/>
      <c r="C90" s="163" t="n"/>
      <c r="D90" s="163" t="n"/>
      <c r="E90" s="163" t="n"/>
      <c r="F90" s="163" t="n"/>
      <c r="G90" s="163" t="n"/>
      <c r="H90" s="163" t="n"/>
      <c r="I90" s="163" t="n"/>
      <c r="J90" s="163" t="n"/>
      <c r="K90" s="163" t="n"/>
      <c r="L90" s="163" t="n"/>
      <c r="M90" s="163" t="n"/>
      <c r="N90" s="163" t="n"/>
      <c r="O90" s="163" t="n"/>
      <c r="AF90" s="158" t="n"/>
    </row>
    <row r="91" ht="30" customHeight="1" s="867">
      <c r="A91" s="160" t="n"/>
      <c r="B91" s="163" t="n"/>
      <c r="C91" s="163" t="n"/>
      <c r="D91" s="163" t="n"/>
      <c r="E91" s="163" t="n"/>
      <c r="F91" s="163" t="n"/>
      <c r="G91" s="163" t="n"/>
      <c r="H91" s="163" t="n"/>
      <c r="I91" s="163" t="n"/>
      <c r="J91" s="163" t="n"/>
      <c r="K91" s="163" t="n"/>
      <c r="L91" s="163" t="n"/>
      <c r="M91" s="163" t="n"/>
      <c r="N91" s="163" t="n"/>
      <c r="O91" s="163" t="n"/>
      <c r="AF91" s="158" t="n"/>
    </row>
    <row r="92" ht="30" customHeight="1" s="867">
      <c r="A92" s="160" t="n"/>
      <c r="B92" s="163" t="n"/>
      <c r="C92" s="163" t="n"/>
      <c r="D92" s="163" t="n"/>
      <c r="E92" s="163" t="n"/>
      <c r="F92" s="163" t="n"/>
      <c r="G92" s="163" t="n"/>
      <c r="H92" s="163" t="n"/>
      <c r="I92" s="163" t="n"/>
      <c r="J92" s="163" t="n"/>
      <c r="K92" s="163" t="n"/>
      <c r="L92" s="163" t="n"/>
      <c r="M92" s="163" t="n"/>
      <c r="N92" s="163" t="n"/>
      <c r="O92" s="163" t="n"/>
      <c r="Q92" s="793" t="n"/>
      <c r="R92" s="793" t="n"/>
      <c r="S92" s="793" t="n"/>
      <c r="T92" s="793" t="n"/>
      <c r="U92" s="793" t="n"/>
      <c r="V92" s="793" t="n"/>
      <c r="W92" s="793" t="n"/>
      <c r="X92" s="793" t="n"/>
      <c r="Y92" s="793" t="n"/>
      <c r="Z92" s="793" t="n"/>
      <c r="AA92" s="793" t="n"/>
      <c r="AB92" s="793" t="n"/>
      <c r="AC92" s="793" t="n"/>
      <c r="AD92" s="793" t="n"/>
      <c r="AE92" s="793" t="n"/>
      <c r="AF92" s="158" t="n"/>
    </row>
    <row r="93" ht="30" customHeight="1" s="867">
      <c r="A93" s="160" t="n"/>
      <c r="B93" s="163" t="n"/>
      <c r="C93" s="163" t="n"/>
      <c r="D93" s="163" t="n"/>
      <c r="E93" s="163" t="n"/>
      <c r="F93" s="163" t="n"/>
      <c r="G93" s="163" t="n"/>
      <c r="H93" s="163" t="n"/>
      <c r="I93" s="163" t="n"/>
      <c r="J93" s="163" t="n"/>
      <c r="K93" s="163" t="n"/>
      <c r="L93" s="163" t="n"/>
      <c r="M93" s="163" t="n"/>
      <c r="N93" s="163" t="n"/>
      <c r="O93" s="163" t="n"/>
      <c r="Q93" s="793" t="n"/>
      <c r="R93" s="793" t="n"/>
      <c r="S93" s="793" t="n"/>
      <c r="T93" s="793" t="n"/>
      <c r="U93" s="793" t="n"/>
      <c r="V93" s="793" t="n"/>
      <c r="W93" s="793" t="n"/>
      <c r="X93" s="793" t="n"/>
      <c r="Y93" s="793" t="n"/>
      <c r="Z93" s="793" t="n"/>
      <c r="AA93" s="793" t="n"/>
      <c r="AB93" s="793" t="n"/>
      <c r="AC93" s="793" t="n"/>
      <c r="AD93" s="793" t="n"/>
      <c r="AE93" s="793" t="n"/>
      <c r="AF93" s="158" t="n"/>
    </row>
    <row r="94" ht="30" customHeight="1" s="867">
      <c r="A94" s="160" t="n"/>
      <c r="B94" s="163" t="n"/>
      <c r="C94" s="163" t="n"/>
      <c r="D94" s="163" t="n"/>
      <c r="E94" s="163" t="n"/>
      <c r="F94" s="163" t="n"/>
      <c r="G94" s="163" t="n"/>
      <c r="H94" s="163" t="n"/>
      <c r="I94" s="163" t="n"/>
      <c r="J94" s="163" t="n"/>
      <c r="K94" s="163" t="n"/>
      <c r="L94" s="163" t="n"/>
      <c r="M94" s="163" t="n"/>
      <c r="N94" s="163" t="n"/>
      <c r="O94" s="163" t="n"/>
      <c r="Q94" s="793" t="n"/>
      <c r="R94" s="793" t="n"/>
      <c r="S94" s="793" t="n"/>
      <c r="T94" s="793" t="n"/>
      <c r="U94" s="793" t="n"/>
      <c r="V94" s="793" t="n"/>
      <c r="W94" s="793" t="n"/>
      <c r="X94" s="793" t="n"/>
      <c r="Y94" s="793" t="n"/>
      <c r="Z94" s="793" t="n"/>
      <c r="AA94" s="793" t="n"/>
      <c r="AB94" s="793" t="n"/>
      <c r="AC94" s="793" t="n"/>
      <c r="AD94" s="793" t="n"/>
      <c r="AE94" s="793" t="n"/>
      <c r="AF94" s="158" t="n"/>
    </row>
    <row r="95" ht="30" customHeight="1" s="867">
      <c r="A95" s="160" t="n"/>
      <c r="B95" s="163" t="n"/>
      <c r="C95" s="163" t="n"/>
      <c r="D95" s="163" t="n"/>
      <c r="E95" s="163" t="n"/>
      <c r="F95" s="163" t="n"/>
      <c r="G95" s="163" t="n"/>
      <c r="H95" s="163" t="n"/>
      <c r="I95" s="163" t="n"/>
      <c r="J95" s="163" t="n"/>
      <c r="K95" s="163" t="n"/>
      <c r="L95" s="163" t="n"/>
      <c r="M95" s="163" t="n"/>
      <c r="N95" s="163" t="n"/>
      <c r="O95" s="163" t="n"/>
      <c r="Q95" s="793" t="n"/>
      <c r="R95" s="793" t="n"/>
      <c r="S95" s="793" t="n"/>
      <c r="T95" s="793" t="n"/>
      <c r="U95" s="793" t="n"/>
      <c r="V95" s="793" t="n"/>
      <c r="W95" s="793" t="n"/>
      <c r="X95" s="793" t="n"/>
      <c r="Y95" s="793" t="n"/>
      <c r="Z95" s="793" t="n"/>
      <c r="AA95" s="793" t="n"/>
      <c r="AB95" s="793" t="n"/>
      <c r="AC95" s="793" t="n"/>
      <c r="AD95" s="793" t="n"/>
      <c r="AE95" s="793" t="n"/>
      <c r="AF95" s="158" t="n"/>
    </row>
    <row r="96" ht="30" customHeight="1" s="867">
      <c r="A96" s="160" t="n"/>
      <c r="B96" s="163" t="n"/>
      <c r="C96" s="163" t="n"/>
      <c r="D96" s="163" t="n"/>
      <c r="E96" s="163" t="n"/>
      <c r="F96" s="163" t="n"/>
      <c r="G96" s="163" t="n"/>
      <c r="H96" s="163" t="n"/>
      <c r="I96" s="163" t="n"/>
      <c r="J96" s="163" t="n"/>
      <c r="K96" s="163" t="n"/>
      <c r="L96" s="163" t="n"/>
      <c r="M96" s="163" t="n"/>
      <c r="N96" s="163" t="n"/>
      <c r="O96" s="163" t="n"/>
      <c r="Q96" s="793" t="n"/>
      <c r="R96" s="793" t="n"/>
      <c r="S96" s="793" t="n"/>
      <c r="T96" s="793" t="n"/>
      <c r="U96" s="793" t="n"/>
      <c r="V96" s="793" t="n"/>
      <c r="W96" s="793" t="n"/>
      <c r="X96" s="793" t="n"/>
      <c r="Y96" s="793" t="n"/>
      <c r="Z96" s="793" t="n"/>
      <c r="AA96" s="793" t="n"/>
      <c r="AB96" s="793" t="n"/>
      <c r="AC96" s="793" t="n"/>
      <c r="AD96" s="793" t="n"/>
      <c r="AE96" s="793" t="n"/>
      <c r="AF96" s="158" t="n"/>
    </row>
    <row r="97" ht="30" customHeight="1" s="867">
      <c r="A97" s="160" t="n"/>
      <c r="B97" s="163" t="n"/>
      <c r="C97" s="163" t="n"/>
      <c r="D97" s="163" t="n"/>
      <c r="E97" s="163" t="n"/>
      <c r="F97" s="163" t="n"/>
      <c r="G97" s="163" t="n"/>
      <c r="H97" s="163" t="n"/>
      <c r="I97" s="163" t="n"/>
      <c r="J97" s="163" t="n"/>
      <c r="K97" s="163" t="n"/>
      <c r="L97" s="163" t="n"/>
      <c r="M97" s="163" t="n"/>
      <c r="N97" s="163" t="n"/>
      <c r="O97" s="163" t="n"/>
      <c r="Q97" s="793" t="n"/>
      <c r="R97" s="793" t="n"/>
      <c r="S97" s="793" t="n"/>
      <c r="T97" s="793" t="n"/>
      <c r="U97" s="793" t="n"/>
      <c r="V97" s="793" t="n"/>
      <c r="W97" s="793" t="n"/>
      <c r="X97" s="793" t="n"/>
      <c r="Y97" s="793" t="n"/>
      <c r="Z97" s="793" t="n"/>
      <c r="AA97" s="793" t="n"/>
      <c r="AB97" s="793" t="n"/>
      <c r="AC97" s="793" t="n"/>
      <c r="AD97" s="793" t="n"/>
      <c r="AE97" s="793" t="n"/>
      <c r="AF97" s="158" t="n"/>
    </row>
    <row r="98" ht="30" customHeight="1" s="867">
      <c r="A98" s="160" t="n"/>
      <c r="B98" s="163" t="n"/>
      <c r="C98" s="163" t="n"/>
      <c r="D98" s="163" t="n"/>
      <c r="E98" s="163" t="n"/>
      <c r="F98" s="163" t="n"/>
      <c r="G98" s="163" t="n"/>
      <c r="H98" s="163" t="n"/>
      <c r="I98" s="163" t="n"/>
      <c r="J98" s="163" t="n"/>
      <c r="K98" s="163" t="n"/>
      <c r="L98" s="163" t="n"/>
      <c r="M98" s="163" t="n"/>
      <c r="N98" s="163" t="n"/>
      <c r="O98" s="163" t="n"/>
      <c r="Q98" s="793" t="n"/>
      <c r="R98" s="793" t="n"/>
      <c r="S98" s="793" t="n"/>
      <c r="T98" s="793" t="n"/>
      <c r="U98" s="793" t="n"/>
      <c r="V98" s="793" t="n"/>
      <c r="W98" s="793" t="n"/>
      <c r="X98" s="793" t="n"/>
      <c r="Y98" s="793" t="n"/>
      <c r="Z98" s="793" t="n"/>
      <c r="AA98" s="793" t="n"/>
      <c r="AB98" s="793" t="n"/>
      <c r="AC98" s="793" t="n"/>
      <c r="AD98" s="793" t="n"/>
      <c r="AE98" s="793" t="n"/>
      <c r="AF98" s="158" t="n"/>
    </row>
    <row r="99" ht="30" customHeight="1" s="867">
      <c r="A99" s="160" t="n"/>
      <c r="B99" s="163" t="n"/>
      <c r="C99" s="163" t="n"/>
      <c r="D99" s="163" t="n"/>
      <c r="E99" s="163" t="n"/>
      <c r="F99" s="163" t="n"/>
      <c r="G99" s="163" t="n"/>
      <c r="H99" s="163" t="n"/>
      <c r="I99" s="163" t="n"/>
      <c r="J99" s="163" t="n"/>
      <c r="K99" s="163" t="n"/>
      <c r="L99" s="163" t="n"/>
      <c r="M99" s="163" t="n"/>
      <c r="N99" s="163" t="n"/>
      <c r="O99" s="163" t="n"/>
      <c r="Q99" s="793" t="n"/>
      <c r="R99" s="793" t="n"/>
      <c r="S99" s="793" t="n"/>
      <c r="T99" s="793" t="n"/>
      <c r="U99" s="793" t="n"/>
      <c r="V99" s="793" t="n"/>
      <c r="W99" s="793" t="n"/>
      <c r="X99" s="793" t="n"/>
      <c r="Y99" s="793" t="n"/>
      <c r="Z99" s="793" t="n"/>
      <c r="AA99" s="793" t="n"/>
      <c r="AB99" s="793" t="n"/>
      <c r="AC99" s="793" t="n"/>
      <c r="AD99" s="793" t="n"/>
      <c r="AE99" s="793" t="n"/>
      <c r="AF99" s="158" t="n"/>
    </row>
    <row r="100" ht="30" customHeight="1" s="867">
      <c r="A100" s="160" t="n"/>
      <c r="B100" s="163" t="n"/>
      <c r="C100" s="163" t="n"/>
      <c r="D100" s="163" t="n"/>
      <c r="E100" s="163" t="n"/>
      <c r="F100" s="163" t="n"/>
      <c r="G100" s="163" t="n"/>
      <c r="H100" s="163" t="n"/>
      <c r="I100" s="163" t="n"/>
      <c r="J100" s="163" t="n"/>
      <c r="K100" s="163" t="n"/>
      <c r="L100" s="163" t="n"/>
      <c r="M100" s="163" t="n"/>
      <c r="N100" s="163" t="n"/>
      <c r="O100" s="163" t="n"/>
      <c r="Q100" s="793" t="n"/>
      <c r="R100" s="793" t="n"/>
      <c r="S100" s="793" t="n"/>
      <c r="T100" s="793" t="n"/>
      <c r="U100" s="793" t="n"/>
      <c r="V100" s="793" t="n"/>
      <c r="W100" s="793" t="n"/>
      <c r="X100" s="793" t="n"/>
      <c r="Y100" s="793" t="n"/>
      <c r="Z100" s="793" t="n"/>
      <c r="AA100" s="793" t="n"/>
      <c r="AB100" s="793" t="n"/>
      <c r="AC100" s="793" t="n"/>
      <c r="AD100" s="793" t="n"/>
      <c r="AE100" s="793" t="n"/>
      <c r="AF100" s="158" t="n"/>
    </row>
    <row r="101" ht="30" customHeight="1" s="867">
      <c r="A101" s="160" t="n"/>
      <c r="B101" s="163" t="n"/>
      <c r="C101" s="163" t="n"/>
      <c r="D101" s="163" t="n"/>
      <c r="E101" s="163" t="n"/>
      <c r="F101" s="163" t="n"/>
      <c r="G101" s="163" t="n"/>
      <c r="H101" s="163" t="n"/>
      <c r="I101" s="163" t="n"/>
      <c r="J101" s="163" t="n"/>
      <c r="K101" s="163" t="n"/>
      <c r="L101" s="163" t="n"/>
      <c r="M101" s="163" t="n"/>
      <c r="N101" s="163" t="n"/>
      <c r="O101" s="163" t="n"/>
      <c r="Q101" s="793" t="n"/>
      <c r="R101" s="793" t="n"/>
      <c r="S101" s="793" t="n"/>
      <c r="T101" s="793" t="n"/>
      <c r="U101" s="793" t="n"/>
      <c r="V101" s="793" t="n"/>
      <c r="W101" s="793" t="n"/>
      <c r="X101" s="793" t="n"/>
      <c r="Y101" s="793" t="n"/>
      <c r="Z101" s="793" t="n"/>
      <c r="AA101" s="793" t="n"/>
      <c r="AB101" s="793" t="n"/>
      <c r="AC101" s="793" t="n"/>
      <c r="AD101" s="793" t="n"/>
      <c r="AE101" s="793" t="n"/>
      <c r="AF101" s="158" t="n"/>
    </row>
    <row r="102" ht="30" customHeight="1" s="867">
      <c r="A102" s="160" t="n"/>
      <c r="B102" s="163" t="n"/>
      <c r="C102" s="163" t="n"/>
      <c r="D102" s="163" t="n"/>
      <c r="E102" s="163" t="n"/>
      <c r="F102" s="163" t="n"/>
      <c r="G102" s="163" t="n"/>
      <c r="H102" s="163" t="n"/>
      <c r="I102" s="163" t="n"/>
      <c r="J102" s="163" t="n"/>
      <c r="K102" s="163" t="n"/>
      <c r="L102" s="163" t="n"/>
      <c r="M102" s="163" t="n"/>
      <c r="N102" s="163" t="n"/>
      <c r="O102" s="163" t="n"/>
      <c r="Q102" s="793" t="n"/>
      <c r="R102" s="793" t="n"/>
      <c r="S102" s="793" t="n"/>
      <c r="T102" s="793" t="n"/>
      <c r="U102" s="793" t="n"/>
      <c r="V102" s="793" t="n"/>
      <c r="W102" s="793" t="n"/>
      <c r="X102" s="793" t="n"/>
      <c r="Y102" s="793" t="n"/>
      <c r="Z102" s="793" t="n"/>
      <c r="AA102" s="793" t="n"/>
      <c r="AB102" s="793" t="n"/>
      <c r="AC102" s="793" t="n"/>
      <c r="AD102" s="793" t="n"/>
      <c r="AE102" s="793" t="n"/>
      <c r="AF102" s="158" t="n"/>
    </row>
    <row r="103" ht="30" customHeight="1" s="867">
      <c r="A103" s="160" t="n"/>
      <c r="B103" s="163" t="n"/>
      <c r="C103" s="163" t="n"/>
      <c r="D103" s="163" t="n"/>
      <c r="E103" s="163" t="n"/>
      <c r="F103" s="163" t="n"/>
      <c r="G103" s="163" t="n"/>
      <c r="H103" s="163" t="n"/>
      <c r="I103" s="163" t="n"/>
      <c r="J103" s="163" t="n"/>
      <c r="K103" s="163" t="n"/>
      <c r="L103" s="163" t="n"/>
      <c r="M103" s="163" t="n"/>
      <c r="N103" s="163" t="n"/>
      <c r="O103" s="163" t="n"/>
      <c r="Q103" s="793" t="n"/>
      <c r="R103" s="793" t="n"/>
      <c r="S103" s="793" t="n"/>
      <c r="T103" s="793" t="n"/>
      <c r="U103" s="793" t="n"/>
      <c r="V103" s="793" t="n"/>
      <c r="W103" s="793" t="n"/>
      <c r="X103" s="793" t="n"/>
      <c r="Y103" s="793" t="n"/>
      <c r="Z103" s="793" t="n"/>
      <c r="AA103" s="793" t="n"/>
      <c r="AB103" s="793" t="n"/>
      <c r="AC103" s="793" t="n"/>
      <c r="AD103" s="793" t="n"/>
      <c r="AE103" s="793" t="n"/>
      <c r="AF103" s="158" t="n"/>
    </row>
    <row r="104" ht="30" customHeight="1" s="867">
      <c r="A104" s="160" t="n"/>
      <c r="B104" s="163" t="n"/>
      <c r="C104" s="163" t="n"/>
      <c r="D104" s="163" t="n"/>
      <c r="E104" s="163" t="n"/>
      <c r="F104" s="163" t="n"/>
      <c r="G104" s="163" t="n"/>
      <c r="H104" s="163" t="n"/>
      <c r="I104" s="163" t="n"/>
      <c r="J104" s="163" t="n"/>
      <c r="K104" s="163" t="n"/>
      <c r="L104" s="163" t="n"/>
      <c r="M104" s="163" t="n"/>
      <c r="N104" s="163" t="n"/>
      <c r="O104" s="163" t="n"/>
      <c r="Q104" s="793" t="n"/>
      <c r="R104" s="793" t="n"/>
      <c r="S104" s="793" t="n"/>
      <c r="T104" s="793" t="n"/>
      <c r="U104" s="793" t="n"/>
      <c r="V104" s="793" t="n"/>
      <c r="W104" s="793" t="n"/>
      <c r="X104" s="793" t="n"/>
      <c r="Y104" s="793" t="n"/>
      <c r="Z104" s="793" t="n"/>
      <c r="AA104" s="793" t="n"/>
      <c r="AB104" s="793" t="n"/>
      <c r="AC104" s="793" t="n"/>
      <c r="AD104" s="793" t="n"/>
      <c r="AE104" s="793" t="n"/>
      <c r="AF104" s="158" t="n"/>
    </row>
    <row r="105" ht="30" customHeight="1" s="867">
      <c r="A105" s="160" t="n"/>
      <c r="B105" s="163" t="n"/>
      <c r="C105" s="163" t="n"/>
      <c r="D105" s="163" t="n"/>
      <c r="E105" s="163" t="n"/>
      <c r="F105" s="163" t="n"/>
      <c r="G105" s="163" t="n"/>
      <c r="H105" s="163" t="n"/>
      <c r="I105" s="163" t="n"/>
      <c r="J105" s="163" t="n"/>
      <c r="K105" s="163" t="n"/>
      <c r="L105" s="163" t="n"/>
      <c r="M105" s="163" t="n"/>
      <c r="N105" s="163" t="n"/>
      <c r="O105" s="163" t="n"/>
      <c r="Q105" s="793" t="n"/>
      <c r="R105" s="793" t="n"/>
      <c r="S105" s="793" t="n"/>
      <c r="T105" s="793" t="n"/>
      <c r="U105" s="793" t="n"/>
      <c r="V105" s="793" t="n"/>
      <c r="W105" s="793" t="n"/>
      <c r="X105" s="793" t="n"/>
      <c r="Y105" s="793" t="n"/>
      <c r="Z105" s="793" t="n"/>
      <c r="AA105" s="793" t="n"/>
      <c r="AB105" s="793" t="n"/>
      <c r="AC105" s="793" t="n"/>
      <c r="AD105" s="793" t="n"/>
      <c r="AE105" s="793" t="n"/>
      <c r="AF105" s="158" t="n"/>
    </row>
    <row r="106" ht="30" customHeight="1" s="867">
      <c r="A106" s="160" t="n"/>
      <c r="B106" s="163" t="n"/>
      <c r="C106" s="163" t="n"/>
      <c r="D106" s="163" t="n"/>
      <c r="E106" s="163" t="n"/>
      <c r="F106" s="163" t="n"/>
      <c r="G106" s="163" t="n"/>
      <c r="H106" s="163" t="n"/>
      <c r="I106" s="163" t="n"/>
      <c r="J106" s="163" t="n"/>
      <c r="K106" s="163" t="n"/>
      <c r="L106" s="163" t="n"/>
      <c r="M106" s="163" t="n"/>
      <c r="N106" s="163" t="n"/>
      <c r="O106" s="163" t="n"/>
      <c r="Q106" s="793" t="n"/>
      <c r="R106" s="793" t="n"/>
      <c r="S106" s="793" t="n"/>
      <c r="T106" s="793" t="n"/>
      <c r="U106" s="793" t="n"/>
      <c r="V106" s="793" t="n"/>
      <c r="W106" s="793" t="n"/>
      <c r="X106" s="793" t="n"/>
      <c r="Y106" s="793" t="n"/>
      <c r="Z106" s="793" t="n"/>
      <c r="AA106" s="793" t="n"/>
      <c r="AB106" s="793" t="n"/>
      <c r="AC106" s="793" t="n"/>
      <c r="AD106" s="793" t="n"/>
      <c r="AE106" s="793" t="n"/>
      <c r="AF106" s="158" t="n"/>
    </row>
    <row r="107" ht="30" customHeight="1" s="867">
      <c r="A107" s="160" t="n"/>
      <c r="B107" s="159" t="n"/>
      <c r="C107" s="159" t="n"/>
      <c r="D107" s="803" t="n"/>
      <c r="E107" s="159" t="n"/>
      <c r="F107" s="159" t="n"/>
      <c r="G107" s="159" t="n"/>
      <c r="H107" s="159" t="n"/>
      <c r="I107" s="159" t="n"/>
      <c r="J107" s="159" t="n"/>
      <c r="K107" s="159" t="n"/>
      <c r="L107" s="159" t="n"/>
      <c r="M107" s="159" t="n"/>
      <c r="N107" s="159" t="n"/>
      <c r="O107" s="159" t="n"/>
      <c r="P107" s="159" t="n"/>
      <c r="Z107" s="759" t="n"/>
      <c r="AA107" s="728" t="n"/>
      <c r="AB107" s="161" t="n"/>
      <c r="AF107" s="158" t="n"/>
    </row>
    <row r="108" ht="30" customHeight="1" s="867">
      <c r="A108" s="160" t="n"/>
      <c r="B108" s="159" t="n"/>
      <c r="C108" s="159" t="n"/>
      <c r="E108" s="159" t="n"/>
      <c r="F108" s="159" t="n"/>
      <c r="G108" s="159" t="n"/>
      <c r="H108" s="159" t="n"/>
      <c r="I108" s="159" t="n"/>
      <c r="J108" s="159" t="n"/>
      <c r="K108" s="159" t="n"/>
      <c r="L108" s="159" t="n"/>
      <c r="M108" s="159" t="n"/>
      <c r="N108" s="159" t="n"/>
      <c r="O108" s="159" t="n"/>
      <c r="P108" s="159" t="n"/>
      <c r="AB108" s="161" t="n"/>
      <c r="AF108" s="158" t="n"/>
    </row>
    <row r="109" ht="34.5" customHeight="1" s="867">
      <c r="A109" s="160" t="n"/>
      <c r="B109" s="159" t="n"/>
      <c r="C109" s="159" t="n"/>
      <c r="E109" s="159" t="n"/>
      <c r="F109" s="159" t="n"/>
      <c r="G109" s="159" t="n"/>
      <c r="H109" s="159" t="n"/>
      <c r="I109" s="159" t="n"/>
      <c r="J109" s="159" t="n"/>
      <c r="K109" s="159" t="n"/>
      <c r="L109" s="159" t="n"/>
      <c r="M109" s="159" t="n"/>
      <c r="N109" s="159" t="n"/>
      <c r="O109" s="159" t="n"/>
      <c r="P109" s="159" t="n"/>
      <c r="AF109" s="158" t="n"/>
    </row>
    <row r="110" ht="34.5" customHeight="1" s="867" thickBot="1">
      <c r="A110" s="157" t="n"/>
      <c r="B110" s="156" t="n"/>
      <c r="C110" s="156" t="n"/>
      <c r="D110" s="156" t="n"/>
      <c r="E110" s="156" t="n"/>
      <c r="F110" s="156" t="n"/>
      <c r="G110" s="156" t="n"/>
      <c r="H110" s="156" t="n"/>
      <c r="I110" s="156" t="n"/>
      <c r="J110" s="156" t="n"/>
      <c r="K110" s="156" t="n"/>
      <c r="L110" s="156" t="n"/>
      <c r="M110" s="156" t="n"/>
      <c r="N110" s="156" t="n"/>
      <c r="O110" s="156" t="n"/>
      <c r="P110" s="156" t="n"/>
      <c r="Q110" s="156" t="n"/>
      <c r="R110" s="156" t="n"/>
      <c r="S110" s="156" t="n"/>
      <c r="T110" s="156" t="n"/>
      <c r="U110" s="156" t="n"/>
      <c r="V110" s="156" t="n"/>
      <c r="W110" s="156" t="n"/>
      <c r="X110" s="156" t="n"/>
      <c r="Y110" s="156" t="n"/>
      <c r="Z110" s="156" t="n"/>
      <c r="AA110" s="156" t="n"/>
      <c r="AB110" s="156" t="n"/>
      <c r="AC110" s="808" t="n"/>
      <c r="AF110" s="155" t="n"/>
    </row>
    <row r="118">
      <c r="AC118" s="154" t="n"/>
    </row>
  </sheetData>
  <mergeCells count="269">
    <mergeCell ref="E66:G66"/>
    <mergeCell ref="J42:O42"/>
    <mergeCell ref="J40:L40"/>
    <mergeCell ref="E36:G36"/>
    <mergeCell ref="B44:D44"/>
    <mergeCell ref="Q58:AE58"/>
    <mergeCell ref="M46:O46"/>
    <mergeCell ref="J66:O66"/>
    <mergeCell ref="E44:G44"/>
    <mergeCell ref="E37:G37"/>
    <mergeCell ref="B40:D40"/>
    <mergeCell ref="E38:G38"/>
    <mergeCell ref="E40:G40"/>
    <mergeCell ref="B46:D46"/>
    <mergeCell ref="E46:G46"/>
    <mergeCell ref="J59:O59"/>
    <mergeCell ref="J55:L55"/>
    <mergeCell ref="J60:O60"/>
    <mergeCell ref="J54:L54"/>
    <mergeCell ref="B36:D36"/>
    <mergeCell ref="B39:G39"/>
    <mergeCell ref="B54:D54"/>
    <mergeCell ref="E61:G61"/>
    <mergeCell ref="B42:G42"/>
    <mergeCell ref="J69:L69"/>
    <mergeCell ref="M47:O47"/>
    <mergeCell ref="M69:O69"/>
    <mergeCell ref="M54:O54"/>
    <mergeCell ref="M55:O55"/>
    <mergeCell ref="J61:L61"/>
    <mergeCell ref="M53:O53"/>
    <mergeCell ref="Y36:AE36"/>
    <mergeCell ref="Y37:AE37"/>
    <mergeCell ref="Q59:AE69"/>
    <mergeCell ref="Q37:W37"/>
    <mergeCell ref="M50:O50"/>
    <mergeCell ref="J53:L53"/>
    <mergeCell ref="M44:O44"/>
    <mergeCell ref="M36:O36"/>
    <mergeCell ref="J38:L38"/>
    <mergeCell ref="M37:O37"/>
    <mergeCell ref="M40:O40"/>
    <mergeCell ref="J39:O39"/>
    <mergeCell ref="J48:L48"/>
    <mergeCell ref="Q49:AE57"/>
    <mergeCell ref="Q39:AE39"/>
    <mergeCell ref="Q40:AE47"/>
    <mergeCell ref="Q48:AE48"/>
    <mergeCell ref="B60:D60"/>
    <mergeCell ref="E57:G57"/>
    <mergeCell ref="B53:D53"/>
    <mergeCell ref="E53:G53"/>
    <mergeCell ref="B47:D47"/>
    <mergeCell ref="E48:G48"/>
    <mergeCell ref="B49:D49"/>
    <mergeCell ref="E54:G54"/>
    <mergeCell ref="E59:G59"/>
    <mergeCell ref="B58:D58"/>
    <mergeCell ref="E58:G58"/>
    <mergeCell ref="E60:G60"/>
    <mergeCell ref="B50:D50"/>
    <mergeCell ref="B48:D48"/>
    <mergeCell ref="E49:G49"/>
    <mergeCell ref="M35:O35"/>
    <mergeCell ref="J35:L35"/>
    <mergeCell ref="J50:L50"/>
    <mergeCell ref="M49:O49"/>
    <mergeCell ref="B43:G43"/>
    <mergeCell ref="B45:D45"/>
    <mergeCell ref="E47:G47"/>
    <mergeCell ref="B56:G56"/>
    <mergeCell ref="B57:D57"/>
    <mergeCell ref="J46:L46"/>
    <mergeCell ref="J47:L47"/>
    <mergeCell ref="AC17:AE17"/>
    <mergeCell ref="B11:O12"/>
    <mergeCell ref="Q11:AE12"/>
    <mergeCell ref="Y18:AB18"/>
    <mergeCell ref="C17:L17"/>
    <mergeCell ref="AC18:AE18"/>
    <mergeCell ref="Y17:AB17"/>
    <mergeCell ref="Y35:AE35"/>
    <mergeCell ref="M45:O45"/>
    <mergeCell ref="J45:L45"/>
    <mergeCell ref="M38:O38"/>
    <mergeCell ref="I21:L21"/>
    <mergeCell ref="E20:H20"/>
    <mergeCell ref="I20:L20"/>
    <mergeCell ref="E45:G45"/>
    <mergeCell ref="J36:L36"/>
    <mergeCell ref="J44:L44"/>
    <mergeCell ref="Q35:W35"/>
    <mergeCell ref="Q36:W36"/>
    <mergeCell ref="J37:L37"/>
    <mergeCell ref="E35:G35"/>
    <mergeCell ref="J43:O43"/>
    <mergeCell ref="Q24:W30"/>
    <mergeCell ref="I30:L30"/>
    <mergeCell ref="AC110:AE110"/>
    <mergeCell ref="B70:D70"/>
    <mergeCell ref="J62:L62"/>
    <mergeCell ref="M62:O62"/>
    <mergeCell ref="J64:L64"/>
    <mergeCell ref="J75:L75"/>
    <mergeCell ref="D78:M78"/>
    <mergeCell ref="D79:H79"/>
    <mergeCell ref="I79:M79"/>
    <mergeCell ref="D84:H84"/>
    <mergeCell ref="B75:D75"/>
    <mergeCell ref="J74:O74"/>
    <mergeCell ref="B64:G64"/>
    <mergeCell ref="J70:L70"/>
    <mergeCell ref="B63:G63"/>
    <mergeCell ref="M64:O64"/>
    <mergeCell ref="J63:L63"/>
    <mergeCell ref="M63:O63"/>
    <mergeCell ref="J73:L73"/>
    <mergeCell ref="B66:D66"/>
    <mergeCell ref="B67:D67"/>
    <mergeCell ref="B65:D65"/>
    <mergeCell ref="E65:G65"/>
    <mergeCell ref="B74:D74"/>
    <mergeCell ref="Q71:AE78"/>
    <mergeCell ref="Q79:AE79"/>
    <mergeCell ref="Q80:AE86"/>
    <mergeCell ref="M73:O73"/>
    <mergeCell ref="I84:M84"/>
    <mergeCell ref="D85:H85"/>
    <mergeCell ref="D80:H81"/>
    <mergeCell ref="D107:D109"/>
    <mergeCell ref="D83:H83"/>
    <mergeCell ref="D87:H87"/>
    <mergeCell ref="I87:M87"/>
    <mergeCell ref="I83:M83"/>
    <mergeCell ref="D86:H86"/>
    <mergeCell ref="I86:M86"/>
    <mergeCell ref="B73:D73"/>
    <mergeCell ref="B61:D61"/>
    <mergeCell ref="B59:D59"/>
    <mergeCell ref="J56:O57"/>
    <mergeCell ref="M61:O61"/>
    <mergeCell ref="B69:D69"/>
    <mergeCell ref="Z107:Z109"/>
    <mergeCell ref="I80:M81"/>
    <mergeCell ref="D82:H82"/>
    <mergeCell ref="I82:M82"/>
    <mergeCell ref="M75:O75"/>
    <mergeCell ref="E67:G67"/>
    <mergeCell ref="D88:M88"/>
    <mergeCell ref="I85:M85"/>
    <mergeCell ref="E75:G75"/>
    <mergeCell ref="B68:G68"/>
    <mergeCell ref="E73:G73"/>
    <mergeCell ref="J67:L67"/>
    <mergeCell ref="M67:O67"/>
    <mergeCell ref="E70:G70"/>
    <mergeCell ref="J72:O72"/>
    <mergeCell ref="E69:G69"/>
    <mergeCell ref="Q70:AE70"/>
    <mergeCell ref="E74:G74"/>
    <mergeCell ref="B72:G72"/>
    <mergeCell ref="M70:O70"/>
    <mergeCell ref="J68:L68"/>
    <mergeCell ref="M68:O68"/>
    <mergeCell ref="AA107:AA109"/>
    <mergeCell ref="Y20:AB20"/>
    <mergeCell ref="Y21:AB21"/>
    <mergeCell ref="J49:L49"/>
    <mergeCell ref="J52:O52"/>
    <mergeCell ref="E51:G51"/>
    <mergeCell ref="B52:G52"/>
    <mergeCell ref="B51:D51"/>
    <mergeCell ref="E50:G50"/>
    <mergeCell ref="C22:D22"/>
    <mergeCell ref="C23:D23"/>
    <mergeCell ref="C24:D24"/>
    <mergeCell ref="C25:D25"/>
    <mergeCell ref="E24:H24"/>
    <mergeCell ref="I24:L24"/>
    <mergeCell ref="E23:H23"/>
    <mergeCell ref="Q23:W23"/>
    <mergeCell ref="B37:D37"/>
    <mergeCell ref="B35:D35"/>
    <mergeCell ref="B38:D38"/>
    <mergeCell ref="M48:O48"/>
    <mergeCell ref="E25:H25"/>
    <mergeCell ref="Q33:W33"/>
    <mergeCell ref="J34:O34"/>
    <mergeCell ref="C27:D27"/>
    <mergeCell ref="C28:D28"/>
    <mergeCell ref="E28:H28"/>
    <mergeCell ref="I28:L28"/>
    <mergeCell ref="AC28:AE28"/>
    <mergeCell ref="Y29:AB29"/>
    <mergeCell ref="AC25:AE25"/>
    <mergeCell ref="Y25:AB25"/>
    <mergeCell ref="C26:D26"/>
    <mergeCell ref="B34:G34"/>
    <mergeCell ref="I29:L29"/>
    <mergeCell ref="E29:H29"/>
    <mergeCell ref="E27:H27"/>
    <mergeCell ref="I27:L27"/>
    <mergeCell ref="E26:H26"/>
    <mergeCell ref="I26:L26"/>
    <mergeCell ref="C19:D19"/>
    <mergeCell ref="U16:W16"/>
    <mergeCell ref="U17:W17"/>
    <mergeCell ref="U18:W18"/>
    <mergeCell ref="Q19:T19"/>
    <mergeCell ref="E18:L18"/>
    <mergeCell ref="C18:D18"/>
    <mergeCell ref="I25:L25"/>
    <mergeCell ref="B31:O33"/>
    <mergeCell ref="Q16:T16"/>
    <mergeCell ref="Q17:T17"/>
    <mergeCell ref="Q18:T18"/>
    <mergeCell ref="I22:L22"/>
    <mergeCell ref="E19:H19"/>
    <mergeCell ref="I19:L19"/>
    <mergeCell ref="U19:W19"/>
    <mergeCell ref="E21:H21"/>
    <mergeCell ref="E22:H22"/>
    <mergeCell ref="U20:W20"/>
    <mergeCell ref="I23:L23"/>
    <mergeCell ref="Q20:T20"/>
    <mergeCell ref="C21:D21"/>
    <mergeCell ref="C20:D20"/>
    <mergeCell ref="C29:D29"/>
    <mergeCell ref="G1:AA1"/>
    <mergeCell ref="G2:AC2"/>
    <mergeCell ref="G3:AC3"/>
    <mergeCell ref="B5:F5"/>
    <mergeCell ref="N6:R9"/>
    <mergeCell ref="D6:F9"/>
    <mergeCell ref="J6:L9"/>
    <mergeCell ref="V6:Y9"/>
    <mergeCell ref="Y16:AB16"/>
    <mergeCell ref="B4:F4"/>
    <mergeCell ref="H4:L4"/>
    <mergeCell ref="N4:R4"/>
    <mergeCell ref="T4:Y4"/>
    <mergeCell ref="AA4:AE4"/>
    <mergeCell ref="AC6:AE9"/>
    <mergeCell ref="Y14:AE14"/>
    <mergeCell ref="Q14:W14"/>
    <mergeCell ref="B14:O15"/>
    <mergeCell ref="Q15:W15"/>
    <mergeCell ref="Y15:AE15"/>
    <mergeCell ref="AC16:AE16"/>
    <mergeCell ref="AC19:AE19"/>
    <mergeCell ref="Y33:AE33"/>
    <mergeCell ref="Q34:W34"/>
    <mergeCell ref="Y27:AB27"/>
    <mergeCell ref="AC27:AE27"/>
    <mergeCell ref="Y26:AB26"/>
    <mergeCell ref="Y28:AB28"/>
    <mergeCell ref="AC29:AE29"/>
    <mergeCell ref="Y30:AB30"/>
    <mergeCell ref="Y34:AE34"/>
    <mergeCell ref="Q32:AE32"/>
    <mergeCell ref="AC20:AE20"/>
    <mergeCell ref="AC21:AE21"/>
    <mergeCell ref="U21:W21"/>
    <mergeCell ref="Q21:T21"/>
    <mergeCell ref="AC30:AE30"/>
    <mergeCell ref="AC26:AE26"/>
    <mergeCell ref="Y19:AB19"/>
    <mergeCell ref="Y24:AE24"/>
    <mergeCell ref="Y23:AE23"/>
  </mergeCells>
  <conditionalFormatting sqref="G3:AC3">
    <cfRule type="containsErrors" priority="1" dxfId="0" stopIfTrue="1">
      <formula>ISERROR(G3)</formula>
    </cfRule>
  </conditionalFormatting>
  <printOptions horizontalCentered="1" verticalCentered="1"/>
  <pageMargins left="0.1181102362204725" right="0.1181102362204725" top="0.1181102362204725" bottom="0.1181102362204725" header="0" footer="0"/>
  <pageSetup orientation="portrait" paperSize="8" scale="35" fitToHeight="0" fitToWidth="0"/>
</worksheet>
</file>

<file path=xl/worksheets/sheet4.xml><?xml version="1.0" encoding="utf-8"?>
<worksheet xmlns="http://schemas.openxmlformats.org/spreadsheetml/2006/main">
  <sheetPr codeName="Planilha3">
    <outlinePr summaryBelow="1" summaryRight="1"/>
    <pageSetUpPr/>
  </sheetPr>
  <dimension ref="A1:N198"/>
  <sheetViews>
    <sheetView workbookViewId="0">
      <selection activeCell="E22" sqref="E22"/>
    </sheetView>
  </sheetViews>
  <sheetFormatPr baseColWidth="10" defaultColWidth="9.1640625" defaultRowHeight="15"/>
  <cols>
    <col width="46" bestFit="1" customWidth="1" style="86" min="1" max="1"/>
    <col width="40.33203125" bestFit="1" customWidth="1" style="86" min="2" max="2"/>
    <col width="9.1640625" customWidth="1" style="86" min="3" max="3"/>
    <col width="33.83203125" bestFit="1" customWidth="1" style="86" min="4" max="4"/>
    <col width="30.6640625" customWidth="1" style="86" min="5" max="5"/>
    <col width="9.1640625" customWidth="1" style="86" min="6" max="6"/>
    <col width="30.5" bestFit="1" customWidth="1" style="86" min="7" max="7"/>
    <col width="29.1640625" bestFit="1" customWidth="1" style="86" min="8" max="8"/>
    <col width="9.1640625" customWidth="1" style="86" min="9" max="9"/>
    <col width="16.5" customWidth="1" style="86" min="10" max="10"/>
    <col width="35" bestFit="1" customWidth="1" style="86" min="11" max="11"/>
    <col width="11.83203125" customWidth="1" style="86" min="12" max="13"/>
    <col width="35.1640625" bestFit="1" customWidth="1" style="86" min="14" max="14"/>
    <col width="9.1640625" customWidth="1" style="86" min="15" max="16384"/>
  </cols>
  <sheetData>
    <row r="1">
      <c r="A1" s="86">
        <f>'POB N08'!#REF!</f>
        <v/>
      </c>
      <c r="B1" s="90">
        <f t="array" ref="B1:B198">POB[NOME]</f>
        <v/>
      </c>
      <c r="D1" s="283" t="inlineStr">
        <is>
          <t>OIM COMANDANTE</t>
        </is>
      </c>
      <c r="E1" s="86" t="inlineStr">
        <is>
          <t>RODION SERDYUKOV</t>
        </is>
      </c>
      <c r="G1" s="233" t="inlineStr">
        <is>
          <t>IMEDIATO</t>
        </is>
      </c>
      <c r="H1" s="86" t="inlineStr">
        <is>
          <t>ANDERSON CALIXTO</t>
        </is>
      </c>
      <c r="J1" s="89" t="inlineStr">
        <is>
          <t>SUPERVISOR DE SUBSEA</t>
        </is>
      </c>
      <c r="K1" s="86">
        <f t="array" ref="K1">INDEX('POB N08'!$B$5:$C$202,MATCH(J1,IF('POB N08'!$D$5:$D$202="",'POB N08'!$C$5:$C$202,'POB N08'!$D$5:$D$202 ),0),1)</f>
        <v/>
      </c>
      <c r="M1" s="233" t="inlineStr">
        <is>
          <t>SUPERVISOR DE SUBSEA</t>
        </is>
      </c>
      <c r="N1" s="86" t="inlineStr">
        <is>
          <t>ANDERSON CARON</t>
        </is>
      </c>
    </row>
    <row r="2">
      <c r="B2" s="86" t="inlineStr">
        <is>
          <t xml:space="preserve">ADEMILTON ALVES DA SILVA </t>
        </is>
      </c>
      <c r="D2" s="88" t="inlineStr">
        <is>
          <t>SUPERINTENDENTE DE PLATAFORMA</t>
        </is>
      </c>
      <c r="E2" s="86" t="inlineStr">
        <is>
          <t>MAURO CAMPOS</t>
        </is>
      </c>
      <c r="G2" s="233" t="inlineStr">
        <is>
          <t>CHEFE DE MÁQUINAS</t>
        </is>
      </c>
      <c r="H2" s="86" t="inlineStr">
        <is>
          <t>ERIK VAN</t>
        </is>
      </c>
      <c r="J2" s="233" t="inlineStr">
        <is>
          <t>COORD SEGURANÇA TRAB E TREIN</t>
        </is>
      </c>
      <c r="K2" s="86" t="inlineStr">
        <is>
          <t>SILVERIO MAIA</t>
        </is>
      </c>
      <c r="N2" s="86" t="inlineStr">
        <is>
          <t>LEONARDO JOSE</t>
        </is>
      </c>
    </row>
    <row r="3">
      <c r="B3" s="86" t="inlineStr">
        <is>
          <t>ALAN DE OLIVEIRA BELIZARIO</t>
        </is>
      </c>
      <c r="D3" s="283" t="inlineStr">
        <is>
          <t>COORDENADOR DE MANUTENÇÃO</t>
        </is>
      </c>
      <c r="E3" s="86" t="inlineStr">
        <is>
          <t>STEPHEN PAUL</t>
        </is>
      </c>
      <c r="G3" s="233" t="inlineStr">
        <is>
          <t>CHEFE DE ELETRICA</t>
        </is>
      </c>
      <c r="H3" s="86" t="inlineStr">
        <is>
          <t>BRUNO OUTOR</t>
        </is>
      </c>
      <c r="N3" s="86">
        <f t="array" ref="N3">INDEX(POB[NOME],SMALL(IF(IF(POB[FUNÇÃO TABELA MESTRA]="", IF(POB[FUNÇÃO EXERCIDA]="", POB[FUNÇÃO ORIGINAL],POB[FUNÇÃO EXERCIDA]), POB[FUNÇÃO TABELA MESTRA])=M$1,ROW(POB[NOME])),ROW()-0)-4,1)</f>
        <v/>
      </c>
    </row>
    <row r="4">
      <c r="B4" s="86" t="inlineStr">
        <is>
          <t>ALCIDES COSTA JUNIOR - veio 346</t>
        </is>
      </c>
      <c r="D4" s="283" t="inlineStr">
        <is>
          <t>SUPERVISOR DE ELETROELETRONICA</t>
        </is>
      </c>
      <c r="E4" s="86" t="inlineStr">
        <is>
          <t>AARON CARTER</t>
        </is>
      </c>
      <c r="G4" s="270" t="inlineStr">
        <is>
          <t>SUPERVISOR DE MECÂNICA</t>
        </is>
      </c>
      <c r="H4" s="86" t="inlineStr">
        <is>
          <t>CASSIO FERNANDO</t>
        </is>
      </c>
      <c r="N4" s="86">
        <f t="array" ref="N4">INDEX(POB[NOME],SMALL(IF(IF(POB[FUNÇÃO TABELA MESTRA]="", IF(POB[FUNÇÃO EXERCIDA]="", POB[FUNÇÃO ORIGINAL],POB[FUNÇÃO EXERCIDA]), POB[FUNÇÃO TABELA MESTRA])=M$1,ROW(POB[NOME])),ROW()-0)-4,1)</f>
        <v/>
      </c>
    </row>
    <row r="5">
      <c r="B5" s="86" t="inlineStr">
        <is>
          <t>ALESSANDRO DE ASSIS LEITE</t>
        </is>
      </c>
      <c r="N5" s="86">
        <f t="array" ref="N5">INDEX(POB[NOME],SMALL(IF(IF(POB[FUNÇÃO TABELA MESTRA]="", IF(POB[FUNÇÃO EXERCIDA]="", POB[FUNÇÃO ORIGINAL],POB[FUNÇÃO EXERCIDA]), POB[FUNÇÃO TABELA MESTRA])=M$1,ROW(POB[NOME])),ROW()-0)-4,1)</f>
        <v/>
      </c>
    </row>
    <row r="6">
      <c r="B6" s="86" t="inlineStr">
        <is>
          <t>ALEX WALLACE DA SILVA PEREZ</t>
        </is>
      </c>
      <c r="N6" s="86">
        <f t="array" ref="N6">INDEX(POB[NOME],SMALL(IF(IF(POB[FUNÇÃO TABELA MESTRA]="", IF(POB[FUNÇÃO EXERCIDA]="", POB[FUNÇÃO ORIGINAL],POB[FUNÇÃO EXERCIDA]), POB[FUNÇÃO TABELA MESTRA])=M$1,ROW(POB[NOME])),ROW()-0)-4,1)</f>
        <v/>
      </c>
    </row>
    <row r="7">
      <c r="B7" s="86" t="inlineStr">
        <is>
          <t>ALEXANDRE GOMES ZEFERINO</t>
        </is>
      </c>
      <c r="D7" s="88" t="inlineStr">
        <is>
          <t>SEGUNDO OFICIAL DE MAQUINAS</t>
        </is>
      </c>
      <c r="E7" s="86" t="inlineStr">
        <is>
          <t>DANIEL RAMOS</t>
        </is>
      </c>
      <c r="G7" s="233" t="inlineStr">
        <is>
          <t>OPERADOR DE POSIC DINAMICO</t>
        </is>
      </c>
      <c r="H7" s="86" t="inlineStr">
        <is>
          <t>JOSE HAMILTON</t>
        </is>
      </c>
      <c r="J7" s="233" t="inlineStr">
        <is>
          <t>OPERADOR DE POSIC DINAMICO SR</t>
        </is>
      </c>
      <c r="K7" s="86" t="inlineStr">
        <is>
          <t>FLÁVIO MOREIRA</t>
        </is>
      </c>
      <c r="M7" s="270" t="inlineStr">
        <is>
          <t>RADIO OPERADOR</t>
        </is>
      </c>
      <c r="N7" s="86" t="inlineStr">
        <is>
          <t>KLEUDER FERREIRA</t>
        </is>
      </c>
    </row>
    <row r="8">
      <c r="B8" s="86" t="inlineStr">
        <is>
          <t>ALEXANDRE HELON VASCONCELLOS</t>
        </is>
      </c>
      <c r="E8" s="86" t="inlineStr">
        <is>
          <t>VICTOR PARENTE</t>
        </is>
      </c>
      <c r="H8" s="86" t="inlineStr">
        <is>
          <t>RENATO VILLELA</t>
        </is>
      </c>
      <c r="K8" s="86" t="inlineStr">
        <is>
          <t>WESLEY DA COSTA</t>
        </is>
      </c>
      <c r="N8" s="86" t="inlineStr">
        <is>
          <t>SONIA MARIA</t>
        </is>
      </c>
    </row>
    <row r="9">
      <c r="B9" s="86" t="inlineStr">
        <is>
          <t>ALEXSANDRO HENRIQUE SANTOS SILVA</t>
        </is>
      </c>
      <c r="E9" s="86">
        <f t="array" ref="E9">INDEX(POB[NOME],SMALL(IF(IF(POB[FUNÇÃO TABELA MESTRA]="", IF(POB[FUNÇÃO EXERCIDA]="", POB[FUNÇÃO ORIGINAL],POB[FUNÇÃO EXERCIDA]), POB[FUNÇÃO TABELA MESTRA])=D$7,ROW(POB[NOME])),ROW()-6)-4,1)</f>
        <v/>
      </c>
      <c r="H9" s="86">
        <f t="array" ref="H9">INDEX(POB[NOME],SMALL(IF(IF(POB[FUNÇÃO TABELA MESTRA]="", IF(POB[FUNÇÃO EXERCIDA]="", POB[FUNÇÃO ORIGINAL],POB[FUNÇÃO EXERCIDA]), POB[FUNÇÃO TABELA MESTRA])=G$7,ROW(POB[NOME])),ROW()-6)-4,1)</f>
        <v/>
      </c>
      <c r="K9" s="86">
        <f t="array" ref="K9">INDEX(POB[NOME],SMALL(IF(IF(POB[FUNÇÃO TABELA MESTRA]="", IF(POB[FUNÇÃO EXERCIDA]="", POB[FUNÇÃO ORIGINAL],POB[FUNÇÃO EXERCIDA]), POB[FUNÇÃO TABELA MESTRA])=J$7,ROW(POB[NOME])),ROW()-6)-4,1)</f>
        <v/>
      </c>
      <c r="N9" s="86">
        <f t="array" ref="N9">INDEX(POB[NOME],SMALL(IF(IF(POB[FUNÇÃO TABELA MESTRA]="", IF(POB[FUNÇÃO EXERCIDA]="", POB[FUNÇÃO ORIGINAL],POB[FUNÇÃO EXERCIDA]), POB[FUNÇÃO TABELA MESTRA])=M$7,ROW(POB[NOME])),ROW()-6)-4,1)</f>
        <v/>
      </c>
    </row>
    <row r="10">
      <c r="B10" s="86" t="inlineStr">
        <is>
          <t>ALRICIMAR RODRIGUES CAMPELO</t>
        </is>
      </c>
      <c r="E10" s="86">
        <f t="array" ref="E10">INDEX(POB[NOME],SMALL(IF(IF(POB[FUNÇÃO TABELA MESTRA]="", IF(POB[FUNÇÃO EXERCIDA]="", POB[FUNÇÃO ORIGINAL],POB[FUNÇÃO EXERCIDA]), POB[FUNÇÃO TABELA MESTRA])=D$7,ROW(POB[NOME])),ROW()-6)-4,1)</f>
        <v/>
      </c>
      <c r="H10" s="86">
        <f t="array" ref="H10">INDEX(POB[NOME],SMALL(IF(IF(POB[FUNÇÃO TABELA MESTRA]="", IF(POB[FUNÇÃO EXERCIDA]="", POB[FUNÇÃO ORIGINAL],POB[FUNÇÃO EXERCIDA]), POB[FUNÇÃO TABELA MESTRA])=G$7,ROW(POB[NOME])),ROW()-6)-4,1)</f>
        <v/>
      </c>
      <c r="K10" s="86">
        <f t="array" ref="K10">INDEX(POB[NOME],SMALL(IF(IF(POB[FUNÇÃO TABELA MESTRA]="", IF(POB[FUNÇÃO EXERCIDA]="", POB[FUNÇÃO ORIGINAL],POB[FUNÇÃO EXERCIDA]), POB[FUNÇÃO TABELA MESTRA])=J$7,ROW(POB[NOME])),ROW()-6)-4,1)</f>
        <v/>
      </c>
      <c r="N10" s="86">
        <f t="array" ref="N10">INDEX(POB[NOME],SMALL(IF(IF(POB[FUNÇÃO TABELA MESTRA]="", IF(POB[FUNÇÃO EXERCIDA]="", POB[FUNÇÃO ORIGINAL],POB[FUNÇÃO EXERCIDA]), POB[FUNÇÃO TABELA MESTRA])=M$7,ROW(POB[NOME])),ROW()-6)-4,1)</f>
        <v/>
      </c>
    </row>
    <row r="11">
      <c r="B11" s="86" t="inlineStr">
        <is>
          <t>ALVARO BURGHARDT</t>
        </is>
      </c>
      <c r="E11" s="86">
        <f t="array" ref="E11">INDEX(POB[NOME],SMALL(IF(IF(POB[FUNÇÃO TABELA MESTRA]="", IF(POB[FUNÇÃO EXERCIDA]="", POB[FUNÇÃO ORIGINAL],POB[FUNÇÃO EXERCIDA]), POB[FUNÇÃO TABELA MESTRA])=D$7,ROW(POB[NOME])),ROW()-6)-4,1)</f>
        <v/>
      </c>
      <c r="H11" s="86">
        <f t="array" ref="H11">INDEX(POB[NOME],SMALL(IF(IF(POB[FUNÇÃO TABELA MESTRA]="", IF(POB[FUNÇÃO EXERCIDA]="", POB[FUNÇÃO ORIGINAL],POB[FUNÇÃO EXERCIDA]), POB[FUNÇÃO TABELA MESTRA])=G$7,ROW(POB[NOME])),ROW()-6)-4,1)</f>
        <v/>
      </c>
      <c r="K11" s="86">
        <f t="array" ref="K11">INDEX(POB[NOME],SMALL(IF(IF(POB[FUNÇÃO TABELA MESTRA]="", IF(POB[FUNÇÃO EXERCIDA]="", POB[FUNÇÃO ORIGINAL],POB[FUNÇÃO EXERCIDA]), POB[FUNÇÃO TABELA MESTRA])=J$7,ROW(POB[NOME])),ROW()-6)-4,1)</f>
        <v/>
      </c>
      <c r="N11" s="86">
        <f t="array" ref="N11">INDEX(POB[NOME],SMALL(IF(IF(POB[FUNÇÃO TABELA MESTRA]="", IF(POB[FUNÇÃO EXERCIDA]="", POB[FUNÇÃO ORIGINAL],POB[FUNÇÃO EXERCIDA]), POB[FUNÇÃO TABELA MESTRA])=M$7,ROW(POB[NOME])),ROW()-6)-4,1)</f>
        <v/>
      </c>
    </row>
    <row r="12">
      <c r="B12" s="86" t="inlineStr">
        <is>
          <t xml:space="preserve">ANDERSON CALIXTO MACEDO </t>
        </is>
      </c>
      <c r="E12" s="86">
        <f t="array" ref="E12">INDEX(POB[NOME],SMALL(IF(IF(POB[FUNÇÃO TABELA MESTRA]="", IF(POB[FUNÇÃO EXERCIDA]="", POB[FUNÇÃO ORIGINAL],POB[FUNÇÃO EXERCIDA]), POB[FUNÇÃO TABELA MESTRA])=D$7,ROW(POB[NOME])),ROW()-6)-4,1)</f>
        <v/>
      </c>
      <c r="H12" s="86">
        <f t="array" ref="H12">INDEX(POB[NOME],SMALL(IF(IF(POB[FUNÇÃO TABELA MESTRA]="", IF(POB[FUNÇÃO EXERCIDA]="", POB[FUNÇÃO ORIGINAL],POB[FUNÇÃO EXERCIDA]), POB[FUNÇÃO TABELA MESTRA])=G$7,ROW(POB[NOME])),ROW()-6)-4,1)</f>
        <v/>
      </c>
      <c r="K12" s="86">
        <f t="array" ref="K12">INDEX(POB[NOME],SMALL(IF(IF(POB[FUNÇÃO TABELA MESTRA]="", IF(POB[FUNÇÃO EXERCIDA]="", POB[FUNÇÃO ORIGINAL],POB[FUNÇÃO EXERCIDA]), POB[FUNÇÃO TABELA MESTRA])=J$7,ROW(POB[NOME])),ROW()-6)-4,1)</f>
        <v/>
      </c>
      <c r="N12" s="86">
        <f t="array" ref="N12">INDEX(POB[NOME],SMALL(IF(IF(POB[FUNÇÃO TABELA MESTRA]="", IF(POB[FUNÇÃO EXERCIDA]="", POB[FUNÇÃO ORIGINAL],POB[FUNÇÃO EXERCIDA]), POB[FUNÇÃO TABELA MESTRA])=M$7,ROW(POB[NOME])),ROW()-6)-4,1)</f>
        <v/>
      </c>
    </row>
    <row r="13">
      <c r="B13" s="86" t="inlineStr">
        <is>
          <t>ANDERSON CARON SCHWENCK</t>
        </is>
      </c>
      <c r="E13" s="86">
        <f t="array" ref="E13">INDEX(POB[NOME],SMALL(IF(IF(POB[FUNÇÃO TABELA MESTRA]="", IF(POB[FUNÇÃO EXERCIDA]="", POB[FUNÇÃO ORIGINAL],POB[FUNÇÃO EXERCIDA]), POB[FUNÇÃO TABELA MESTRA])=D$7,ROW(POB[NOME])),ROW()-6)-4,1)</f>
        <v/>
      </c>
    </row>
    <row r="14">
      <c r="B14" s="86" t="inlineStr">
        <is>
          <t>ANDERSON DAS NEVES ARAUJO</t>
        </is>
      </c>
      <c r="D14" s="270" t="inlineStr">
        <is>
          <t>OPERADOR DE GUINDASTE</t>
        </is>
      </c>
      <c r="E14" s="86" t="inlineStr">
        <is>
          <t>MAICO DE ALMEIDA</t>
        </is>
      </c>
      <c r="G14" s="233" t="inlineStr">
        <is>
          <t>ASSISTENTE OPER DE GUINDASTE</t>
        </is>
      </c>
      <c r="H14" s="86" t="inlineStr">
        <is>
          <t>GUILHERME RODRIGUES</t>
        </is>
      </c>
      <c r="J14" s="270" t="inlineStr">
        <is>
          <t>MARINHEIRO DE CONVES</t>
        </is>
      </c>
      <c r="K14" s="86" t="inlineStr">
        <is>
          <t>PAULO ROBERTO</t>
        </is>
      </c>
      <c r="M14" s="233" t="inlineStr">
        <is>
          <t>MESTRE DE CABOTAGEM</t>
        </is>
      </c>
      <c r="N14" s="86" t="inlineStr">
        <is>
          <t>CLEYDSON MENDES</t>
        </is>
      </c>
    </row>
    <row r="15">
      <c r="B15" s="86" t="inlineStr">
        <is>
          <t>ANDRE FERREIRA DA SILVA - vai p/cama A</t>
        </is>
      </c>
      <c r="E15" s="86" t="inlineStr">
        <is>
          <t>RENATO LIMA</t>
        </is>
      </c>
      <c r="H15" s="86" t="inlineStr">
        <is>
          <t>VICTOR JOSE</t>
        </is>
      </c>
      <c r="K15" s="1052">
        <f t="array" ref="K15">INDEX(POB[NOME],SMALL(IF(IF(POB[FUNÇÃO TABELA MESTRA]="", IF(POB[FUNÇÃO EXERCIDA]="", POB[FUNÇÃO ORIGINAL],POB[FUNÇÃO EXERCIDA]), POB[FUNÇÃO TABELA MESTRA])=J$14,ROW(POB[NOME])),ROW()-13)-4,1)</f>
        <v/>
      </c>
      <c r="N15" s="86" t="inlineStr">
        <is>
          <t>JACIANO FERREIRA</t>
        </is>
      </c>
    </row>
    <row r="16">
      <c r="B16" s="86" t="inlineStr">
        <is>
          <t>ANDRE LUIS ALVES DA ROSA</t>
        </is>
      </c>
      <c r="E16" s="86">
        <f t="array" ref="E16">INDEX(POB[NOME],SMALL(IF(IF(POB[FUNÇÃO TABELA MESTRA]="", IF(POB[FUNÇÃO EXERCIDA]="", POB[FUNÇÃO ORIGINAL],POB[FUNÇÃO EXERCIDA]), POB[FUNÇÃO TABELA MESTRA])=D$14,ROW(POB[NOME])),ROW()-13)-4,1)</f>
        <v/>
      </c>
      <c r="H16" s="86">
        <f t="array" ref="H16">INDEX(POB[NOME],SMALL(IF(IF(POB[FUNÇÃO TABELA MESTRA]="", IF(POB[FUNÇÃO EXERCIDA]="", POB[FUNÇÃO ORIGINAL],POB[FUNÇÃO EXERCIDA]), POB[FUNÇÃO TABELA MESTRA])=G$14,ROW(POB[NOME])),ROW()-13)-4,1)</f>
        <v/>
      </c>
      <c r="K16" s="86">
        <f t="array" ref="K16">INDEX(POB[NOME],SMALL(IF(IF(POB[FUNÇÃO TABELA MESTRA]="", IF(POB[FUNÇÃO EXERCIDA]="", POB[FUNÇÃO ORIGINAL],POB[FUNÇÃO EXERCIDA]), POB[FUNÇÃO TABELA MESTRA])=J$14,ROW(POB[NOME])),ROW()-13)-4,1)</f>
        <v/>
      </c>
      <c r="N16" s="86">
        <f t="array" ref="N16">INDEX(POB[NOME],SMALL(IF(IF(POB[FUNÇÃO TABELA MESTRA]="", IF(POB[FUNÇÃO EXERCIDA]="", POB[FUNÇÃO ORIGINAL],POB[FUNÇÃO EXERCIDA]), POB[FUNÇÃO TABELA MESTRA])=M$14,ROW(POB[NOME])),ROW()-13)-4,1)</f>
        <v/>
      </c>
    </row>
    <row r="17">
      <c r="B17" s="86" t="inlineStr">
        <is>
          <t>ANDRE LUIZ DIAS DE ARAUJO</t>
        </is>
      </c>
      <c r="E17" s="86">
        <f t="array" ref="E17">INDEX(POB[NOME],SMALL(IF(IF(POB[FUNÇÃO TABELA MESTRA]="", IF(POB[FUNÇÃO EXERCIDA]="", POB[FUNÇÃO ORIGINAL],POB[FUNÇÃO EXERCIDA]), POB[FUNÇÃO TABELA MESTRA])=D$14,ROW(POB[NOME])),ROW()-13)-4,1)</f>
        <v/>
      </c>
      <c r="H17" s="86">
        <f t="array" ref="H17">INDEX(POB[NOME],SMALL(IF(IF(POB[FUNÇÃO TABELA MESTRA]="", IF(POB[FUNÇÃO EXERCIDA]="", POB[FUNÇÃO ORIGINAL],POB[FUNÇÃO EXERCIDA]), POB[FUNÇÃO TABELA MESTRA])=G$14,ROW(POB[NOME])),ROW()-13)-4,1)</f>
        <v/>
      </c>
      <c r="K17" s="86">
        <f t="array" ref="K17">INDEX(POB[NOME],SMALL(IF(IF(POB[FUNÇÃO TABELA MESTRA]="", IF(POB[FUNÇÃO EXERCIDA]="", POB[FUNÇÃO ORIGINAL],POB[FUNÇÃO EXERCIDA]), POB[FUNÇÃO TABELA MESTRA])=J$14,ROW(POB[NOME])),ROW()-13)-4,1)</f>
        <v/>
      </c>
      <c r="N17" s="86">
        <f t="array" ref="N17">INDEX(POB[NOME],SMALL(IF(IF(POB[FUNÇÃO TABELA MESTRA]="", IF(POB[FUNÇÃO EXERCIDA]="", POB[FUNÇÃO ORIGINAL],POB[FUNÇÃO EXERCIDA]), POB[FUNÇÃO TABELA MESTRA])=M$14,ROW(POB[NOME])),ROW()-13)-4,1)</f>
        <v/>
      </c>
    </row>
    <row r="18">
      <c r="B18" s="86" t="inlineStr">
        <is>
          <t>ANILTON NASCIMENTO DE JESUS</t>
        </is>
      </c>
      <c r="E18" s="86">
        <f t="array" ref="E18">INDEX(POB[NOME],SMALL(IF(IF(POB[FUNÇÃO TABELA MESTRA]="", IF(POB[FUNÇÃO EXERCIDA]="", POB[FUNÇÃO ORIGINAL],POB[FUNÇÃO EXERCIDA]), POB[FUNÇÃO TABELA MESTRA])=D$14,ROW(POB[NOME])),ROW()-13)-4,1)</f>
        <v/>
      </c>
      <c r="H18" s="86">
        <f t="array" ref="H18">INDEX(POB[NOME],SMALL(IF(IF(POB[FUNÇÃO TABELA MESTRA]="", IF(POB[FUNÇÃO EXERCIDA]="", POB[FUNÇÃO ORIGINAL],POB[FUNÇÃO EXERCIDA]), POB[FUNÇÃO TABELA MESTRA])=G$14,ROW(POB[NOME])),ROW()-13)-4,1)</f>
        <v/>
      </c>
      <c r="K18" s="86">
        <f t="array" ref="K18">INDEX(POB[NOME],SMALL(IF(IF(POB[FUNÇÃO TABELA MESTRA]="", IF(POB[FUNÇÃO EXERCIDA]="", POB[FUNÇÃO ORIGINAL],POB[FUNÇÃO EXERCIDA]), POB[FUNÇÃO TABELA MESTRA])=J$14,ROW(POB[NOME])),ROW()-13)-4,1)</f>
        <v/>
      </c>
      <c r="N18" s="86">
        <f t="array" ref="N18">INDEX(POB[NOME],SMALL(IF(IF(POB[FUNÇÃO TABELA MESTRA]="", IF(POB[FUNÇÃO EXERCIDA]="", POB[FUNÇÃO ORIGINAL],POB[FUNÇÃO EXERCIDA]), POB[FUNÇÃO TABELA MESTRA])=M$14,ROW(POB[NOME])),ROW()-13)-4,1)</f>
        <v/>
      </c>
    </row>
    <row r="19">
      <c r="B19" s="86" t="inlineStr">
        <is>
          <t>Antonio Jose Luckmann</t>
        </is>
      </c>
      <c r="E19" s="86">
        <f t="array" ref="E19">INDEX(POB[NOME],SMALL(IF(IF(POB[FUNÇÃO TABELA MESTRA]="", IF(POB[FUNÇÃO EXERCIDA]="", POB[FUNÇÃO ORIGINAL],POB[FUNÇÃO EXERCIDA]), POB[FUNÇÃO TABELA MESTRA])=D$14,ROW(POB[NOME])),ROW()-13)-4,1)</f>
        <v/>
      </c>
      <c r="H19" s="86">
        <f t="array" ref="H19">INDEX(POB[NOME],SMALL(IF(IF(POB[FUNÇÃO TABELA MESTRA]="", IF(POB[FUNÇÃO EXERCIDA]="", POB[FUNÇÃO ORIGINAL],POB[FUNÇÃO EXERCIDA]), POB[FUNÇÃO TABELA MESTRA])=G$14,ROW(POB[NOME])),ROW()-13)-4,1)</f>
        <v/>
      </c>
      <c r="K19" s="86">
        <f t="array" ref="K19">INDEX(POB[NOME],SMALL(IF(IF(POB[FUNÇÃO TABELA MESTRA]="", IF(POB[FUNÇÃO EXERCIDA]="", POB[FUNÇÃO ORIGINAL],POB[FUNÇÃO EXERCIDA]), POB[FUNÇÃO TABELA MESTRA])=J$14,ROW(POB[NOME])),ROW()-13)-4,1)</f>
        <v/>
      </c>
      <c r="N19" s="86">
        <f t="array" ref="N19">INDEX(POB[NOME],SMALL(IF(IF(POB[FUNÇÃO TABELA MESTRA]="", IF(POB[FUNÇÃO EXERCIDA]="", POB[FUNÇÃO ORIGINAL],POB[FUNÇÃO EXERCIDA]), POB[FUNÇÃO TABELA MESTRA])=M$14,ROW(POB[NOME])),ROW()-13)-4,1)</f>
        <v/>
      </c>
    </row>
    <row r="20">
      <c r="B20" s="86" t="inlineStr">
        <is>
          <t>ARIANE BARRETO DE SOUZA</t>
        </is>
      </c>
    </row>
    <row r="21">
      <c r="B21" s="86" t="inlineStr">
        <is>
          <t>ARLAN LAMONICA FERREIRA</t>
        </is>
      </c>
      <c r="D21" s="233" t="inlineStr">
        <is>
          <t>ENCARREGADO DE CONVÉS</t>
        </is>
      </c>
      <c r="E21" s="86" t="inlineStr">
        <is>
          <t>FABIO SILVA</t>
        </is>
      </c>
      <c r="G21" s="270" t="inlineStr">
        <is>
          <t>ELETRICISTA</t>
        </is>
      </c>
      <c r="H21" s="86" t="inlineStr">
        <is>
          <t>LEONARDO DA SILVA</t>
        </is>
      </c>
      <c r="J21" s="233" t="inlineStr">
        <is>
          <t>TECNICO DE ELETRONICA</t>
        </is>
      </c>
      <c r="K21" s="86" t="inlineStr">
        <is>
          <t>ANDERSON DAS</t>
        </is>
      </c>
      <c r="M21" s="233" t="inlineStr">
        <is>
          <t>MECÂNICO</t>
        </is>
      </c>
      <c r="N21" s="86" t="inlineStr">
        <is>
          <t>LUIS AUGUSTO</t>
        </is>
      </c>
    </row>
    <row r="22">
      <c r="B22" s="86" t="inlineStr">
        <is>
          <t>AUGUSTO VIEIRA DE AGUIAR AMORIN veio 515</t>
        </is>
      </c>
      <c r="E22" s="86" t="inlineStr">
        <is>
          <t>FLAVIO IVANIR</t>
        </is>
      </c>
      <c r="H22" s="86" t="inlineStr">
        <is>
          <t>UANDERSON DE SOUZA</t>
        </is>
      </c>
      <c r="K22" s="86" t="inlineStr">
        <is>
          <t>TIAGO BARRETO</t>
        </is>
      </c>
      <c r="N22" s="86" t="inlineStr">
        <is>
          <t>WALDEIR FERREIRA</t>
        </is>
      </c>
    </row>
    <row r="23">
      <c r="B23" s="86" t="inlineStr">
        <is>
          <t>BRAULIO FARINA CAMPAGNARO</t>
        </is>
      </c>
      <c r="E23" s="86">
        <f t="array" ref="E23">INDEX(POB[NOME],SMALL(IF(IF(POB[FUNÇÃO TABELA MESTRA]="", IF(POB[FUNÇÃO EXERCIDA]="", POB[FUNÇÃO ORIGINAL],POB[FUNÇÃO EXERCIDA]), POB[FUNÇÃO TABELA MESTRA])=D$21,ROW(POB[NOME])),ROW()-20)-4,1)</f>
        <v/>
      </c>
      <c r="H23" s="86">
        <f t="array" ref="H23">INDEX(POB[NOME],SMALL(IF(IF(POB[FUNÇÃO TABELA MESTRA]="", IF(POB[FUNÇÃO EXERCIDA]="", POB[FUNÇÃO ORIGINAL],POB[FUNÇÃO EXERCIDA]), POB[FUNÇÃO TABELA MESTRA])=G$21,ROW(POB[NOME])),ROW()-20)-4,1)</f>
        <v/>
      </c>
      <c r="K23" s="86">
        <f t="array" ref="K23">INDEX(POB[NOME],SMALL(IF(IF(POB[FUNÇÃO TABELA MESTRA]="", IF(POB[FUNÇÃO EXERCIDA]="", POB[FUNÇÃO ORIGINAL],POB[FUNÇÃO EXERCIDA]), POB[FUNÇÃO TABELA MESTRA])=J$21,ROW(POB[NOME])),ROW()-20)-4,1)</f>
        <v/>
      </c>
      <c r="N23" s="86">
        <f t="array" ref="N23">INDEX(POB[NOME],SMALL(IF(IF(POB[FUNÇÃO TABELA MESTRA]="", IF(POB[FUNÇÃO EXERCIDA]="", POB[FUNÇÃO ORIGINAL],POB[FUNÇÃO EXERCIDA]), POB[FUNÇÃO TABELA MESTRA])=M$21,ROW(POB[NOME])),ROW()-20)-4,1)</f>
        <v/>
      </c>
    </row>
    <row r="24">
      <c r="B24" s="86" t="inlineStr">
        <is>
          <t>BRUNO OUTOR MARINS</t>
        </is>
      </c>
      <c r="E24" s="86">
        <f t="array" ref="E24">INDEX(POB[NOME],SMALL(IF(IF(POB[FUNÇÃO TABELA MESTRA]="", IF(POB[FUNÇÃO EXERCIDA]="", POB[FUNÇÃO ORIGINAL],POB[FUNÇÃO EXERCIDA]), POB[FUNÇÃO TABELA MESTRA])=D$21,ROW(POB[NOME])),ROW()-20)-4,1)</f>
        <v/>
      </c>
      <c r="H24" s="86">
        <f t="array" ref="H24">INDEX(POB[NOME],SMALL(IF(IF(POB[FUNÇÃO TABELA MESTRA]="", IF(POB[FUNÇÃO EXERCIDA]="", POB[FUNÇÃO ORIGINAL],POB[FUNÇÃO EXERCIDA]), POB[FUNÇÃO TABELA MESTRA])=G$21,ROW(POB[NOME])),ROW()-20)-4,1)</f>
        <v/>
      </c>
      <c r="K24" s="86">
        <f t="array" ref="K24">INDEX(POB[NOME],SMALL(IF(IF(POB[FUNÇÃO TABELA MESTRA]="", IF(POB[FUNÇÃO EXERCIDA]="", POB[FUNÇÃO ORIGINAL],POB[FUNÇÃO EXERCIDA]), POB[FUNÇÃO TABELA MESTRA])=J$21,ROW(POB[NOME])),ROW()-20)-4,1)</f>
        <v/>
      </c>
      <c r="N24" s="86">
        <f t="array" ref="N24">INDEX(POB[NOME],SMALL(IF(IF(POB[FUNÇÃO TABELA MESTRA]="", IF(POB[FUNÇÃO EXERCIDA]="", POB[FUNÇÃO ORIGINAL],POB[FUNÇÃO EXERCIDA]), POB[FUNÇÃO TABELA MESTRA])=M$21,ROW(POB[NOME])),ROW()-20)-4,1)</f>
        <v/>
      </c>
    </row>
    <row r="25">
      <c r="B25" s="86" t="inlineStr">
        <is>
          <t>Bruno Rafael Borges Nino</t>
        </is>
      </c>
      <c r="E25" s="86">
        <f t="array" ref="E25">INDEX(POB[NOME],SMALL(IF(IF(POB[FUNÇÃO TABELA MESTRA]="", IF(POB[FUNÇÃO EXERCIDA]="", POB[FUNÇÃO ORIGINAL],POB[FUNÇÃO EXERCIDA]), POB[FUNÇÃO TABELA MESTRA])=D$21,ROW(POB[NOME])),ROW()-20)-4,1)</f>
        <v/>
      </c>
      <c r="H25" s="86">
        <f t="array" ref="H25">INDEX(POB[NOME],SMALL(IF(IF(POB[FUNÇÃO TABELA MESTRA]="", IF(POB[FUNÇÃO EXERCIDA]="", POB[FUNÇÃO ORIGINAL],POB[FUNÇÃO EXERCIDA]), POB[FUNÇÃO TABELA MESTRA])=G$21,ROW(POB[NOME])),ROW()-20)-4,1)</f>
        <v/>
      </c>
      <c r="K25" s="86">
        <f t="array" ref="K25">INDEX(POB[NOME],SMALL(IF(IF(POB[FUNÇÃO TABELA MESTRA]="", IF(POB[FUNÇÃO EXERCIDA]="", POB[FUNÇÃO ORIGINAL],POB[FUNÇÃO EXERCIDA]), POB[FUNÇÃO TABELA MESTRA])=J$21,ROW(POB[NOME])),ROW()-20)-4,1)</f>
        <v/>
      </c>
      <c r="N25" s="86">
        <f t="array" ref="N25">INDEX(POB[NOME],SMALL(IF(IF(POB[FUNÇÃO TABELA MESTRA]="", IF(POB[FUNÇÃO EXERCIDA]="", POB[FUNÇÃO ORIGINAL],POB[FUNÇÃO EXERCIDA]), POB[FUNÇÃO TABELA MESTRA])=M$21,ROW(POB[NOME])),ROW()-20)-4,1)</f>
        <v/>
      </c>
    </row>
    <row r="26">
      <c r="B26" s="86" t="inlineStr">
        <is>
          <t>BRUNO RIBEIRO DE JESUS</t>
        </is>
      </c>
      <c r="E26" s="86">
        <f t="array" ref="E26">INDEX(POB[NOME],SMALL(IF(IF(POB[FUNÇÃO TABELA MESTRA]="", IF(POB[FUNÇÃO EXERCIDA]="", POB[FUNÇÃO ORIGINAL],POB[FUNÇÃO EXERCIDA]), POB[FUNÇÃO TABELA MESTRA])=D$21,ROW(POB[NOME])),ROW()-20)-4,1)</f>
        <v/>
      </c>
      <c r="H26" s="86">
        <f t="array" ref="H26">INDEX(POB[NOME],SMALL(IF(IF(POB[FUNÇÃO TABELA MESTRA]="", IF(POB[FUNÇÃO EXERCIDA]="", POB[FUNÇÃO ORIGINAL],POB[FUNÇÃO EXERCIDA]), POB[FUNÇÃO TABELA MESTRA])=G$21,ROW(POB[NOME])),ROW()-20)-4,1)</f>
        <v/>
      </c>
      <c r="K26" s="86">
        <f t="array" ref="K26">INDEX(POB[NOME],SMALL(IF(IF(POB[FUNÇÃO TABELA MESTRA]="", IF(POB[FUNÇÃO EXERCIDA]="", POB[FUNÇÃO ORIGINAL],POB[FUNÇÃO EXERCIDA]), POB[FUNÇÃO TABELA MESTRA])=J$21,ROW(POB[NOME])),ROW()-20)-4,1)</f>
        <v/>
      </c>
      <c r="N26" s="86">
        <f t="array" ref="N26">INDEX(POB[NOME],SMALL(IF(IF(POB[FUNÇÃO TABELA MESTRA]="", IF(POB[FUNÇÃO EXERCIDA]="", POB[FUNÇÃO ORIGINAL],POB[FUNÇÃO EXERCIDA]), POB[FUNÇÃO TABELA MESTRA])=M$21,ROW(POB[NOME])),ROW()-20)-4,1)</f>
        <v/>
      </c>
    </row>
    <row r="27">
      <c r="B27" s="86" t="inlineStr">
        <is>
          <t>BRUNO TELLES DE MIRANDA</t>
        </is>
      </c>
    </row>
    <row r="28">
      <c r="B28" s="86" t="inlineStr">
        <is>
          <t>CARLOS EDUARDO DA SILVA MATHIA</t>
        </is>
      </c>
      <c r="D28" s="233" t="inlineStr">
        <is>
          <t>MARINHEIRO DE MAQUINAS</t>
        </is>
      </c>
      <c r="E28" s="86" t="inlineStr">
        <is>
          <t>ANDRE LUIZ</t>
        </is>
      </c>
      <c r="G28" s="233" t="inlineStr">
        <is>
          <t>ENCARREGADO DE PLATAFORMA</t>
        </is>
      </c>
      <c r="H28" s="86" t="inlineStr">
        <is>
          <t>FELIPPE GABRIEL</t>
        </is>
      </c>
      <c r="J28" s="233" t="inlineStr">
        <is>
          <t>SONDADOR CYBER</t>
        </is>
      </c>
      <c r="K28" s="86" t="inlineStr">
        <is>
          <t>BRAULIO FARINA</t>
        </is>
      </c>
      <c r="M28" s="233" t="inlineStr">
        <is>
          <t>ASSISTENTE DE SONDADOR</t>
        </is>
      </c>
      <c r="N28" s="86" t="inlineStr">
        <is>
          <t>ALESSANDRO DE ASSIS</t>
        </is>
      </c>
    </row>
    <row r="29">
      <c r="B29" s="86" t="inlineStr">
        <is>
          <t>CASSIO FERNANDO MONTE POLI</t>
        </is>
      </c>
      <c r="E29" s="86" t="inlineStr">
        <is>
          <t>DYEGO GAGO</t>
        </is>
      </c>
      <c r="H29" s="86" t="inlineStr">
        <is>
          <t>IURI LIBARDI</t>
        </is>
      </c>
      <c r="K29" s="86" t="inlineStr">
        <is>
          <t>RICARDO FABRI</t>
        </is>
      </c>
      <c r="N29" s="86" t="inlineStr">
        <is>
          <t>DANIEL BISPO</t>
        </is>
      </c>
    </row>
    <row r="30">
      <c r="B30" s="86" t="inlineStr">
        <is>
          <t>CELSO DE OLIVEIRA ROCHA</t>
        </is>
      </c>
      <c r="E30" s="86">
        <f t="array" ref="E30">INDEX(POB[NOME],SMALL(IF(IF(POB[FUNÇÃO TABELA MESTRA]="", IF(POB[FUNÇÃO EXERCIDA]="", POB[FUNÇÃO ORIGINAL],POB[FUNÇÃO EXERCIDA]), POB[FUNÇÃO TABELA MESTRA])=D$28,ROW(POB[NOME])),ROW()-27)-4,1)</f>
        <v/>
      </c>
      <c r="H30" s="86">
        <f t="array" ref="H30">INDEX(POB[NOME],SMALL(IF(IF(POB[FUNÇÃO TABELA MESTRA]="", IF(POB[FUNÇÃO EXERCIDA]="", POB[FUNÇÃO ORIGINAL],POB[FUNÇÃO EXERCIDA]), POB[FUNÇÃO TABELA MESTRA])=G$28,ROW(POB[NOME])),ROW()-27)-4,1)</f>
        <v/>
      </c>
      <c r="K30" s="86">
        <f t="array" ref="K30">INDEX(POB[NOME],SMALL(IF(IF(POB[FUNÇÃO TABELA MESTRA]="", IF(POB[FUNÇÃO EXERCIDA]="", POB[FUNÇÃO ORIGINAL],POB[FUNÇÃO EXERCIDA]), POB[FUNÇÃO TABELA MESTRA])=J$28,ROW(POB[NOME])),ROW()-27)-4,1)</f>
        <v/>
      </c>
      <c r="N30" s="86">
        <f t="array" ref="N30">INDEX(POB[NOME],SMALL(IF(IF(POB[FUNÇÃO TABELA MESTRA]="", IF(POB[FUNÇÃO EXERCIDA]="", POB[FUNÇÃO ORIGINAL],POB[FUNÇÃO EXERCIDA]), POB[FUNÇÃO TABELA MESTRA])=M$28,ROW(POB[NOME])),ROW()-27)-4,1)</f>
        <v/>
      </c>
    </row>
    <row r="31">
      <c r="B31" s="86" t="inlineStr">
        <is>
          <t>CHARLES GLEISON ANDRADE COELHO</t>
        </is>
      </c>
      <c r="E31" s="86">
        <f t="array" ref="E31">INDEX(POB[NOME],SMALL(IF(IF(POB[FUNÇÃO TABELA MESTRA]="", IF(POB[FUNÇÃO EXERCIDA]="", POB[FUNÇÃO ORIGINAL],POB[FUNÇÃO EXERCIDA]), POB[FUNÇÃO TABELA MESTRA])=D$28,ROW(POB[NOME])),ROW()-27)-4,1)</f>
        <v/>
      </c>
      <c r="H31" s="86">
        <f t="array" ref="H31">INDEX(POB[NOME],SMALL(IF(IF(POB[FUNÇÃO TABELA MESTRA]="", IF(POB[FUNÇÃO EXERCIDA]="", POB[FUNÇÃO ORIGINAL],POB[FUNÇÃO EXERCIDA]), POB[FUNÇÃO TABELA MESTRA])=G$28,ROW(POB[NOME])),ROW()-27)-4,1)</f>
        <v/>
      </c>
      <c r="K31" s="86">
        <f t="array" ref="K31">INDEX(POB[NOME],SMALL(IF(IF(POB[FUNÇÃO TABELA MESTRA]="", IF(POB[FUNÇÃO EXERCIDA]="", POB[FUNÇÃO ORIGINAL],POB[FUNÇÃO EXERCIDA]), POB[FUNÇÃO TABELA MESTRA])=J$28,ROW(POB[NOME])),ROW()-27)-4,1)</f>
        <v/>
      </c>
      <c r="N31" s="86">
        <f t="array" ref="N31">INDEX(POB[NOME],SMALL(IF(IF(POB[FUNÇÃO TABELA MESTRA]="", IF(POB[FUNÇÃO EXERCIDA]="", POB[FUNÇÃO ORIGINAL],POB[FUNÇÃO EXERCIDA]), POB[FUNÇÃO TABELA MESTRA])=M$28,ROW(POB[NOME])),ROW()-27)-4,1)</f>
        <v/>
      </c>
    </row>
    <row r="32">
      <c r="B32" s="86" t="inlineStr">
        <is>
          <t>CINTIA KLEIN VIEIRA ZEGHIR</t>
        </is>
      </c>
      <c r="E32" s="86">
        <f t="array" ref="E32">INDEX(POB[NOME],SMALL(IF(IF(POB[FUNÇÃO TABELA MESTRA]="", IF(POB[FUNÇÃO EXERCIDA]="", POB[FUNÇÃO ORIGINAL],POB[FUNÇÃO EXERCIDA]), POB[FUNÇÃO TABELA MESTRA])=D$28,ROW(POB[NOME])),ROW()-27)-4,1)</f>
        <v/>
      </c>
      <c r="H32" s="86">
        <f t="array" ref="H32">INDEX(POB[NOME],SMALL(IF(IF(POB[FUNÇÃO TABELA MESTRA]="", IF(POB[FUNÇÃO EXERCIDA]="", POB[FUNÇÃO ORIGINAL],POB[FUNÇÃO EXERCIDA]), POB[FUNÇÃO TABELA MESTRA])=G$28,ROW(POB[NOME])),ROW()-27)-4,1)</f>
        <v/>
      </c>
      <c r="K32" s="86">
        <f t="array" ref="K32">INDEX(POB[NOME],SMALL(IF(IF(POB[FUNÇÃO TABELA MESTRA]="", IF(POB[FUNÇÃO EXERCIDA]="", POB[FUNÇÃO ORIGINAL],POB[FUNÇÃO EXERCIDA]), POB[FUNÇÃO TABELA MESTRA])=J$28,ROW(POB[NOME])),ROW()-27)-4,1)</f>
        <v/>
      </c>
      <c r="N32" s="86">
        <f t="array" ref="N32">INDEX(POB[NOME],SMALL(IF(IF(POB[FUNÇÃO TABELA MESTRA]="", IF(POB[FUNÇÃO EXERCIDA]="", POB[FUNÇÃO ORIGINAL],POB[FUNÇÃO EXERCIDA]), POB[FUNÇÃO TABELA MESTRA])=M$28,ROW(POB[NOME])),ROW()-27)-4,1)</f>
        <v/>
      </c>
    </row>
    <row r="33">
      <c r="B33" s="86" t="inlineStr">
        <is>
          <t>CLAUDIA CORREA DE OLIVEIRA</t>
        </is>
      </c>
      <c r="E33" s="86">
        <f t="array" ref="E33">INDEX(POB[NOME],SMALL(IF(IF(POB[FUNÇÃO TABELA MESTRA]="", IF(POB[FUNÇÃO EXERCIDA]="", POB[FUNÇÃO ORIGINAL],POB[FUNÇÃO EXERCIDA]), POB[FUNÇÃO TABELA MESTRA])=D$28,ROW(POB[NOME])),ROW()-27)-4,1)</f>
        <v/>
      </c>
      <c r="H33" s="86">
        <f t="array" ref="H33">INDEX(POB[NOME],SMALL(IF(IF(POB[FUNÇÃO TABELA MESTRA]="", IF(POB[FUNÇÃO EXERCIDA]="", POB[FUNÇÃO ORIGINAL],POB[FUNÇÃO EXERCIDA]), POB[FUNÇÃO TABELA MESTRA])=G$28,ROW(POB[NOME])),ROW()-27)-4,1)</f>
        <v/>
      </c>
      <c r="K33" s="86">
        <f t="array" ref="K33">INDEX(POB[NOME],SMALL(IF(IF(POB[FUNÇÃO TABELA MESTRA]="", IF(POB[FUNÇÃO EXERCIDA]="", POB[FUNÇÃO ORIGINAL],POB[FUNÇÃO EXERCIDA]), POB[FUNÇÃO TABELA MESTRA])=J$28,ROW(POB[NOME])),ROW()-27)-4,1)</f>
        <v/>
      </c>
      <c r="N33" s="86">
        <f t="array" ref="N33">INDEX(POB[NOME],SMALL(IF(IF(POB[FUNÇÃO TABELA MESTRA]="", IF(POB[FUNÇÃO EXERCIDA]="", POB[FUNÇÃO ORIGINAL],POB[FUNÇÃO EXERCIDA]), POB[FUNÇÃO TABELA MESTRA])=M$28,ROW(POB[NOME])),ROW()-27)-4,1)</f>
        <v/>
      </c>
    </row>
    <row r="34">
      <c r="B34" s="86" t="inlineStr">
        <is>
          <t>CLAYTON GIVIGI TEODORO</t>
        </is>
      </c>
      <c r="N34" s="86">
        <f t="array" ref="N34">INDEX(POB[NOME],SMALL(IF(IF(POB[FUNÇÃO TABELA MESTRA]="", IF(POB[FUNÇÃO EXERCIDA]="", POB[FUNÇÃO ORIGINAL],POB[FUNÇÃO EXERCIDA]), POB[FUNÇÃO TABELA MESTRA])=M$28,ROW(POB[NOME])),ROW()-27)-4,1)</f>
        <v/>
      </c>
    </row>
    <row r="35">
      <c r="B35" s="86" t="inlineStr">
        <is>
          <t>CLEYDSON MENDES DE SOUSA</t>
        </is>
      </c>
      <c r="D35" s="270" t="inlineStr">
        <is>
          <t>TORRISTA</t>
        </is>
      </c>
      <c r="E35" s="86" t="inlineStr">
        <is>
          <t>ARLAN LAMONICA</t>
        </is>
      </c>
      <c r="G35" s="233" t="inlineStr">
        <is>
          <t>ASSISTENTE DE TORRISTA</t>
        </is>
      </c>
      <c r="H35" s="86" t="inlineStr">
        <is>
          <t>JOAO PEDRO</t>
        </is>
      </c>
      <c r="J35" s="233" t="inlineStr">
        <is>
          <t>PLATAFORMISTA</t>
        </is>
      </c>
      <c r="K35" s="86" t="inlineStr">
        <is>
          <t>CELSO DE OLIVEIRA</t>
        </is>
      </c>
      <c r="M35" s="270" t="inlineStr">
        <is>
          <t>ASSISTENTE DE SUBSEA</t>
        </is>
      </c>
      <c r="N35" s="86" t="inlineStr">
        <is>
          <t>GABRIEL SIQUEIRA</t>
        </is>
      </c>
    </row>
    <row r="36">
      <c r="B36" s="86" t="inlineStr">
        <is>
          <t>CRISTIANO RODRIGUES DA SILVA</t>
        </is>
      </c>
      <c r="E36" s="86" t="inlineStr">
        <is>
          <t>BRUNO RIBEIRO</t>
        </is>
      </c>
      <c r="H36" s="86" t="inlineStr">
        <is>
          <t>ROBERTO DORIA</t>
        </is>
      </c>
      <c r="K36" s="86" t="inlineStr">
        <is>
          <t>EDER SOARES</t>
        </is>
      </c>
      <c r="N36" s="86">
        <f t="array" ref="N36">INDEX(POB[NOME],SMALL(IF(IF(POB[FUNÇÃO TABELA MESTRA]="", IF(POB[FUNÇÃO EXERCIDA]="", POB[FUNÇÃO ORIGINAL],POB[FUNÇÃO EXERCIDA]), POB[FUNÇÃO TABELA MESTRA])=M$35,ROW(POB[NOME])),ROW()-34)-4,1)</f>
        <v/>
      </c>
    </row>
    <row r="37">
      <c r="B37" s="86" t="inlineStr">
        <is>
          <t>DANICLEY NUNES REIS TORRES</t>
        </is>
      </c>
      <c r="E37" s="86">
        <f t="array" ref="E37">INDEX(POB[NOME],SMALL(IF(IF(POB[FUNÇÃO TABELA MESTRA]="", IF(POB[FUNÇÃO EXERCIDA]="", POB[FUNÇÃO ORIGINAL],POB[FUNÇÃO EXERCIDA]), POB[FUNÇÃO TABELA MESTRA])=D$35,ROW(POB[NOME])),ROW()-34)-4,1)</f>
        <v/>
      </c>
      <c r="H37" s="86">
        <f t="array" ref="H37">INDEX(POB[NOME],SMALL(IF(IF(POB[FUNÇÃO TABELA MESTRA]="", IF(POB[FUNÇÃO EXERCIDA]="", POB[FUNÇÃO ORIGINAL],POB[FUNÇÃO EXERCIDA]), POB[FUNÇÃO TABELA MESTRA])=G$35,ROW(POB[NOME])),ROW()-34)-4,1)</f>
        <v/>
      </c>
      <c r="K37" s="86" t="inlineStr">
        <is>
          <t>FABIO MARCOS</t>
        </is>
      </c>
      <c r="N37" s="86">
        <f t="array" ref="N37">INDEX(POB[NOME],SMALL(IF(IF(POB[FUNÇÃO TABELA MESTRA]="", IF(POB[FUNÇÃO EXERCIDA]="", POB[FUNÇÃO ORIGINAL],POB[FUNÇÃO EXERCIDA]), POB[FUNÇÃO TABELA MESTRA])=M$35,ROW(POB[NOME])),ROW()-34)-4,1)</f>
        <v/>
      </c>
    </row>
    <row r="38">
      <c r="B38" s="86" t="inlineStr">
        <is>
          <t>DANIEL BISPO REIS</t>
        </is>
      </c>
      <c r="E38" s="86">
        <f t="array" ref="E38">INDEX(POB[NOME],SMALL(IF(IF(POB[FUNÇÃO TABELA MESTRA]="", IF(POB[FUNÇÃO EXERCIDA]="", POB[FUNÇÃO ORIGINAL],POB[FUNÇÃO EXERCIDA]), POB[FUNÇÃO TABELA MESTRA])=D$35,ROW(POB[NOME])),ROW()-34)-4,1)</f>
        <v/>
      </c>
      <c r="H38" s="86">
        <f t="array" ref="H38">INDEX(POB[NOME],SMALL(IF(IF(POB[FUNÇÃO TABELA MESTRA]="", IF(POB[FUNÇÃO EXERCIDA]="", POB[FUNÇÃO ORIGINAL],POB[FUNÇÃO EXERCIDA]), POB[FUNÇÃO TABELA MESTRA])=G$35,ROW(POB[NOME])),ROW()-34)-4,1)</f>
        <v/>
      </c>
      <c r="K38" s="86" t="inlineStr">
        <is>
          <t>LEILTON DE MORAES</t>
        </is>
      </c>
      <c r="N38" s="86">
        <f t="array" ref="N38">INDEX(POB[NOME],SMALL(IF(IF(POB[FUNÇÃO TABELA MESTRA]="", IF(POB[FUNÇÃO EXERCIDA]="", POB[FUNÇÃO ORIGINAL],POB[FUNÇÃO EXERCIDA]), POB[FUNÇÃO TABELA MESTRA])=M$35,ROW(POB[NOME])),ROW()-34)-4,1)</f>
        <v/>
      </c>
    </row>
    <row r="39">
      <c r="B39" s="86" t="inlineStr">
        <is>
          <t>DANIEL FERNANDES</t>
        </is>
      </c>
      <c r="E39" s="86">
        <f t="array" ref="E39">INDEX(POB[NOME],SMALL(IF(IF(POB[FUNÇÃO TABELA MESTRA]="", IF(POB[FUNÇÃO EXERCIDA]="", POB[FUNÇÃO ORIGINAL],POB[FUNÇÃO EXERCIDA]), POB[FUNÇÃO TABELA MESTRA])=D$35,ROW(POB[NOME])),ROW()-34)-4,1)</f>
        <v/>
      </c>
      <c r="H39" s="86">
        <f t="array" ref="H39">INDEX(POB[NOME],SMALL(IF(IF(POB[FUNÇÃO TABELA MESTRA]="", IF(POB[FUNÇÃO EXERCIDA]="", POB[FUNÇÃO ORIGINAL],POB[FUNÇÃO EXERCIDA]), POB[FUNÇÃO TABELA MESTRA])=G$35,ROW(POB[NOME])),ROW()-34)-4,1)</f>
        <v/>
      </c>
      <c r="K39" s="86">
        <f t="array" ref="K39">INDEX(POB[NOME],SMALL(IF(IF(POB[FUNÇÃO TABELA MESTRA]="", IF(POB[FUNÇÃO EXERCIDA]="", POB[FUNÇÃO ORIGINAL],POB[FUNÇÃO EXERCIDA]), POB[FUNÇÃO TABELA MESTRA])=J$35,ROW(POB[NOME])),ROW()-34)-4,1)</f>
        <v/>
      </c>
      <c r="N39" s="86">
        <f t="array" ref="N39">INDEX(POB[NOME],SMALL(IF(IF(POB[FUNÇÃO TABELA MESTRA]="", IF(POB[FUNÇÃO EXERCIDA]="", POB[FUNÇÃO ORIGINAL],POB[FUNÇÃO EXERCIDA]), POB[FUNÇÃO TABELA MESTRA])=M$35,ROW(POB[NOME])),ROW()-34)-4,1)</f>
        <v/>
      </c>
    </row>
    <row r="40">
      <c r="B40" s="86" t="inlineStr">
        <is>
          <t>DANIEL OLIVEIRA FERNANDES - veio 542</t>
        </is>
      </c>
      <c r="E40" s="86">
        <f t="array" ref="E40">INDEX(POB[NOME],SMALL(IF(IF(POB[FUNÇÃO TABELA MESTRA]="", IF(POB[FUNÇÃO EXERCIDA]="", POB[FUNÇÃO ORIGINAL],POB[FUNÇÃO EXERCIDA]), POB[FUNÇÃO TABELA MESTRA])=D$35,ROW(POB[NOME])),ROW()-34)-4,1)</f>
        <v/>
      </c>
      <c r="H40" s="86">
        <f t="array" ref="H40">INDEX(POB[NOME],SMALL(IF(IF(POB[FUNÇÃO TABELA MESTRA]="", IF(POB[FUNÇÃO EXERCIDA]="", POB[FUNÇÃO ORIGINAL],POB[FUNÇÃO EXERCIDA]), POB[FUNÇÃO TABELA MESTRA])=G$35,ROW(POB[NOME])),ROW()-34)-4,1)</f>
        <v/>
      </c>
      <c r="K40" s="86">
        <f t="array" ref="K40">INDEX(POB[NOME],SMALL(IF(IF(POB[FUNÇÃO TABELA MESTRA]="", IF(POB[FUNÇÃO EXERCIDA]="", POB[FUNÇÃO ORIGINAL],POB[FUNÇÃO EXERCIDA]), POB[FUNÇÃO TABELA MESTRA])=J$35,ROW(POB[NOME])),ROW()-34)-4,1)</f>
        <v/>
      </c>
      <c r="N40" s="86">
        <f t="array" ref="N40">INDEX(POB[NOME],SMALL(IF(IF(POB[FUNÇÃO TABELA MESTRA]="", IF(POB[FUNÇÃO EXERCIDA]="", POB[FUNÇÃO ORIGINAL],POB[FUNÇÃO EXERCIDA]), POB[FUNÇÃO TABELA MESTRA])=M$35,ROW(POB[NOME])),ROW()-34)-4,1)</f>
        <v/>
      </c>
    </row>
    <row r="41">
      <c r="B41" s="86" t="inlineStr">
        <is>
          <t>DANIEL RAMOS PESSANHA DA SILVA</t>
        </is>
      </c>
      <c r="E41" s="86">
        <f t="array" ref="E41">INDEX(POB[NOME],SMALL(IF(IF(POB[FUNÇÃO TABELA MESTRA]="", IF(POB[FUNÇÃO EXERCIDA]="", POB[FUNÇÃO ORIGINAL],POB[FUNÇÃO EXERCIDA]), POB[FUNÇÃO TABELA MESTRA])=D$35,ROW(POB[NOME])),ROW()-34)-4,1)</f>
        <v/>
      </c>
      <c r="H41" s="86">
        <f t="array" ref="H41">INDEX(POB[NOME],SMALL(IF(IF(POB[FUNÇÃO TABELA MESTRA]="", IF(POB[FUNÇÃO EXERCIDA]="", POB[FUNÇÃO ORIGINAL],POB[FUNÇÃO EXERCIDA]), POB[FUNÇÃO TABELA MESTRA])=G$35,ROW(POB[NOME])),ROW()-34)-4,1)</f>
        <v/>
      </c>
      <c r="K41" s="86">
        <f t="array" ref="K41">INDEX(POB[NOME],SMALL(IF(IF(POB[FUNÇÃO TABELA MESTRA]="", IF(POB[FUNÇÃO EXERCIDA]="", POB[FUNÇÃO ORIGINAL],POB[FUNÇÃO EXERCIDA]), POB[FUNÇÃO TABELA MESTRA])=J$35,ROW(POB[NOME])),ROW()-34)-4,1)</f>
        <v/>
      </c>
      <c r="N41" s="86">
        <f t="array" ref="N41">INDEX(POB[NOME],SMALL(IF(IF(POB[FUNÇÃO TABELA MESTRA]="", IF(POB[FUNÇÃO EXERCIDA]="", POB[FUNÇÃO ORIGINAL],POB[FUNÇÃO EXERCIDA]), POB[FUNÇÃO TABELA MESTRA])=M$35,ROW(POB[NOME])),ROW()-34)-4,1)</f>
        <v/>
      </c>
    </row>
    <row r="42">
      <c r="B42" s="86" t="inlineStr">
        <is>
          <t>DANILO FERREIRA DA SILVA</t>
        </is>
      </c>
      <c r="D42" s="233" t="inlineStr">
        <is>
          <t>Nutricionista</t>
        </is>
      </c>
      <c r="E42" s="86" t="inlineStr">
        <is>
          <t>LUDMILA DA SILVA</t>
        </is>
      </c>
      <c r="G42" s="233" t="inlineStr">
        <is>
          <t>COZINHEIRO (A)</t>
        </is>
      </c>
      <c r="H42" s="86" t="inlineStr">
        <is>
          <t>ALRICIMAR RODRIGUES</t>
        </is>
      </c>
      <c r="K42" s="86">
        <f t="array" ref="K42">INDEX(POB[NOME],SMALL(IF(IF(POB[FUNÇÃO TABELA MESTRA]="", IF(POB[FUNÇÃO EXERCIDA]="", POB[FUNÇÃO ORIGINAL],POB[FUNÇÃO EXERCIDA]), POB[FUNÇÃO TABELA MESTRA])=J$35,ROW(POB[NOME])),ROW()-34)-4,1)</f>
        <v/>
      </c>
      <c r="M42" s="233" t="inlineStr">
        <is>
          <t>TÉCNICO DE SEGURANÇA</t>
        </is>
      </c>
      <c r="N42" s="86" t="inlineStr">
        <is>
          <t>ARIANE BARRETO</t>
        </is>
      </c>
    </row>
    <row r="43">
      <c r="B43" s="86" t="inlineStr">
        <is>
          <t>DAVI MONTEIRO GUIMARÃES - veio 305</t>
        </is>
      </c>
      <c r="E43" s="86">
        <f t="array" ref="E43">INDEX(POB[NOME],SMALL(IF(IF(POB[FUNÇÃO TABELA MESTRA]="", IF(POB[FUNÇÃO EXERCIDA]="", POB[FUNÇÃO ORIGINAL],POB[FUNÇÃO EXERCIDA]), POB[FUNÇÃO TABELA MESTRA])=D$42,ROW(POB[NOME])),ROW()-41)-4,1)</f>
        <v/>
      </c>
      <c r="H43" s="86">
        <f t="array" ref="H43">INDEX(POB[NOME],SMALL(IF(IF(POB[FUNÇÃO TABELA MESTRA]="", IF(POB[FUNÇÃO EXERCIDA]="", POB[FUNÇÃO ORIGINAL],POB[FUNÇÃO EXERCIDA]), POB[FUNÇÃO TABELA MESTRA])=G$42,ROW(POB[NOME])),ROW()-41)-4,1)</f>
        <v/>
      </c>
      <c r="K43" s="86">
        <f t="array" ref="K43">INDEX(POB[NOME],SMALL(IF(IF(POB[FUNÇÃO TABELA MESTRA]="", IF(POB[FUNÇÃO EXERCIDA]="", POB[FUNÇÃO ORIGINAL],POB[FUNÇÃO EXERCIDA]), POB[FUNÇÃO TABELA MESTRA])=J$35,ROW(POB[NOME])),ROW()-34)-4,1)</f>
        <v/>
      </c>
      <c r="N43" s="86" t="inlineStr">
        <is>
          <t>GABRIELA DA COSTA</t>
        </is>
      </c>
    </row>
    <row r="44">
      <c r="B44" s="86" t="inlineStr">
        <is>
          <t>DEJAILSON JOAQUIM DA SILVA</t>
        </is>
      </c>
      <c r="E44" s="86">
        <f t="array" ref="E44">INDEX(POB[NOME],SMALL(IF(IF(POB[FUNÇÃO TABELA MESTRA]="", IF(POB[FUNÇÃO EXERCIDA]="", POB[FUNÇÃO ORIGINAL],POB[FUNÇÃO EXERCIDA]), POB[FUNÇÃO TABELA MESTRA])=D$42,ROW(POB[NOME])),ROW()-41)-4,1)</f>
        <v/>
      </c>
      <c r="H44" s="86">
        <f t="array" ref="H44">INDEX(POB[NOME],SMALL(IF(IF(POB[FUNÇÃO TABELA MESTRA]="", IF(POB[FUNÇÃO EXERCIDA]="", POB[FUNÇÃO ORIGINAL],POB[FUNÇÃO EXERCIDA]), POB[FUNÇÃO TABELA MESTRA])=G$42,ROW(POB[NOME])),ROW()-41)-4,1)</f>
        <v/>
      </c>
      <c r="K44" s="86">
        <f t="array" ref="K44">INDEX(POB[NOME],SMALL(IF(IF(POB[FUNÇÃO TABELA MESTRA]="", IF(POB[FUNÇÃO EXERCIDA]="", POB[FUNÇÃO ORIGINAL],POB[FUNÇÃO EXERCIDA]), POB[FUNÇÃO TABELA MESTRA])=J$35,ROW(POB[NOME])),ROW()-34)-4,1)</f>
        <v/>
      </c>
      <c r="N44" s="86">
        <f t="array" ref="N44">INDEX(POB[NOME],SMALL(IF(IF(POB[FUNÇÃO TABELA MESTRA]="", IF(POB[FUNÇÃO EXERCIDA]="", POB[FUNÇÃO ORIGINAL],POB[FUNÇÃO EXERCIDA]), POB[FUNÇÃO TABELA MESTRA])=M$42,ROW(POB[NOME])),ROW()-41)-4,1)</f>
        <v/>
      </c>
    </row>
    <row r="45">
      <c r="B45" s="86" t="inlineStr">
        <is>
          <t>DENIS RYAN GOMES FREITAS</t>
        </is>
      </c>
      <c r="E45" s="86">
        <f t="array" ref="E45">INDEX(POB[NOME],SMALL(IF(IF(POB[FUNÇÃO TABELA MESTRA]="", IF(POB[FUNÇÃO EXERCIDA]="", POB[FUNÇÃO ORIGINAL],POB[FUNÇÃO EXERCIDA]), POB[FUNÇÃO TABELA MESTRA])=D$42,ROW(POB[NOME])),ROW()-41)-4,1)</f>
        <v/>
      </c>
      <c r="H45" s="86">
        <f t="array" ref="H45">INDEX(POB[NOME],SMALL(IF(IF(POB[FUNÇÃO TABELA MESTRA]="", IF(POB[FUNÇÃO EXERCIDA]="", POB[FUNÇÃO ORIGINAL],POB[FUNÇÃO EXERCIDA]), POB[FUNÇÃO TABELA MESTRA])=G$42,ROW(POB[NOME])),ROW()-41)-4,1)</f>
        <v/>
      </c>
      <c r="K45" s="86">
        <f t="array" ref="K45">INDEX(POB[NOME],SMALL(IF(IF(POB[FUNÇÃO TABELA MESTRA]="", IF(POB[FUNÇÃO EXERCIDA]="", POB[FUNÇÃO ORIGINAL],POB[FUNÇÃO EXERCIDA]), POB[FUNÇÃO TABELA MESTRA])=J$35,ROW(POB[NOME])),ROW()-34)-4,1)</f>
        <v/>
      </c>
      <c r="N45" s="86">
        <f t="array" ref="N45">INDEX(POB[NOME],SMALL(IF(IF(POB[FUNÇÃO TABELA MESTRA]="", IF(POB[FUNÇÃO EXERCIDA]="", POB[FUNÇÃO ORIGINAL],POB[FUNÇÃO EXERCIDA]), POB[FUNÇÃO TABELA MESTRA])=M$42,ROW(POB[NOME])),ROW()-41)-4,1)</f>
        <v/>
      </c>
    </row>
    <row r="46">
      <c r="B46" s="86" t="inlineStr">
        <is>
          <t>DIEGO OLIVEIRA DIAS</t>
        </is>
      </c>
      <c r="E46" s="86">
        <f t="array" ref="E46">INDEX(POB[NOME],SMALL(IF(IF(POB[FUNÇÃO TABELA MESTRA]="", IF(POB[FUNÇÃO EXERCIDA]="", POB[FUNÇÃO ORIGINAL],POB[FUNÇÃO EXERCIDA]), POB[FUNÇÃO TABELA MESTRA])=D$42,ROW(POB[NOME])),ROW()-41)-4,1)</f>
        <v/>
      </c>
      <c r="H46" s="86">
        <f t="array" ref="H46">INDEX(POB[NOME],SMALL(IF(IF(POB[FUNÇÃO TABELA MESTRA]="", IF(POB[FUNÇÃO EXERCIDA]="", POB[FUNÇÃO ORIGINAL],POB[FUNÇÃO EXERCIDA]), POB[FUNÇÃO TABELA MESTRA])=G$42,ROW(POB[NOME])),ROW()-41)-4,1)</f>
        <v/>
      </c>
      <c r="K46" s="86">
        <f t="array" ref="K46">INDEX(POB[NOME],SMALL(IF(IF(POB[FUNÇÃO TABELA MESTRA]="", IF(POB[FUNÇÃO EXERCIDA]="", POB[FUNÇÃO ORIGINAL],POB[FUNÇÃO EXERCIDA]), POB[FUNÇÃO TABELA MESTRA])=J$35,ROW(POB[NOME])),ROW()-34)-4,1)</f>
        <v/>
      </c>
      <c r="N46" s="86">
        <f t="array" ref="N46">INDEX(POB[NOME],SMALL(IF(IF(POB[FUNÇÃO TABELA MESTRA]="", IF(POB[FUNÇÃO EXERCIDA]="", POB[FUNÇÃO ORIGINAL],POB[FUNÇÃO EXERCIDA]), POB[FUNÇÃO TABELA MESTRA])=M$42,ROW(POB[NOME])),ROW()-41)-4,1)</f>
        <v/>
      </c>
    </row>
    <row r="47">
      <c r="B47" s="86" t="inlineStr">
        <is>
          <t>DYEGO GAGO DE ASSIS RIBEIRO</t>
        </is>
      </c>
      <c r="E47" s="86">
        <f t="array" ref="E47">INDEX(POB[NOME],SMALL(IF(IF(POB[FUNÇÃO TABELA MESTRA]="", IF(POB[FUNÇÃO EXERCIDA]="", POB[FUNÇÃO ORIGINAL],POB[FUNÇÃO EXERCIDA]), POB[FUNÇÃO TABELA MESTRA])=D$42,ROW(POB[NOME])),ROW()-41)-4,1)</f>
        <v/>
      </c>
      <c r="H47" s="86">
        <f t="array" ref="H47">INDEX(POB[NOME],SMALL(IF(IF(POB[FUNÇÃO TABELA MESTRA]="", IF(POB[FUNÇÃO EXERCIDA]="", POB[FUNÇÃO ORIGINAL],POB[FUNÇÃO EXERCIDA]), POB[FUNÇÃO TABELA MESTRA])=G$42,ROW(POB[NOME])),ROW()-41)-4,1)</f>
        <v/>
      </c>
      <c r="K47" s="86">
        <f t="array" ref="K47">INDEX(POB[NOME],SMALL(IF(IF(POB[FUNÇÃO TABELA MESTRA]="", IF(POB[FUNÇÃO EXERCIDA]="", POB[FUNÇÃO ORIGINAL],POB[FUNÇÃO EXERCIDA]), POB[FUNÇÃO TABELA MESTRA])=J$35,ROW(POB[NOME])),ROW()-34)-4,1)</f>
        <v/>
      </c>
      <c r="N47" s="86">
        <f t="array" ref="N47">INDEX(POB[NOME],SMALL(IF(IF(POB[FUNÇÃO TABELA MESTRA]="", IF(POB[FUNÇÃO EXERCIDA]="", POB[FUNÇÃO ORIGINAL],POB[FUNÇÃO EXERCIDA]), POB[FUNÇÃO TABELA MESTRA])=M$42,ROW(POB[NOME])),ROW()-41)-4,1)</f>
        <v/>
      </c>
    </row>
    <row r="48">
      <c r="B48" s="86" t="inlineStr">
        <is>
          <t>EDER LUIS BARBOSA DA SILVA</t>
        </is>
      </c>
      <c r="E48" s="86">
        <f t="array" ref="E48">INDEX(POB[NOME],SMALL(IF(IF(POB[FUNÇÃO TABELA MESTRA]="", IF(POB[FUNÇÃO EXERCIDA]="", POB[FUNÇÃO ORIGINAL],POB[FUNÇÃO EXERCIDA]), POB[FUNÇÃO TABELA MESTRA])=D$42,ROW(POB[NOME])),ROW()-41)-4,1)</f>
        <v/>
      </c>
      <c r="H48" s="86">
        <f t="array" ref="H48">INDEX(POB[NOME],SMALL(IF(IF(POB[FUNÇÃO TABELA MESTRA]="", IF(POB[FUNÇÃO EXERCIDA]="", POB[FUNÇÃO ORIGINAL],POB[FUNÇÃO EXERCIDA]), POB[FUNÇÃO TABELA MESTRA])=G$42,ROW(POB[NOME])),ROW()-41)-4,1)</f>
        <v/>
      </c>
      <c r="K48" s="86">
        <f t="array" ref="K48">INDEX(POB[NOME],SMALL(IF(IF(POB[FUNÇÃO TABELA MESTRA]="", IF(POB[FUNÇÃO EXERCIDA]="", POB[FUNÇÃO ORIGINAL],POB[FUNÇÃO EXERCIDA]), POB[FUNÇÃO TABELA MESTRA])=J$35,ROW(POB[NOME])),ROW()-34)-4,1)</f>
        <v/>
      </c>
      <c r="N48" s="86">
        <f t="array" ref="N48">INDEX(POB[NOME],SMALL(IF(IF(POB[FUNÇÃO TABELA MESTRA]="", IF(POB[FUNÇÃO EXERCIDA]="", POB[FUNÇÃO ORIGINAL],POB[FUNÇÃO EXERCIDA]), POB[FUNÇÃO TABELA MESTRA])=M$42,ROW(POB[NOME])),ROW()-41)-4,1)</f>
        <v/>
      </c>
    </row>
    <row r="49">
      <c r="B49" s="86" t="inlineStr">
        <is>
          <t>EDER SOARES TERRA</t>
        </is>
      </c>
      <c r="H49" s="86">
        <f t="array" ref="H49">INDEX(POB[NOME],SMALL(IF(POB[FUNÇÃO ORIGINAL]=G$42,ROW(POB[NOME])),ROW()-41)-4,1)</f>
        <v/>
      </c>
      <c r="K49" s="86">
        <f t="array" ref="K49">INDEX(POB[NOME],SMALL(IF(IF(POB[FUNÇÃO TABELA MESTRA]="", IF(POB[FUNÇÃO EXERCIDA]="", POB[FUNÇÃO ORIGINAL],POB[FUNÇÃO EXERCIDA]), POB[FUNÇÃO TABELA MESTRA])=J$35,ROW(POB[NOME])),ROW()-34)-4,1)</f>
        <v/>
      </c>
      <c r="N49" s="86">
        <f t="array" ref="N49">INDEX(POB[NOME],SMALL(IF(IF(POB[FUNÇÃO TABELA MESTRA]="", IF(POB[FUNÇÃO EXERCIDA]="", POB[FUNÇÃO ORIGINAL],POB[FUNÇÃO EXERCIDA]), POB[FUNÇÃO TABELA MESTRA])=M$42,ROW(POB[NOME])),ROW()-41)-4,1)</f>
        <v/>
      </c>
    </row>
    <row r="50">
      <c r="B50" s="86" t="inlineStr">
        <is>
          <t>EDIELSON DA SILVA FURTADO</t>
        </is>
      </c>
      <c r="D50" s="233" t="inlineStr">
        <is>
          <t>ARRUMADOR (A)</t>
        </is>
      </c>
      <c r="E50" s="86" t="inlineStr">
        <is>
          <t>LUIS FELIPE</t>
        </is>
      </c>
      <c r="G50" s="233" t="inlineStr">
        <is>
          <t>AUXILIAR DE PLATAFORMA</t>
        </is>
      </c>
      <c r="H50" s="86" t="inlineStr">
        <is>
          <t>ADEMILTON ALVES</t>
        </is>
      </c>
      <c r="J50" s="233" t="inlineStr">
        <is>
          <t>ENFERMEIRO (A)</t>
        </is>
      </c>
      <c r="K50" s="86" t="inlineStr">
        <is>
          <t>ANDRE LUIS</t>
        </is>
      </c>
      <c r="N50" s="86">
        <f t="array" ref="N50">INDEX(POB[NOME],SMALL(IF(POB[FUNÇÃO ORIGINAL]=M$42,ROW(POB[NOME])),ROW()-41)-4,1)</f>
        <v/>
      </c>
    </row>
    <row r="51">
      <c r="B51" s="86" t="inlineStr">
        <is>
          <t>EDUARDO LAGRECA PACHECO</t>
        </is>
      </c>
      <c r="E51" s="86" t="inlineStr">
        <is>
          <t>MARCIELE VIEIRA</t>
        </is>
      </c>
      <c r="H51" s="86" t="inlineStr">
        <is>
          <t>ALEX WALLACE</t>
        </is>
      </c>
    </row>
    <row r="52">
      <c r="B52" s="86" t="inlineStr">
        <is>
          <t>ENILTON MARCILIO CORREA</t>
        </is>
      </c>
      <c r="E52" s="86" t="inlineStr">
        <is>
          <t>PAULO SERGIO</t>
        </is>
      </c>
      <c r="H52" s="86" t="inlineStr">
        <is>
          <t>DEJAILSON JOAQUIM</t>
        </is>
      </c>
    </row>
    <row r="53">
      <c r="B53" s="86" t="inlineStr">
        <is>
          <t>ERIK VAN NOUHUYS</t>
        </is>
      </c>
      <c r="E53" s="86" t="inlineStr">
        <is>
          <t>PEDRO PAULO</t>
        </is>
      </c>
      <c r="H53" s="86" t="inlineStr">
        <is>
          <t>JEHAN JOSE</t>
        </is>
      </c>
    </row>
    <row r="54">
      <c r="B54" s="86" t="inlineStr">
        <is>
          <t>EVANGIVALDO MATOS AZEVEDO</t>
        </is>
      </c>
      <c r="E54" s="86" t="inlineStr">
        <is>
          <t>RONDINELY MEDEIROS</t>
        </is>
      </c>
      <c r="H54" s="86" t="inlineStr">
        <is>
          <t>LEANDRO JOSE</t>
        </is>
      </c>
    </row>
    <row r="55">
      <c r="B55" s="86" t="inlineStr">
        <is>
          <t>EVERTON SILVA DE MORAES   veio 335</t>
        </is>
      </c>
      <c r="E55" s="86" t="inlineStr">
        <is>
          <t>SIDNEY DA SILVA</t>
        </is>
      </c>
      <c r="H55" s="86" t="inlineStr">
        <is>
          <t>LUIZ FERNANDO</t>
        </is>
      </c>
    </row>
    <row r="56">
      <c r="B56" s="86" t="inlineStr">
        <is>
          <t>FABIO MARCOS MORAES</t>
        </is>
      </c>
      <c r="E56" s="86">
        <f t="array" ref="E56">INDEX(POB[NOME],SMALL(IF(IF(POB[FUNÇÃO TABELA MESTRA]="", IF(POB[FUNÇÃO EXERCIDA]="", POB[FUNÇÃO ORIGINAL],POB[FUNÇÃO EXERCIDA]), POB[FUNÇÃO TABELA MESTRA])=D$50,ROW(POB[NOME])),ROW()-49)-4,1)</f>
        <v/>
      </c>
      <c r="H56" s="86" t="inlineStr">
        <is>
          <t>PABLO FORLAN</t>
        </is>
      </c>
    </row>
    <row r="57">
      <c r="B57" s="86" t="inlineStr">
        <is>
          <t>FABIO SILVA DE OLIVEIRA</t>
        </is>
      </c>
      <c r="E57" s="86">
        <f t="array" ref="E57">INDEX(POB[NOME],SMALL(IF(IF(POB[FUNÇÃO TABELA MESTRA]="", IF(POB[FUNÇÃO EXERCIDA]="", POB[FUNÇÃO ORIGINAL],POB[FUNÇÃO EXERCIDA]), POB[FUNÇÃO TABELA MESTRA])=D$50,ROW(POB[NOME])),ROW()-49)-4,1)</f>
        <v/>
      </c>
      <c r="H57" s="86" t="inlineStr">
        <is>
          <t>ROBSON NARCIZO</t>
        </is>
      </c>
    </row>
    <row r="58">
      <c r="B58" s="86" t="inlineStr">
        <is>
          <t>FABRICIO MILHEIRO DA SILVA</t>
        </is>
      </c>
      <c r="E58" s="86">
        <f t="array" ref="E58">INDEX(POB[NOME],SMALL(IF(IF(POB[FUNÇÃO TABELA MESTRA]="", IF(POB[FUNÇÃO EXERCIDA]="", POB[FUNÇÃO ORIGINAL],POB[FUNÇÃO EXERCIDA]), POB[FUNÇÃO TABELA MESTRA])=D$50,ROW(POB[NOME])),ROW()-49)-4,1)</f>
        <v/>
      </c>
      <c r="H58" s="86">
        <f t="array" ref="H58">INDEX(POB[NOME],SMALL(IF(IF(POB[FUNÇÃO TABELA MESTRA]="", IF(POB[FUNÇÃO EXERCIDA]="", POB[FUNÇÃO ORIGINAL],POB[FUNÇÃO EXERCIDA]), POB[FUNÇÃO TABELA MESTRA])=G$50,ROW(POB[NOME])),ROW()-49)-4,1)</f>
        <v/>
      </c>
    </row>
    <row r="59">
      <c r="B59" s="86" t="inlineStr">
        <is>
          <t>FELIPE PIMENTEL RODRIGUES JUNIOR</t>
        </is>
      </c>
      <c r="E59" s="86">
        <f t="array" ref="E59">INDEX(POB[NOME],SMALL(IF(IF(POB[FUNÇÃO TABELA MESTRA]="", IF(POB[FUNÇÃO EXERCIDA]="", POB[FUNÇÃO ORIGINAL],POB[FUNÇÃO EXERCIDA]), POB[FUNÇÃO TABELA MESTRA])=D$50,ROW(POB[NOME])),ROW()-49)-4,1)</f>
        <v/>
      </c>
      <c r="H59" s="86">
        <f t="array" ref="H59">INDEX(POB[NOME],SMALL(IF(IF(POB[FUNÇÃO TABELA MESTRA]="", IF(POB[FUNÇÃO EXERCIDA]="", POB[FUNÇÃO ORIGINAL],POB[FUNÇÃO EXERCIDA]), POB[FUNÇÃO TABELA MESTRA])=G$50,ROW(POB[NOME])),ROW()-49)-4,1)</f>
        <v/>
      </c>
    </row>
    <row r="60">
      <c r="B60" s="86" t="inlineStr">
        <is>
          <t>FELIPPE GABRIEL PINHEIRO DE OLIVEIRA MARQUES</t>
        </is>
      </c>
      <c r="E60" s="86">
        <f t="array" ref="E60">INDEX(POB[NOME],SMALL(IF(IF(POB[FUNÇÃO TABELA MESTRA]="", IF(POB[FUNÇÃO EXERCIDA]="", POB[FUNÇÃO ORIGINAL],POB[FUNÇÃO EXERCIDA]), POB[FUNÇÃO TABELA MESTRA])=D$50,ROW(POB[NOME])),ROW()-49)-4,1)</f>
        <v/>
      </c>
      <c r="H60" s="86">
        <f t="array" ref="H60">INDEX(POB[NOME],SMALL(IF(IF(POB[FUNÇÃO TABELA MESTRA]="", IF(POB[FUNÇÃO EXERCIDA]="", POB[FUNÇÃO ORIGINAL],POB[FUNÇÃO EXERCIDA]), POB[FUNÇÃO TABELA MESTRA])=G$50,ROW(POB[NOME])),ROW()-49)-4,1)</f>
        <v/>
      </c>
    </row>
    <row r="61">
      <c r="B61" s="86" t="inlineStr">
        <is>
          <t>FLAVIO IVANIR PEREIRA</t>
        </is>
      </c>
      <c r="E61" s="86">
        <f t="array" ref="E61">INDEX(POB[NOME],SMALL(IF(IF(POB[FUNÇÃO TABELA MESTRA]="", IF(POB[FUNÇÃO EXERCIDA]="", POB[FUNÇÃO ORIGINAL],POB[FUNÇÃO EXERCIDA]), POB[FUNÇÃO TABELA MESTRA])=D$50,ROW(POB[NOME])),ROW()-49)-4,1)</f>
        <v/>
      </c>
      <c r="H61" s="86">
        <f t="array" ref="H61">INDEX(POB[NOME],SMALL(IF(IF(POB[FUNÇÃO TABELA MESTRA]="", IF(POB[FUNÇÃO EXERCIDA]="", POB[FUNÇÃO ORIGINAL],POB[FUNÇÃO EXERCIDA]), POB[FUNÇÃO TABELA MESTRA])=G$50,ROW(POB[NOME])),ROW()-49)-4,1)</f>
        <v/>
      </c>
    </row>
    <row r="62">
      <c r="B62" s="86" t="inlineStr">
        <is>
          <t>FLÁVIO MOREIRA LEMOS</t>
        </is>
      </c>
      <c r="E62" s="86">
        <f t="array" ref="E62">INDEX(POB[NOME],SMALL(IF(IF(POB[FUNÇÃO TABELA MESTRA]="", IF(POB[FUNÇÃO EXERCIDA]="", POB[FUNÇÃO ORIGINAL],POB[FUNÇÃO EXERCIDA]), POB[FUNÇÃO TABELA MESTRA])=D$50,ROW(POB[NOME])),ROW()-49)-4,1)</f>
        <v/>
      </c>
    </row>
    <row r="63">
      <c r="B63" s="86" t="inlineStr">
        <is>
          <t>GABRIEL SIQUEIRA DA SILVA</t>
        </is>
      </c>
      <c r="E63" s="86">
        <f t="array" ref="E63">INDEX(POB[NOME],SMALL(IF(IF(POB[FUNÇÃO TABELA MESTRA]="", IF(POB[FUNÇÃO EXERCIDA]="", POB[FUNÇÃO ORIGINAL],POB[FUNÇÃO EXERCIDA]), POB[FUNÇÃO TABELA MESTRA])=D$50,ROW(POB[NOME])),ROW()-49)-4,1)</f>
        <v/>
      </c>
    </row>
    <row r="64">
      <c r="B64" s="86" t="inlineStr">
        <is>
          <t>GABRIELA DA COSTA LINO</t>
        </is>
      </c>
      <c r="E64" s="86">
        <f t="array" ref="E64">INDEX(POB[NOME],SMALL(IF(IF(POB[FUNÇÃO TABELA MESTRA]="", IF(POB[FUNÇÃO EXERCIDA]="", POB[FUNÇÃO ORIGINAL],POB[FUNÇÃO EXERCIDA]), POB[FUNÇÃO TABELA MESTRA])=D$50,ROW(POB[NOME])),ROW()-49)-4,1)</f>
        <v/>
      </c>
    </row>
    <row r="65">
      <c r="B65" s="86" t="inlineStr">
        <is>
          <t>GELLYSON JUSTO MOREIRA</t>
        </is>
      </c>
    </row>
    <row r="66">
      <c r="B66" s="86" t="inlineStr">
        <is>
          <t>GENECI CORREA</t>
        </is>
      </c>
    </row>
    <row r="67">
      <c r="B67" s="86" t="inlineStr">
        <is>
          <t>GIOVANA LEONARDO WERDAM DO PRA</t>
        </is>
      </c>
    </row>
    <row r="68">
      <c r="B68" s="86" t="inlineStr">
        <is>
          <t>GLEIDSON ALVES DE OLIVEIRA</t>
        </is>
      </c>
    </row>
    <row r="69">
      <c r="B69" s="86" t="inlineStr">
        <is>
          <t>GUILHERME RODRIGUES FONSECA</t>
        </is>
      </c>
    </row>
    <row r="70">
      <c r="B70" s="86" t="inlineStr">
        <is>
          <t>GUSTAVO DE PAULA PESSOTTI</t>
        </is>
      </c>
    </row>
    <row r="71">
      <c r="B71" s="86" t="inlineStr">
        <is>
          <t>Gustavo Henrique Pereira vai veio 620</t>
        </is>
      </c>
    </row>
    <row r="72">
      <c r="B72" s="86" t="inlineStr">
        <is>
          <t>HELTON DE OLIVEIRA ROCHA</t>
        </is>
      </c>
    </row>
    <row r="73">
      <c r="B73" s="86" t="inlineStr">
        <is>
          <t>IGOR COUTO NOVAIS</t>
        </is>
      </c>
    </row>
    <row r="74">
      <c r="B74" s="86" t="inlineStr">
        <is>
          <t>Isao Fujishima</t>
        </is>
      </c>
    </row>
    <row r="75">
      <c r="B75" s="86" t="inlineStr">
        <is>
          <t>IURI LIBARDI CAMPOS</t>
        </is>
      </c>
    </row>
    <row r="76">
      <c r="B76" s="86" t="inlineStr">
        <is>
          <t>JACIANO FERREIRA</t>
        </is>
      </c>
    </row>
    <row r="77">
      <c r="B77" s="86" t="inlineStr">
        <is>
          <t>JEFFERSON PEREIRA DA SILVA</t>
        </is>
      </c>
    </row>
    <row r="78">
      <c r="B78" s="86" t="inlineStr">
        <is>
          <t>JEHAN JOSE GONCALVES FERREIRA</t>
        </is>
      </c>
    </row>
    <row r="79">
      <c r="B79" s="86" t="inlineStr">
        <is>
          <t>JOÃO DANIEL DIAS DO AMARANTE F</t>
        </is>
      </c>
    </row>
    <row r="80">
      <c r="B80" s="86" t="inlineStr">
        <is>
          <t>JOAO PAULO PEREIRA DA HORA</t>
        </is>
      </c>
    </row>
    <row r="81">
      <c r="B81" s="86" t="inlineStr">
        <is>
          <t>JOAO PEDRO DA SILVA JUNIOR</t>
        </is>
      </c>
    </row>
    <row r="82">
      <c r="B82" s="86" t="inlineStr">
        <is>
          <t>JONAS MIRANDA MELO</t>
        </is>
      </c>
    </row>
    <row r="83">
      <c r="B83" s="86" t="inlineStr">
        <is>
          <t>JONATAN COUTINHO BARCELOS</t>
        </is>
      </c>
    </row>
    <row r="84">
      <c r="B84" s="86" t="inlineStr">
        <is>
          <t>JORGE LUIZ CHAVES MEDEIROS JUNIOR - vai 342</t>
        </is>
      </c>
    </row>
    <row r="85">
      <c r="B85" s="86" t="inlineStr">
        <is>
          <t>JOSE HAMILTON MENDES FILHO</t>
        </is>
      </c>
    </row>
    <row r="86">
      <c r="B86" s="86" t="inlineStr">
        <is>
          <t>JOSE ROBERTO RANGEL DA SILVA</t>
        </is>
      </c>
    </row>
    <row r="87">
      <c r="B87" s="86" t="inlineStr">
        <is>
          <t>JOSEILSON AUGUSTO DA ANUNCIAÇÃO</t>
        </is>
      </c>
    </row>
    <row r="88">
      <c r="B88" s="86" t="inlineStr">
        <is>
          <t>JULIO CESAR MONTEIRO LINHARES - veio cama B</t>
        </is>
      </c>
    </row>
    <row r="89">
      <c r="B89" s="86" t="inlineStr">
        <is>
          <t>KLEUDER FERREIRA CORTES</t>
        </is>
      </c>
    </row>
    <row r="90">
      <c r="B90" s="86" t="inlineStr">
        <is>
          <t>LEANDRO JOSE DA SILVA</t>
        </is>
      </c>
    </row>
    <row r="91">
      <c r="B91" s="86" t="inlineStr">
        <is>
          <t>LEANDRO PAZ MARQUES DOS SANTOS</t>
        </is>
      </c>
    </row>
    <row r="92">
      <c r="B92" s="86" t="inlineStr">
        <is>
          <t>LEILTON DE MORAES MARQUES</t>
        </is>
      </c>
    </row>
    <row r="93">
      <c r="B93" s="86" t="inlineStr">
        <is>
          <t>LENILSON NUNES CONRADO</t>
        </is>
      </c>
    </row>
    <row r="94">
      <c r="B94" s="86" t="inlineStr">
        <is>
          <t>LEO SANDOVAL TAVARES</t>
        </is>
      </c>
    </row>
    <row r="95">
      <c r="B95" s="86" t="inlineStr">
        <is>
          <t>LEONARDO CORDEIRO DA SILVA</t>
        </is>
      </c>
    </row>
    <row r="96">
      <c r="B96" s="86" t="inlineStr">
        <is>
          <t>LEONARDO DA SILVA RIBEIRO</t>
        </is>
      </c>
    </row>
    <row r="97">
      <c r="B97" s="86" t="inlineStr">
        <is>
          <t>LEONARDO JOSE DE CARVALHO MOREIRA</t>
        </is>
      </c>
    </row>
    <row r="98">
      <c r="B98" s="86" t="inlineStr">
        <is>
          <t>LEONARDO MAIA CURVELO</t>
        </is>
      </c>
    </row>
    <row r="99">
      <c r="B99" s="86" t="inlineStr">
        <is>
          <t>LUCAS DE SOUZA VALERIO BARRETO</t>
        </is>
      </c>
    </row>
    <row r="100">
      <c r="B100" s="86" t="inlineStr">
        <is>
          <t>LUCIANO DE ASSIS XAVIER</t>
        </is>
      </c>
    </row>
    <row r="101">
      <c r="B101" s="86" t="inlineStr">
        <is>
          <t>LUDMILA DA SILVA PINHEIRO</t>
        </is>
      </c>
    </row>
    <row r="102">
      <c r="B102" s="86" t="inlineStr">
        <is>
          <t>LUIS AUGUSTO ALMEIDA DIAS</t>
        </is>
      </c>
    </row>
    <row r="103">
      <c r="B103" s="86" t="inlineStr">
        <is>
          <t>LUIS FELIPE MORAES LIMA</t>
        </is>
      </c>
    </row>
    <row r="104">
      <c r="B104" s="86" t="inlineStr">
        <is>
          <t>LUIS FELIPE SILVA OLIVEIRA GOMES- veio 424</t>
        </is>
      </c>
    </row>
    <row r="105">
      <c r="B105" s="86" t="inlineStr">
        <is>
          <t>LUIZ FERNANDO DE OLIVEIRA</t>
        </is>
      </c>
    </row>
    <row r="106">
      <c r="B106" s="86" t="inlineStr">
        <is>
          <t>MAICO DE ALMEIDA OLIVEIRA</t>
        </is>
      </c>
    </row>
    <row r="107">
      <c r="B107" s="86" t="inlineStr">
        <is>
          <t>MARCELO PACHECO SALLES</t>
        </is>
      </c>
    </row>
    <row r="108">
      <c r="B108" s="86" t="inlineStr">
        <is>
          <t>MARCIELE VIEIRA DOS SANTOS - veio 353</t>
        </is>
      </c>
    </row>
    <row r="109">
      <c r="B109" s="86" t="inlineStr">
        <is>
          <t>MARCIO DA SILVA GAMA</t>
        </is>
      </c>
    </row>
    <row r="110">
      <c r="B110" s="86" t="inlineStr">
        <is>
          <t>MARCIO DO AMARAL AZEVEDO GREMI</t>
        </is>
      </c>
    </row>
    <row r="111">
      <c r="B111" s="86" t="inlineStr">
        <is>
          <t>MARCOS VINICIUS GONÇALVES PESS</t>
        </is>
      </c>
    </row>
    <row r="112">
      <c r="B112" s="86" t="inlineStr">
        <is>
          <t>MATEUS JOSE MONTEIRO TOMAZ NET</t>
        </is>
      </c>
    </row>
    <row r="113">
      <c r="B113" s="86" t="inlineStr">
        <is>
          <t>MATHEUS MALTA DOS SANTOS</t>
        </is>
      </c>
    </row>
    <row r="114">
      <c r="B114" s="86" t="inlineStr">
        <is>
          <t>MAURO CAMPOS DA SILVA</t>
        </is>
      </c>
    </row>
    <row r="115">
      <c r="B115" s="86" t="inlineStr">
        <is>
          <t>MAX VYNNER GUIMARAES MARTINS</t>
        </is>
      </c>
    </row>
    <row r="116">
      <c r="B116" s="86" t="inlineStr">
        <is>
          <t>MICHAEL HUBNER</t>
        </is>
      </c>
    </row>
    <row r="117">
      <c r="B117" s="86" t="inlineStr">
        <is>
          <t>MINELIO GONÇALVES MOREIRA</t>
        </is>
      </c>
    </row>
    <row r="118">
      <c r="B118" s="86" t="inlineStr">
        <is>
          <t>MOSVENE PEREIRA DA SILVA</t>
        </is>
      </c>
    </row>
    <row r="119">
      <c r="B119" s="86" t="inlineStr">
        <is>
          <t>NATHALIA FREIRE SILVA</t>
        </is>
      </c>
    </row>
    <row r="120">
      <c r="B120" s="86" t="inlineStr">
        <is>
          <t>NATHAN CRESPO DA SILVA</t>
        </is>
      </c>
    </row>
    <row r="121">
      <c r="B121" s="86" t="inlineStr">
        <is>
          <t>NEIDSON DE CASSIA PAZ DE SOUZA</t>
        </is>
      </c>
    </row>
    <row r="122">
      <c r="B122" s="86" t="inlineStr">
        <is>
          <t>NERCILIANDER MARTINS DA CUNHA</t>
        </is>
      </c>
    </row>
    <row r="123">
      <c r="B123" s="86" t="inlineStr">
        <is>
          <t>NORBERTO DOS REIS SILVA</t>
        </is>
      </c>
    </row>
    <row r="124">
      <c r="B124" s="86" t="inlineStr">
        <is>
          <t>PABLO FORLAN DE SOUZA PEREIRA</t>
        </is>
      </c>
    </row>
    <row r="125">
      <c r="B125" s="86" t="inlineStr">
        <is>
          <t>PAULO ROBERTO DE SOUZA</t>
        </is>
      </c>
    </row>
    <row r="126">
      <c r="B126" s="86" t="inlineStr">
        <is>
          <t>PAULO SERGIO CEZAR MARTINS</t>
        </is>
      </c>
    </row>
    <row r="127">
      <c r="B127" s="86" t="inlineStr">
        <is>
          <t>PEDRO PAULO RODRIGUES DE SOUZA</t>
        </is>
      </c>
    </row>
    <row r="128">
      <c r="B128" s="86" t="inlineStr">
        <is>
          <t>RAMON THEODORO DA COSTA</t>
        </is>
      </c>
    </row>
    <row r="129">
      <c r="B129" s="86" t="inlineStr">
        <is>
          <t>RAUFE XAVIER MARCELO</t>
        </is>
      </c>
    </row>
    <row r="130">
      <c r="B130" s="86" t="inlineStr">
        <is>
          <t>RENATO LIMA ALBUQUERQUE</t>
        </is>
      </c>
    </row>
    <row r="131">
      <c r="B131" s="86" t="inlineStr">
        <is>
          <t>RENATO VILLELA</t>
        </is>
      </c>
    </row>
    <row r="132">
      <c r="B132" s="86" t="inlineStr">
        <is>
          <t>RENIVALDO DE JESUS MARQUES</t>
        </is>
      </c>
    </row>
    <row r="133">
      <c r="B133" s="86" t="inlineStr">
        <is>
          <t>RICARDO AZEVEDO SOARES</t>
        </is>
      </c>
    </row>
    <row r="134">
      <c r="B134" s="86" t="inlineStr">
        <is>
          <t>RICARDO FABRI LIMA</t>
        </is>
      </c>
    </row>
    <row r="135">
      <c r="B135" s="86" t="inlineStr">
        <is>
          <t>ROBERTO DORIA DE SANTANA JUNIO</t>
        </is>
      </c>
    </row>
    <row r="136">
      <c r="B136" s="86" t="inlineStr">
        <is>
          <t>ROBERTO NASCIMENTO DOS SANTOS  veio 518</t>
        </is>
      </c>
    </row>
    <row r="137">
      <c r="B137" s="86" t="inlineStr">
        <is>
          <t>ROBSON NARCIZO RIBEIRO</t>
        </is>
      </c>
    </row>
    <row r="138">
      <c r="B138" s="86" t="inlineStr">
        <is>
          <t>RODION SERDYUKOV</t>
        </is>
      </c>
    </row>
    <row r="139">
      <c r="B139" s="86" t="inlineStr">
        <is>
          <t>RODRIGO CESAR BARBOSA DO NASCI</t>
        </is>
      </c>
    </row>
    <row r="140">
      <c r="B140" s="86" t="inlineStr">
        <is>
          <t>RODRIGO CESAR VICENTE SANTOS</t>
        </is>
      </c>
    </row>
    <row r="141">
      <c r="B141" s="86" t="inlineStr">
        <is>
          <t>RODRIGO DANTON METZ</t>
        </is>
      </c>
    </row>
    <row r="142">
      <c r="B142" s="86" t="inlineStr">
        <is>
          <t>RONDINELY MEDEIROS DA FONSECA</t>
        </is>
      </c>
    </row>
    <row r="143">
      <c r="B143" s="86" t="inlineStr">
        <is>
          <t>SALVADOR LUIZ PINTO DA SILVA</t>
        </is>
      </c>
    </row>
    <row r="144">
      <c r="B144" s="86" t="inlineStr">
        <is>
          <t>SEBASTIAO BATISTA FERREIRA</t>
        </is>
      </c>
    </row>
    <row r="145">
      <c r="B145" s="86" t="inlineStr">
        <is>
          <t>SEBASTIAO DA SILVA TEMOTEO</t>
        </is>
      </c>
    </row>
    <row r="146">
      <c r="B146" s="86" t="inlineStr">
        <is>
          <t>SERGIO TEIXEIRA RAMALHO</t>
        </is>
      </c>
    </row>
    <row r="147">
      <c r="B147" s="86" t="inlineStr">
        <is>
          <t>SIDNEY DA SILVA PEIXOTO</t>
        </is>
      </c>
    </row>
    <row r="148">
      <c r="B148" s="86" t="inlineStr">
        <is>
          <t>SIDNEY SANTOS PEREIRA</t>
        </is>
      </c>
    </row>
    <row r="149">
      <c r="B149" s="86" t="inlineStr">
        <is>
          <t>SILVERIO MAIA</t>
        </is>
      </c>
    </row>
    <row r="150">
      <c r="B150" s="86" t="inlineStr">
        <is>
          <t>SILVESTRE BEIRAL DE LIMA</t>
        </is>
      </c>
    </row>
    <row r="151">
      <c r="B151" s="86" t="inlineStr">
        <is>
          <t>SONIA MARIA PEREIRA MOTA</t>
        </is>
      </c>
    </row>
    <row r="152">
      <c r="B152" s="86" t="inlineStr">
        <is>
          <t>STEPHEN PAUL WENTWORTH</t>
        </is>
      </c>
    </row>
    <row r="153">
      <c r="B153" s="86" t="inlineStr">
        <is>
          <t>THALIS CRESPO SILVA FERNANDES - veio 429</t>
        </is>
      </c>
    </row>
    <row r="154">
      <c r="B154" s="86" t="inlineStr">
        <is>
          <t>THASSIO LEAL MARTINS RODRIGUES</t>
        </is>
      </c>
    </row>
    <row r="155">
      <c r="B155" s="86" t="inlineStr">
        <is>
          <t>THIAGO HENRIQUE GUEDES RODRIGU</t>
        </is>
      </c>
    </row>
    <row r="156">
      <c r="B156" s="86" t="inlineStr">
        <is>
          <t>TIAGO BARRETO ALMENDRO</t>
        </is>
      </c>
    </row>
    <row r="157">
      <c r="B157" s="86" t="inlineStr">
        <is>
          <t>TIAGO BEZERRA DE SOUZA  - veio 409</t>
        </is>
      </c>
    </row>
    <row r="158">
      <c r="B158" s="86" t="inlineStr">
        <is>
          <t>UANDERSON DE SOUZA NOGUEIRA</t>
        </is>
      </c>
    </row>
    <row r="159">
      <c r="B159" s="86" t="inlineStr">
        <is>
          <t>VICTOR JOSE RIBEIRO GOMES BALBI DE QUEIROZ</t>
        </is>
      </c>
    </row>
    <row r="160">
      <c r="B160" s="86" t="inlineStr">
        <is>
          <t>VICTOR PARENTE BARBOSA</t>
        </is>
      </c>
    </row>
    <row r="161">
      <c r="B161" s="86" t="inlineStr">
        <is>
          <t>VINICIUS CONCEICAO DE SOUZA</t>
        </is>
      </c>
    </row>
    <row r="162">
      <c r="B162" s="86" t="inlineStr">
        <is>
          <t>VINICIUS DOS SANTOS RAMOS - veio 305</t>
        </is>
      </c>
    </row>
    <row r="163">
      <c r="B163" s="86" t="inlineStr">
        <is>
          <t>VINICIUS FREIRE FERREIRA</t>
        </is>
      </c>
    </row>
    <row r="164">
      <c r="B164" s="86" t="inlineStr">
        <is>
          <t>VINICIUS MAUES SIRAIAMA</t>
        </is>
      </c>
    </row>
    <row r="165">
      <c r="B165" s="86" t="inlineStr">
        <is>
          <t>Vitoria Ferreira Vaz</t>
        </is>
      </c>
    </row>
    <row r="166">
      <c r="B166" s="86" t="inlineStr">
        <is>
          <t>WAGNER MONSORES HILARIO  veio 318</t>
        </is>
      </c>
    </row>
    <row r="167">
      <c r="B167" s="86" t="inlineStr">
        <is>
          <t>WALDEIR FERREIRA DA SILVA</t>
        </is>
      </c>
    </row>
    <row r="168">
      <c r="B168" s="86" t="inlineStr">
        <is>
          <t>WASHINGTON FREITAS TAVARES TAR - veio 415</t>
        </is>
      </c>
    </row>
    <row r="169">
      <c r="B169" s="86" t="inlineStr">
        <is>
          <t>WELLINGTON MORAIS EMIDIO</t>
        </is>
      </c>
    </row>
    <row r="170">
      <c r="B170" s="86" t="inlineStr">
        <is>
          <t>WESLEY DA COSTA ALVES</t>
        </is>
      </c>
    </row>
    <row r="171">
      <c r="B171" s="86" t="n">
        <v>0</v>
      </c>
    </row>
    <row r="172">
      <c r="B172" s="86" t="n">
        <v>0</v>
      </c>
    </row>
    <row r="173">
      <c r="B173" s="86" t="n">
        <v>0</v>
      </c>
    </row>
    <row r="174">
      <c r="B174" s="86" t="n">
        <v>0</v>
      </c>
    </row>
    <row r="175">
      <c r="B175" s="86" t="n">
        <v>0</v>
      </c>
    </row>
    <row r="176">
      <c r="B176" s="86" t="n">
        <v>0</v>
      </c>
    </row>
    <row r="177">
      <c r="B177" s="86" t="n">
        <v>0</v>
      </c>
    </row>
    <row r="178">
      <c r="B178" s="86" t="n">
        <v>0</v>
      </c>
    </row>
    <row r="179">
      <c r="B179" s="86" t="n">
        <v>0</v>
      </c>
    </row>
    <row r="180">
      <c r="B180" s="86" t="n">
        <v>0</v>
      </c>
    </row>
    <row r="181">
      <c r="B181" s="86" t="n">
        <v>0</v>
      </c>
    </row>
    <row r="182">
      <c r="B182" s="86" t="n">
        <v>0</v>
      </c>
    </row>
    <row r="183">
      <c r="B183" s="86" t="n">
        <v>0</v>
      </c>
    </row>
    <row r="184">
      <c r="B184" s="86" t="n">
        <v>0</v>
      </c>
    </row>
    <row r="185">
      <c r="B185" s="86" t="n">
        <v>0</v>
      </c>
    </row>
    <row r="186">
      <c r="B186" s="86" t="n">
        <v>0</v>
      </c>
    </row>
    <row r="187">
      <c r="B187" s="86" t="n">
        <v>0</v>
      </c>
    </row>
    <row r="188">
      <c r="B188" s="86" t="n">
        <v>0</v>
      </c>
    </row>
    <row r="189">
      <c r="B189" s="86" t="n">
        <v>0</v>
      </c>
    </row>
    <row r="190">
      <c r="B190" s="86" t="n">
        <v>0</v>
      </c>
    </row>
    <row r="191">
      <c r="B191" s="86" t="n">
        <v>0</v>
      </c>
    </row>
    <row r="192">
      <c r="B192" s="86" t="n">
        <v>0</v>
      </c>
    </row>
    <row r="193">
      <c r="B193" s="86" t="n">
        <v>0</v>
      </c>
    </row>
    <row r="194">
      <c r="B194" s="86" t="n">
        <v>0</v>
      </c>
    </row>
    <row r="195">
      <c r="B195" s="86" t="n">
        <v>0</v>
      </c>
    </row>
    <row r="196">
      <c r="B196" s="86" t="n">
        <v>0</v>
      </c>
    </row>
    <row r="197">
      <c r="B197" s="86" t="n">
        <v>0</v>
      </c>
    </row>
    <row r="198">
      <c r="B198" s="86" t="n">
        <v>0</v>
      </c>
    </row>
  </sheetData>
  <pageMargins left="0.511811024" right="0.511811024" top="0.787401575" bottom="0.787401575" header="0.31496062" footer="0.31496062"/>
</worksheet>
</file>

<file path=xl/worksheets/sheet5.xml><?xml version="1.0" encoding="utf-8"?>
<worksheet xmlns="http://schemas.openxmlformats.org/spreadsheetml/2006/main">
  <sheetPr codeName="Plan3">
    <outlinePr summaryBelow="1" summaryRight="1"/>
    <pageSetUpPr/>
  </sheetPr>
  <dimension ref="A1:C716"/>
  <sheetViews>
    <sheetView workbookViewId="0">
      <pane ySplit="3" topLeftCell="A4" activePane="bottomLeft" state="frozen"/>
      <selection pane="bottomLeft" activeCell="A1" sqref="A1:A3"/>
    </sheetView>
  </sheetViews>
  <sheetFormatPr baseColWidth="10" defaultColWidth="9.1640625" defaultRowHeight="15"/>
  <cols>
    <col width="49.5" customWidth="1" style="28" min="1" max="1"/>
    <col width="69.83203125" bestFit="1" customWidth="1" style="28" min="2" max="2"/>
    <col width="13.1640625" customWidth="1" style="28" min="3" max="3"/>
    <col width="9.1640625" customWidth="1" style="28" min="4" max="16384"/>
  </cols>
  <sheetData>
    <row r="1">
      <c r="A1" s="865" t="inlineStr">
        <is>
          <t>NOME</t>
        </is>
      </c>
      <c r="B1" s="865" t="inlineStr">
        <is>
          <t>FUNÇÃO</t>
        </is>
      </c>
      <c r="C1" s="865" t="inlineStr">
        <is>
          <t>EMPRESA</t>
        </is>
      </c>
    </row>
    <row r="2"/>
    <row r="3"/>
    <row r="4">
      <c r="A4" s="23" t="inlineStr">
        <is>
          <t>AARON DE LIMA GUERRIERI PINHEIRO</t>
        </is>
      </c>
      <c r="B4" s="23" t="inlineStr">
        <is>
          <t>SONDADOR CYBER/CYBER BASE DRILLER</t>
        </is>
      </c>
      <c r="C4" s="28" t="inlineStr">
        <is>
          <t>OCYAN</t>
        </is>
      </c>
    </row>
    <row r="5">
      <c r="A5" s="23" t="inlineStr">
        <is>
          <t>ADRIANO MONTEIRO GOMES</t>
        </is>
      </c>
      <c r="B5" s="23" t="inlineStr">
        <is>
          <t>TORRISTA/DERRICKMAN</t>
        </is>
      </c>
      <c r="C5" s="28" t="inlineStr">
        <is>
          <t>OCYAN</t>
        </is>
      </c>
    </row>
    <row r="6">
      <c r="A6" s="23" t="inlineStr">
        <is>
          <t>ALESSANDRO DE ASSIS LEITE</t>
        </is>
      </c>
      <c r="B6" s="23" t="inlineStr">
        <is>
          <t>ASSISTENTE SONDADOR/ASSISTANT DRILLER</t>
        </is>
      </c>
      <c r="C6" s="28" t="inlineStr">
        <is>
          <t>OCYAN</t>
        </is>
      </c>
    </row>
    <row r="7">
      <c r="A7" s="23" t="inlineStr">
        <is>
          <t>ALESSANDRO MARQUES BRAGATTI</t>
        </is>
      </c>
      <c r="B7" s="23" t="inlineStr">
        <is>
          <t>CHEFE DE MECANICA/CHIEF MECHANIC</t>
        </is>
      </c>
      <c r="C7" s="28" t="inlineStr">
        <is>
          <t>OCYAN</t>
        </is>
      </c>
    </row>
    <row r="8">
      <c r="A8" s="23" t="inlineStr">
        <is>
          <t>ALEXANDRE GOMES ZEFERINO</t>
        </is>
      </c>
      <c r="B8" s="23" t="inlineStr">
        <is>
          <t>ASSISTENTE DE MECANICO/MECHANIC ASSISTANT</t>
        </is>
      </c>
      <c r="C8" s="28" t="inlineStr">
        <is>
          <t>OCYAN</t>
        </is>
      </c>
    </row>
    <row r="9">
      <c r="A9" s="23" t="inlineStr">
        <is>
          <t>ALEXANDRE TEIXEIRA DE CARVALHO</t>
        </is>
      </c>
      <c r="B9" s="23" t="inlineStr">
        <is>
          <t>ASSISTENTE DE TORRISTA/PUMPMAN</t>
        </is>
      </c>
      <c r="C9" s="28" t="inlineStr">
        <is>
          <t>OCYAN</t>
        </is>
      </c>
    </row>
    <row r="10">
      <c r="A10" s="23" t="inlineStr">
        <is>
          <t>ALEXSANDRO HENRIQUE SANTOS SILVA</t>
        </is>
      </c>
      <c r="B10" s="23" t="inlineStr">
        <is>
          <t>COORDENADOR DE MATERIAIS/MATERIALS COORDINATOR</t>
        </is>
      </c>
      <c r="C10" s="28" t="inlineStr">
        <is>
          <t>OCYAN</t>
        </is>
      </c>
    </row>
    <row r="11">
      <c r="A11" s="23" t="inlineStr">
        <is>
          <t>ALLAN JUNIOR DAL RIO</t>
        </is>
      </c>
      <c r="B11" s="23" t="inlineStr">
        <is>
          <t>AUXILIAR DE PLATAFORMA/ROUSTABOUT</t>
        </is>
      </c>
      <c r="C11" s="28" t="inlineStr">
        <is>
          <t>OCYAN</t>
        </is>
      </c>
    </row>
    <row r="12">
      <c r="A12" s="23" t="inlineStr">
        <is>
          <t>ANDERSON CALIXTO MACEDO</t>
        </is>
      </c>
      <c r="B12" s="23" t="inlineStr">
        <is>
          <t>OPERADOR DE POSIC DINAMICO SR/SENIOR DYNAMIC POSITIONING OP</t>
        </is>
      </c>
      <c r="C12" s="28" t="inlineStr">
        <is>
          <t>OCYAN</t>
        </is>
      </c>
    </row>
    <row r="13">
      <c r="A13" s="23" t="inlineStr">
        <is>
          <t>ANDERSON CARON SCHWENCK</t>
        </is>
      </c>
      <c r="B13" s="23" t="inlineStr">
        <is>
          <t>SUPERVISOR DE SUBSEA/SUBSEA SUPERVISOR</t>
        </is>
      </c>
      <c r="C13" s="28" t="inlineStr">
        <is>
          <t>OCYAN</t>
        </is>
      </c>
    </row>
    <row r="14">
      <c r="A14" s="23" t="inlineStr">
        <is>
          <t>ANDERSON DAS NEVES ARAUJO</t>
        </is>
      </c>
      <c r="B14" s="23" t="inlineStr">
        <is>
          <t>TECNICO DE ELETRONICA/ELECTRONIC TECHNICIAN</t>
        </is>
      </c>
      <c r="C14" s="28" t="inlineStr">
        <is>
          <t>OCYAN</t>
        </is>
      </c>
    </row>
    <row r="15">
      <c r="A15" s="23" t="inlineStr">
        <is>
          <t>ANDERSON LUIZ LUDGERO DE OLIVEIRA</t>
        </is>
      </c>
      <c r="B15" s="23" t="inlineStr">
        <is>
          <t>AUXILIAR DE PLATAFORMA/ROUSTABOUT</t>
        </is>
      </c>
      <c r="C15" s="28" t="inlineStr">
        <is>
          <t>OCYAN</t>
        </is>
      </c>
    </row>
    <row r="16">
      <c r="A16" s="23" t="inlineStr">
        <is>
          <t>ANDERSON PEREIRA CLAUDINO DA SILVA</t>
        </is>
      </c>
      <c r="B16" s="23" t="inlineStr">
        <is>
          <t>PLATAFORMISTA/FLOORMAN</t>
        </is>
      </c>
      <c r="C16" s="28" t="inlineStr">
        <is>
          <t>OCYAN</t>
        </is>
      </c>
    </row>
    <row r="17">
      <c r="A17" s="23" t="inlineStr">
        <is>
          <t>ANDRE LUIS ALVES DA ROSA</t>
        </is>
      </c>
      <c r="B17" s="23" t="inlineStr">
        <is>
          <t>ENFERMEIRO/NURSE</t>
        </is>
      </c>
      <c r="C17" s="28" t="inlineStr">
        <is>
          <t>OCYAN</t>
        </is>
      </c>
    </row>
    <row r="18">
      <c r="A18" s="23" t="inlineStr">
        <is>
          <t>ANDRE LUIZ DIAS DE ARAUJO</t>
        </is>
      </c>
      <c r="B18" s="23" t="inlineStr">
        <is>
          <t>MARINHEIRO DE MAQUINAS/OILER</t>
        </is>
      </c>
      <c r="C18" s="28" t="inlineStr">
        <is>
          <t>OCYAN</t>
        </is>
      </c>
    </row>
    <row r="19">
      <c r="A19" s="23" t="inlineStr">
        <is>
          <t>ANDREJ LUIGI TOMMASI OLIVEIRA KUEHN</t>
        </is>
      </c>
      <c r="B19" s="23" t="inlineStr">
        <is>
          <t>ASSISTENTE SONDADOR/ASSISTANT DRILLER</t>
        </is>
      </c>
      <c r="C19" s="28" t="inlineStr">
        <is>
          <t>OCYAN</t>
        </is>
      </c>
    </row>
    <row r="20">
      <c r="A20" s="23" t="inlineStr">
        <is>
          <t>ANDREZ COSTA BARBOSA</t>
        </is>
      </c>
      <c r="B20" s="23" t="inlineStr">
        <is>
          <t>OPERADOR DE GUINDASTE/CRANE OPERATOR</t>
        </is>
      </c>
      <c r="C20" s="28" t="inlineStr">
        <is>
          <t>OCYAN</t>
        </is>
      </c>
    </row>
    <row r="21">
      <c r="A21" s="23" t="inlineStr">
        <is>
          <t>ANDRIJA TOMIC</t>
        </is>
      </c>
      <c r="B21" s="23" t="inlineStr">
        <is>
          <t>CHEFE DE MECANICA/CHIEF MECHANIC</t>
        </is>
      </c>
      <c r="C21" s="28" t="inlineStr">
        <is>
          <t>OCYAN</t>
        </is>
      </c>
    </row>
    <row r="22">
      <c r="A22" s="23" t="inlineStr">
        <is>
          <t>ARLAN LAMONICA FERREIRA</t>
        </is>
      </c>
      <c r="B22" s="23" t="inlineStr">
        <is>
          <t>PLATAFORMISTA/FLOORMAN</t>
        </is>
      </c>
      <c r="C22" s="28" t="inlineStr">
        <is>
          <t>OCYAN</t>
        </is>
      </c>
    </row>
    <row r="23">
      <c r="A23" s="23" t="inlineStr">
        <is>
          <t>AUGUSTO VIEIRA DE AGUIAR AMORIM</t>
        </is>
      </c>
      <c r="B23" s="23" t="inlineStr">
        <is>
          <t>PLATAFORMISTA/FLOORMAN</t>
        </is>
      </c>
      <c r="C23" s="28" t="inlineStr">
        <is>
          <t>OCYAN</t>
        </is>
      </c>
    </row>
    <row r="24">
      <c r="A24" s="23" t="inlineStr">
        <is>
          <t>BRAULIO FARINA CAMPAGNARO</t>
        </is>
      </c>
      <c r="B24" s="23" t="inlineStr">
        <is>
          <t>ASSISTENTE SONDADOR/ASSISTANT DRILLER</t>
        </is>
      </c>
      <c r="C24" s="28" t="inlineStr">
        <is>
          <t>OCYAN</t>
        </is>
      </c>
    </row>
    <row r="25">
      <c r="A25" s="23" t="inlineStr">
        <is>
          <t>BRUNO AMADEU DOS SANTOS</t>
        </is>
      </c>
      <c r="B25" s="23" t="inlineStr">
        <is>
          <t>PRIMEIRO OFICIAL DE MAQUINAS/2ND ENGINEER</t>
        </is>
      </c>
      <c r="C25" s="28" t="inlineStr">
        <is>
          <t>OCYAN</t>
        </is>
      </c>
    </row>
    <row r="26">
      <c r="A26" s="23" t="inlineStr">
        <is>
          <t>BRUNO GOMES VALENTIM DA COSTA</t>
        </is>
      </c>
      <c r="B26" s="23" t="inlineStr">
        <is>
          <t>ASSISTENTE DE MATERIAIS/MATERIALS ASSISTANT</t>
        </is>
      </c>
      <c r="C26" s="28" t="inlineStr">
        <is>
          <t>OCYAN</t>
        </is>
      </c>
    </row>
    <row r="27">
      <c r="A27" s="23" t="inlineStr">
        <is>
          <t>BRUNO JOSE CID DE SOUZA BARCELOS</t>
        </is>
      </c>
      <c r="B27" s="23" t="inlineStr">
        <is>
          <t>TECNICO SEGURANCA DO TRABALHO/WORK SAFETY TECHNICIAN</t>
        </is>
      </c>
      <c r="C27" s="28" t="inlineStr">
        <is>
          <t>OCYAN</t>
        </is>
      </c>
    </row>
    <row r="28">
      <c r="A28" s="23" t="inlineStr">
        <is>
          <t>BRUNO RAMOS DOS SANTOS</t>
        </is>
      </c>
      <c r="B28" s="23" t="inlineStr">
        <is>
          <t>TORRISTA/DERRICKMAN</t>
        </is>
      </c>
      <c r="C28" s="28" t="inlineStr">
        <is>
          <t>OCYAN</t>
        </is>
      </c>
    </row>
    <row r="29">
      <c r="A29" s="23" t="inlineStr">
        <is>
          <t>BRUNO RIBEIRO DE JESUS</t>
        </is>
      </c>
      <c r="B29" s="23" t="inlineStr">
        <is>
          <t>PLATAFORMISTA/FLOORMAN</t>
        </is>
      </c>
      <c r="C29" s="28" t="inlineStr">
        <is>
          <t>OCYAN</t>
        </is>
      </c>
    </row>
    <row r="30">
      <c r="A30" s="23" t="inlineStr">
        <is>
          <t>CARLOS ALBERTO RISCADO GUERRA BASTOS</t>
        </is>
      </c>
      <c r="B30" s="23" t="inlineStr">
        <is>
          <t>TEC SEG DO TRABALHO TRAINEE/WORK SAFETY TECHNICIAN TRAINEE</t>
        </is>
      </c>
      <c r="C30" s="28" t="inlineStr">
        <is>
          <t>OCYAN</t>
        </is>
      </c>
    </row>
    <row r="31">
      <c r="A31" s="23" t="inlineStr">
        <is>
          <t>CARLOS FABIANO GUIMARAES MOTTA</t>
        </is>
      </c>
      <c r="B31" s="23" t="inlineStr">
        <is>
          <t>RADIO OPERADOR/RADIO OPERATOR</t>
        </is>
      </c>
      <c r="C31" s="28" t="inlineStr">
        <is>
          <t>OCYAN</t>
        </is>
      </c>
    </row>
    <row r="32">
      <c r="A32" s="23" t="inlineStr">
        <is>
          <t>CARLOS HENRIQUE DA SILVA MARTINS</t>
        </is>
      </c>
      <c r="B32" s="23" t="inlineStr">
        <is>
          <t>MECANICO/MECHANIC</t>
        </is>
      </c>
      <c r="C32" s="28" t="inlineStr">
        <is>
          <t>OCYAN</t>
        </is>
      </c>
    </row>
    <row r="33">
      <c r="A33" s="23" t="inlineStr">
        <is>
          <t>CASSIO FERNANDO MONTE POLI</t>
        </is>
      </c>
      <c r="B33" s="23" t="inlineStr">
        <is>
          <t>CHEFE DE MECANICA/CHIEF MECHANIC</t>
        </is>
      </c>
      <c r="C33" s="28" t="inlineStr">
        <is>
          <t>OCYAN</t>
        </is>
      </c>
    </row>
    <row r="34">
      <c r="A34" s="23" t="inlineStr">
        <is>
          <t>CELSO DE OLIVEIRA ROCHA</t>
        </is>
      </c>
      <c r="B34" s="23" t="inlineStr">
        <is>
          <t>PLATAFORMISTA/FLOORMAN</t>
        </is>
      </c>
      <c r="C34" s="28" t="inlineStr">
        <is>
          <t>OCYAN</t>
        </is>
      </c>
    </row>
    <row r="35">
      <c r="A35" s="23" t="inlineStr">
        <is>
          <t>CLEYDSON MENDES DE SOUSA</t>
        </is>
      </c>
      <c r="B35" s="23" t="inlineStr">
        <is>
          <t>MARINHEIRO DE CONVES/ABSEAMAN</t>
        </is>
      </c>
      <c r="C35" s="28" t="inlineStr">
        <is>
          <t>OCYAN</t>
        </is>
      </c>
    </row>
    <row r="36">
      <c r="A36" s="23" t="inlineStr">
        <is>
          <t>DANIEL BISPO REIS</t>
        </is>
      </c>
      <c r="B36" s="23" t="inlineStr">
        <is>
          <t>TORRISTA/DERRICKMAN</t>
        </is>
      </c>
      <c r="C36" s="28" t="inlineStr">
        <is>
          <t>OCYAN</t>
        </is>
      </c>
    </row>
    <row r="37">
      <c r="A37" s="23" t="inlineStr">
        <is>
          <t>DANIEL OLIVEIRA FERNANDES</t>
        </is>
      </c>
      <c r="B37" s="23" t="inlineStr">
        <is>
          <t>COORDENADOR DE MATERIAIS/MATERIALS COORDINATOR</t>
        </is>
      </c>
      <c r="C37" s="28" t="inlineStr">
        <is>
          <t>OCYAN</t>
        </is>
      </c>
    </row>
    <row r="38">
      <c r="A38" s="23" t="inlineStr">
        <is>
          <t>DANIEL OLIVEIRA GONCALVES</t>
        </is>
      </c>
      <c r="B38" s="23" t="inlineStr">
        <is>
          <t>ENGENHEIRO OPERACIONAL OFFSHORE/OFFSHORE OPERATIONAL ENGINEER</t>
        </is>
      </c>
      <c r="C38" s="28" t="inlineStr">
        <is>
          <t>OCYAN</t>
        </is>
      </c>
    </row>
    <row r="39">
      <c r="A39" s="23" t="inlineStr">
        <is>
          <t>DANIEL TODOROV DANAILOV</t>
        </is>
      </c>
      <c r="B39" s="23" t="inlineStr">
        <is>
          <t>SUPERVISOR DE SUBSEA/SUBSEA SUPERVISOR</t>
        </is>
      </c>
      <c r="C39" s="28" t="inlineStr">
        <is>
          <t>OCYAN</t>
        </is>
      </c>
    </row>
    <row r="40">
      <c r="A40" s="23" t="inlineStr">
        <is>
          <t>DARIO BARISIC</t>
        </is>
      </c>
      <c r="B40" s="23" t="inlineStr">
        <is>
          <t>SUBCHEFE DE MAQUINAS/1ST ENGINEER</t>
        </is>
      </c>
      <c r="C40" s="28" t="inlineStr">
        <is>
          <t>OCYAN</t>
        </is>
      </c>
    </row>
    <row r="41">
      <c r="A41" s="23" t="inlineStr">
        <is>
          <t>DARLAN JOSE DOREA SANTOS FILHO</t>
        </is>
      </c>
      <c r="B41" s="23" t="inlineStr">
        <is>
          <t>ENGENHEIRO OPERACIONAL OFFSHORE/OFFSHORE OPERATIONAL ENGINEER</t>
        </is>
      </c>
      <c r="C41" s="28" t="inlineStr">
        <is>
          <t>OCYAN</t>
        </is>
      </c>
    </row>
    <row r="42">
      <c r="A42" s="23" t="inlineStr">
        <is>
          <t>DAVID DE SOUZA MATTOS</t>
        </is>
      </c>
      <c r="B42" s="23" t="inlineStr">
        <is>
          <t>SEGUNDO OFICIAL DE MAQUINAS/3RD ENGINEER</t>
        </is>
      </c>
      <c r="C42" s="28" t="inlineStr">
        <is>
          <t>OCYAN</t>
        </is>
      </c>
    </row>
    <row r="43">
      <c r="A43" s="23" t="inlineStr">
        <is>
          <t>DIEGO ESTEFANI DA SILVA MOREIRA</t>
        </is>
      </c>
      <c r="B43" s="23" t="inlineStr">
        <is>
          <t>COORDENADOR DE MATERIAIS SR/SENIOR MATERIALS COORDINATOR</t>
        </is>
      </c>
      <c r="C43" s="28" t="inlineStr">
        <is>
          <t>OCYAN</t>
        </is>
      </c>
    </row>
    <row r="44">
      <c r="A44" s="23" t="inlineStr">
        <is>
          <t>DIEGO OLIVEIRA DIAS</t>
        </is>
      </c>
      <c r="B44" s="23" t="inlineStr">
        <is>
          <t>PLATAFORMISTA/FLOORMAN</t>
        </is>
      </c>
      <c r="C44" s="28" t="inlineStr">
        <is>
          <t>OCYAN</t>
        </is>
      </c>
    </row>
    <row r="45">
      <c r="A45" s="23" t="inlineStr">
        <is>
          <t>DIEGO TINOCO GONCALVES</t>
        </is>
      </c>
      <c r="B45" s="23" t="inlineStr">
        <is>
          <t>SUPERVISOR DE SUBSEA/SUBSEA SUPERVISOR</t>
        </is>
      </c>
      <c r="C45" s="28" t="inlineStr">
        <is>
          <t>OCYAN</t>
        </is>
      </c>
    </row>
    <row r="46">
      <c r="A46" s="23" t="inlineStr">
        <is>
          <t>DINARTE FERNANDES DE BRITO</t>
        </is>
      </c>
      <c r="B46" s="23" t="inlineStr">
        <is>
          <t>SUPERINTENDENTE DE PLATAFORMA/RIG SUPERINTENDENT</t>
        </is>
      </c>
      <c r="C46" s="28" t="inlineStr">
        <is>
          <t>OCYAN</t>
        </is>
      </c>
    </row>
    <row r="47">
      <c r="A47" s="23" t="inlineStr">
        <is>
          <t>EDILSON ZUMPICHIATTI DE ALMEIDA</t>
        </is>
      </c>
      <c r="B47" s="23" t="inlineStr">
        <is>
          <t>OPERADOR DE POSIC DINAMICO/DYNAMIC POSITIONING OPERATOR</t>
        </is>
      </c>
      <c r="C47" s="28" t="inlineStr">
        <is>
          <t>OCYAN</t>
        </is>
      </c>
    </row>
    <row r="48">
      <c r="A48" s="23" t="inlineStr">
        <is>
          <t>EDIMAR DO NASCIMENTO FERREIRA</t>
        </is>
      </c>
      <c r="B48" s="23" t="inlineStr">
        <is>
          <t>ASSISTENTE OPER DE GUINDASTE/ASSISTANT CRANE OPERATOR</t>
        </is>
      </c>
      <c r="C48" s="28" t="inlineStr">
        <is>
          <t>OCYAN</t>
        </is>
      </c>
    </row>
    <row r="49">
      <c r="A49" s="23" t="inlineStr">
        <is>
          <t>EDUARDO DE SOUZA SANTOS</t>
        </is>
      </c>
      <c r="B49" s="23" t="inlineStr">
        <is>
          <t>ENFERMEIRO/NURSE</t>
        </is>
      </c>
      <c r="C49" s="28" t="inlineStr">
        <is>
          <t>OCYAN</t>
        </is>
      </c>
    </row>
    <row r="50">
      <c r="A50" s="23" t="inlineStr">
        <is>
          <t>ELCI RODRIGUES STUCKIM</t>
        </is>
      </c>
      <c r="B50" s="23" t="inlineStr">
        <is>
          <t>ENCARREGADO DE CONVES/DECKPUSHER</t>
        </is>
      </c>
      <c r="C50" s="28" t="inlineStr">
        <is>
          <t>OCYAN</t>
        </is>
      </c>
    </row>
    <row r="51">
      <c r="A51" s="23" t="inlineStr">
        <is>
          <t>ELENILDO SILVA DE BRITTO</t>
        </is>
      </c>
      <c r="B51" s="23" t="inlineStr">
        <is>
          <t>ASSISTENTE DE ELETRICA/ELETRICIAN ASSISTANT</t>
        </is>
      </c>
      <c r="C51" s="28" t="inlineStr">
        <is>
          <t>OCYAN</t>
        </is>
      </c>
    </row>
    <row r="52">
      <c r="A52" s="23" t="inlineStr">
        <is>
          <t>ELVIS OLIVEIRA DE SOUSA</t>
        </is>
      </c>
      <c r="B52" s="23" t="inlineStr">
        <is>
          <t>AUXILIAR DE PLATAFORMA/ROUSTABOUT</t>
        </is>
      </c>
      <c r="C52" s="28" t="inlineStr">
        <is>
          <t>OCYAN</t>
        </is>
      </c>
    </row>
    <row r="53">
      <c r="A53" s="23" t="inlineStr">
        <is>
          <t>ERIK VAN NOUHUYS</t>
        </is>
      </c>
      <c r="B53" s="23" t="inlineStr">
        <is>
          <t>SUPERVISOR DE MECANICA/MECHANICAL SUPERVISOR</t>
        </is>
      </c>
      <c r="C53" s="28" t="inlineStr">
        <is>
          <t>OCYAN</t>
        </is>
      </c>
    </row>
    <row r="54">
      <c r="A54" s="23" t="inlineStr">
        <is>
          <t>EVERALDO VITORIO DOS SANTOS LEAL</t>
        </is>
      </c>
      <c r="B54" s="23" t="inlineStr">
        <is>
          <t>AUXILIAR DE PLATAFORMA/ROUSTABOUT</t>
        </is>
      </c>
      <c r="C54" s="28" t="inlineStr">
        <is>
          <t>OCYAN</t>
        </is>
      </c>
    </row>
    <row r="55">
      <c r="A55" s="23" t="inlineStr">
        <is>
          <t>EZIO FLORIANO ALEGRE</t>
        </is>
      </c>
      <c r="B55" s="23" t="inlineStr">
        <is>
          <t>PLATAFORMISTA/FLOORMAN</t>
        </is>
      </c>
      <c r="C55" s="28" t="inlineStr">
        <is>
          <t>OCYAN</t>
        </is>
      </c>
    </row>
    <row r="56">
      <c r="A56" s="23" t="inlineStr">
        <is>
          <t>FABIO FARIAS BARCELOS</t>
        </is>
      </c>
      <c r="B56" s="23" t="inlineStr">
        <is>
          <t>ENCARREGADO DE PLATAFORMA/TOOLPUSHER</t>
        </is>
      </c>
      <c r="C56" s="28" t="inlineStr">
        <is>
          <t>OCYAN</t>
        </is>
      </c>
    </row>
    <row r="57">
      <c r="A57" s="23" t="inlineStr">
        <is>
          <t>FABRICIO MARTINS PIEKALA</t>
        </is>
      </c>
      <c r="B57" s="23" t="inlineStr">
        <is>
          <t>ENGENHEIRO OPERACIONAL OFFSHORE/OFFSHORE OPERATIONAL ENGINEER</t>
        </is>
      </c>
      <c r="C57" s="28" t="inlineStr">
        <is>
          <t>OCYAN</t>
        </is>
      </c>
    </row>
    <row r="58">
      <c r="A58" s="23" t="inlineStr">
        <is>
          <t>FELIPE COUTO DA SILVEIRA</t>
        </is>
      </c>
      <c r="B58" s="23" t="inlineStr">
        <is>
          <t>ELETRICISTA/ELETRICIAN</t>
        </is>
      </c>
      <c r="C58" s="28" t="inlineStr">
        <is>
          <t>OCYAN</t>
        </is>
      </c>
    </row>
    <row r="59">
      <c r="A59" s="23" t="inlineStr">
        <is>
          <t>FELIPE DE PAULA PINTO</t>
        </is>
      </c>
      <c r="B59" s="23" t="inlineStr">
        <is>
          <t>MECANICO/MECHANIC</t>
        </is>
      </c>
      <c r="C59" s="28" t="inlineStr">
        <is>
          <t>OCYAN</t>
        </is>
      </c>
    </row>
    <row r="60">
      <c r="A60" s="23" t="inlineStr">
        <is>
          <t>FERNANDO ANTONIO HOLANDA RAMOS</t>
        </is>
      </c>
      <c r="B60" s="23" t="inlineStr">
        <is>
          <t>COORDENADOR DE MANUTENCAO/MAINTENANCE COORDINATOR</t>
        </is>
      </c>
      <c r="C60" s="28" t="inlineStr">
        <is>
          <t>OCYAN</t>
        </is>
      </c>
    </row>
    <row r="61">
      <c r="A61" s="23" t="inlineStr">
        <is>
          <t>FERNANDO LOPES RODRIGUES</t>
        </is>
      </c>
      <c r="B61" s="23" t="inlineStr">
        <is>
          <t>OPERADOR DE POSIC DINAMICO/DYNAMIC POSITIONING OPERATOR</t>
        </is>
      </c>
      <c r="C61" s="28" t="inlineStr">
        <is>
          <t>OCYAN</t>
        </is>
      </c>
    </row>
    <row r="62">
      <c r="A62" s="23" t="inlineStr">
        <is>
          <t>FLAVIO IVANIR PEREIRA</t>
        </is>
      </c>
      <c r="B62" s="23" t="inlineStr">
        <is>
          <t>OPERADOR DE GUINDASTE/CRANE OPERATOR</t>
        </is>
      </c>
      <c r="C62" s="28" t="inlineStr">
        <is>
          <t>OCYAN</t>
        </is>
      </c>
    </row>
    <row r="63">
      <c r="A63" s="23" t="inlineStr">
        <is>
          <t>GABRIEL SIQUEIRA DA SILVA</t>
        </is>
      </c>
      <c r="B63" s="23" t="inlineStr">
        <is>
          <t>ASSISTENTE DE SUBSEA/ASSISTANT SUBSEA</t>
        </is>
      </c>
      <c r="C63" s="28" t="inlineStr">
        <is>
          <t>OCYAN</t>
        </is>
      </c>
    </row>
    <row r="64">
      <c r="A64" s="23" t="inlineStr">
        <is>
          <t>GABRIELA DA COSTA LINO</t>
        </is>
      </c>
      <c r="B64" s="23" t="inlineStr">
        <is>
          <t>TECNICO SEGURANCA DO TRABALHO/WORK SAFETY TECHNICIAN</t>
        </is>
      </c>
      <c r="C64" s="28" t="inlineStr">
        <is>
          <t>OCYAN</t>
        </is>
      </c>
    </row>
    <row r="65">
      <c r="A65" s="23" t="inlineStr">
        <is>
          <t>GLEIDSON DO ROSARIO CORREA</t>
        </is>
      </c>
      <c r="B65" s="23" t="inlineStr">
        <is>
          <t>AUXILIAR DE PLATAFORMA/ROUSTABOUT</t>
        </is>
      </c>
      <c r="C65" s="28" t="inlineStr">
        <is>
          <t>OCYAN</t>
        </is>
      </c>
    </row>
    <row r="66">
      <c r="A66" s="23" t="inlineStr">
        <is>
          <t>GREGORY VELLASCO CORREA</t>
        </is>
      </c>
      <c r="B66" s="23" t="inlineStr">
        <is>
          <t>AUXILIAR DE PLATAFORMA/ROUSTABOUT</t>
        </is>
      </c>
      <c r="C66" s="28" t="inlineStr">
        <is>
          <t>OCYAN</t>
        </is>
      </c>
    </row>
    <row r="67">
      <c r="A67" s="23" t="inlineStr">
        <is>
          <t>GUILHERME FRANCISCO SILVA</t>
        </is>
      </c>
      <c r="B67" s="23" t="inlineStr">
        <is>
          <t>SONDADOR CYBER/CYBER BASE DRILLER</t>
        </is>
      </c>
      <c r="C67" s="28" t="inlineStr">
        <is>
          <t>OCYAN</t>
        </is>
      </c>
    </row>
    <row r="68">
      <c r="A68" s="23" t="inlineStr">
        <is>
          <t>GUILHERME RODRIGUES FONSECA</t>
        </is>
      </c>
      <c r="B68" s="23" t="inlineStr">
        <is>
          <t>AUXILIAR DE PLATAFORMA/ROUSTABOUT</t>
        </is>
      </c>
      <c r="C68" s="28" t="inlineStr">
        <is>
          <t>OCYAN</t>
        </is>
      </c>
    </row>
    <row r="69">
      <c r="A69" s="23" t="inlineStr">
        <is>
          <t>GUSTAVO LUIZ GONCALVES DE ANDRADE</t>
        </is>
      </c>
      <c r="B69" s="23" t="inlineStr">
        <is>
          <t>ASSISTENTE SONDADOR/ASSISTANT DRILLER</t>
        </is>
      </c>
      <c r="C69" s="28" t="inlineStr">
        <is>
          <t>OCYAN</t>
        </is>
      </c>
    </row>
    <row r="70">
      <c r="A70" s="23" t="inlineStr">
        <is>
          <t>HUDSON SAQUES DA SILVEIRA</t>
        </is>
      </c>
      <c r="B70" s="23" t="inlineStr">
        <is>
          <t>CHEFE DE ELETRICA/CHIEF ELECTRICIAN</t>
        </is>
      </c>
      <c r="C70" s="28" t="inlineStr">
        <is>
          <t>OCYAN</t>
        </is>
      </c>
    </row>
    <row r="71">
      <c r="A71" s="23" t="inlineStr">
        <is>
          <t>HUGO AZEVEDO OLIVEIRA SILVA</t>
        </is>
      </c>
      <c r="B71" s="23" t="inlineStr">
        <is>
          <t>ELETRICISTA/ELETRICIAN</t>
        </is>
      </c>
      <c r="C71" s="28" t="inlineStr">
        <is>
          <t>OCYAN</t>
        </is>
      </c>
    </row>
    <row r="72">
      <c r="A72" s="23" t="inlineStr">
        <is>
          <t>HUGO PEIXOTO BARROS PEREIRA</t>
        </is>
      </c>
      <c r="B72" s="23" t="inlineStr">
        <is>
          <t>CHEFE DE ELETRICA/CHIEF ELECTRICIAN</t>
        </is>
      </c>
      <c r="C72" s="28" t="inlineStr">
        <is>
          <t>OCYAN</t>
        </is>
      </c>
    </row>
    <row r="73">
      <c r="A73" s="23" t="inlineStr">
        <is>
          <t>ISMAEL ARAUJO</t>
        </is>
      </c>
      <c r="B73" s="23" t="inlineStr">
        <is>
          <t>TORRISTA/DERRICKMAN</t>
        </is>
      </c>
      <c r="C73" s="28" t="inlineStr">
        <is>
          <t>OCYAN</t>
        </is>
      </c>
    </row>
    <row r="74">
      <c r="A74" s="23" t="inlineStr">
        <is>
          <t>ISMAEL HERINGER JUNIOR</t>
        </is>
      </c>
      <c r="B74" s="23" t="inlineStr">
        <is>
          <t>ENCARREGADO DE PLATAFORMA/TOOLPUSHER</t>
        </is>
      </c>
      <c r="C74" s="28" t="inlineStr">
        <is>
          <t>OCYAN</t>
        </is>
      </c>
    </row>
    <row r="75">
      <c r="A75" s="23" t="inlineStr">
        <is>
          <t>IURI LIBARDI CAMPOS</t>
        </is>
      </c>
      <c r="B75" s="23" t="inlineStr">
        <is>
          <t>SONDADOR CYBER/CYBER BASE DRILLER</t>
        </is>
      </c>
      <c r="C75" s="28" t="inlineStr">
        <is>
          <t>OCYAN</t>
        </is>
      </c>
    </row>
    <row r="76">
      <c r="A76" s="23" t="inlineStr">
        <is>
          <t>IVAN FAUSTO DE OLIVEIRA</t>
        </is>
      </c>
      <c r="B76" s="23" t="inlineStr">
        <is>
          <t>COORD SEGURANCA TRAB E TREIN/WORK SAFETY TRAINNING COORD</t>
        </is>
      </c>
      <c r="C76" s="28" t="inlineStr">
        <is>
          <t>OCYAN</t>
        </is>
      </c>
    </row>
    <row r="77">
      <c r="A77" s="23" t="inlineStr">
        <is>
          <t>IVAN PAJIC</t>
        </is>
      </c>
      <c r="B77" s="23" t="inlineStr">
        <is>
          <t>CHEFE DE MAQUINAS/CHIEF ENGINEER</t>
        </is>
      </c>
      <c r="C77" s="28" t="inlineStr">
        <is>
          <t>OCYAN</t>
        </is>
      </c>
    </row>
    <row r="78">
      <c r="A78" s="23" t="inlineStr">
        <is>
          <t>JAASIEL DOS SANTOS PADILHA</t>
        </is>
      </c>
      <c r="B78" s="23" t="inlineStr">
        <is>
          <t>RADIO OPERADOR/RADIO OPERATOR</t>
        </is>
      </c>
      <c r="C78" s="28" t="inlineStr">
        <is>
          <t>OCYAN</t>
        </is>
      </c>
    </row>
    <row r="79">
      <c r="A79" s="23" t="inlineStr">
        <is>
          <t>JACEK ARKADIUSZ WITCZYK</t>
        </is>
      </c>
      <c r="B79" s="23" t="inlineStr">
        <is>
          <t>CHEFE DE MAQUINAS/CHIEF ENGINEER</t>
        </is>
      </c>
      <c r="C79" s="28" t="inlineStr">
        <is>
          <t>OCYAN</t>
        </is>
      </c>
    </row>
    <row r="80">
      <c r="A80" s="23" t="inlineStr">
        <is>
          <t>JACK DE RIDDER</t>
        </is>
      </c>
      <c r="B80" s="23" t="inlineStr">
        <is>
          <t>OPERADOR DE POSIC DINAMICO SR/SENIOR DYNAMIC POSITIONING OP</t>
        </is>
      </c>
      <c r="C80" s="28" t="inlineStr">
        <is>
          <t>OCYAN</t>
        </is>
      </c>
    </row>
    <row r="81">
      <c r="A81" s="23" t="inlineStr">
        <is>
          <t>JAIR MESADRI</t>
        </is>
      </c>
      <c r="B81" s="23" t="inlineStr">
        <is>
          <t>ENCARREGADO DE PLATAFORMA/TOOLPUSHER</t>
        </is>
      </c>
      <c r="C81" s="28" t="inlineStr">
        <is>
          <t>OCYAN</t>
        </is>
      </c>
    </row>
    <row r="82">
      <c r="A82" s="23" t="inlineStr">
        <is>
          <t>JOAILTON VASCO BUENO</t>
        </is>
      </c>
      <c r="B82" s="23" t="inlineStr">
        <is>
          <t>ASSISTENTE DE ELETRICA/ELETRICIAN ASSISTANT</t>
        </is>
      </c>
      <c r="C82" s="28" t="inlineStr">
        <is>
          <t>OCYAN</t>
        </is>
      </c>
    </row>
    <row r="83">
      <c r="A83" s="23" t="inlineStr">
        <is>
          <t>JOAO BATISTA SILVA</t>
        </is>
      </c>
      <c r="B83" s="23" t="inlineStr">
        <is>
          <t>ASSISTENTE SONDADOR/ASSISTANT DRILLER</t>
        </is>
      </c>
      <c r="C83" s="28" t="inlineStr">
        <is>
          <t>OCYAN</t>
        </is>
      </c>
    </row>
    <row r="84">
      <c r="A84" s="23" t="inlineStr">
        <is>
          <t>JOAO PAULO PEREIRA DA HORA</t>
        </is>
      </c>
      <c r="B84" s="23" t="inlineStr">
        <is>
          <t>SONDADOR CYBER/CYBER BASE DRILLER</t>
        </is>
      </c>
      <c r="C84" s="28" t="inlineStr">
        <is>
          <t>OCYAN</t>
        </is>
      </c>
    </row>
    <row r="85">
      <c r="A85" s="23" t="inlineStr">
        <is>
          <t>JOAO PEDRO DA SILVA JUNIOR</t>
        </is>
      </c>
      <c r="B85" s="23" t="inlineStr">
        <is>
          <t>PLATAFORMISTA/FLOORMAN</t>
        </is>
      </c>
      <c r="C85" s="28" t="inlineStr">
        <is>
          <t>OCYAN</t>
        </is>
      </c>
    </row>
    <row r="86">
      <c r="A86" s="23" t="inlineStr">
        <is>
          <t>JORGE FERNANDO PINTO RIBEIRO</t>
        </is>
      </c>
      <c r="B86" s="23" t="inlineStr">
        <is>
          <t>MARINHEIRO DE CONVES/ABSEAMAN</t>
        </is>
      </c>
      <c r="C86" s="28" t="inlineStr">
        <is>
          <t>OCYAN</t>
        </is>
      </c>
    </row>
    <row r="87">
      <c r="A87" s="23" t="inlineStr">
        <is>
          <t>JOSIAS MAURER CAMARGO</t>
        </is>
      </c>
      <c r="B87" s="23" t="inlineStr">
        <is>
          <t>MARINHEIRO DE MAQUINAS/OILER</t>
        </is>
      </c>
      <c r="C87" s="28" t="inlineStr">
        <is>
          <t>OCYAN</t>
        </is>
      </c>
    </row>
    <row r="88">
      <c r="A88" s="23" t="inlineStr">
        <is>
          <t>JUAN COUTINHO SETIMO</t>
        </is>
      </c>
      <c r="B88" s="23" t="inlineStr">
        <is>
          <t>ASSISTENTE OPER DE GUINDASTE/ASSISTANT CRANE OPERATOR</t>
        </is>
      </c>
      <c r="C88" s="28" t="inlineStr">
        <is>
          <t>OCYAN</t>
        </is>
      </c>
    </row>
    <row r="89">
      <c r="A89" s="23" t="inlineStr">
        <is>
          <t>JULIO CESAR DOS SANTOS</t>
        </is>
      </c>
      <c r="B89" s="23" t="inlineStr">
        <is>
          <t>MESTRE DE CABOTAGEM/BOSUN</t>
        </is>
      </c>
      <c r="C89" s="28" t="inlineStr">
        <is>
          <t>OCYAN</t>
        </is>
      </c>
    </row>
    <row r="90">
      <c r="A90" s="23" t="inlineStr">
        <is>
          <t>JUSSARA TELES DA SILVA</t>
        </is>
      </c>
      <c r="B90" s="23" t="inlineStr">
        <is>
          <t>ENGENHEIRO OPERACIONAL OFFSHORE/OFFSHORE OPERATIONAL ENGINEER</t>
        </is>
      </c>
      <c r="C90" s="28" t="inlineStr">
        <is>
          <t>OCYAN</t>
        </is>
      </c>
    </row>
    <row r="91">
      <c r="A91" s="23" t="inlineStr">
        <is>
          <t>KARINA VASCONCELOS BARBOSA</t>
        </is>
      </c>
      <c r="B91" s="23" t="inlineStr">
        <is>
          <t>OPERADOR DE POSIC DINAMICO SR/SENIOR DYNAMIC POSITIONING OP</t>
        </is>
      </c>
      <c r="C91" s="28" t="inlineStr">
        <is>
          <t>OCYAN</t>
        </is>
      </c>
    </row>
    <row r="92">
      <c r="A92" s="23" t="inlineStr">
        <is>
          <t>KLEUDER FERREIRA CORTES</t>
        </is>
      </c>
      <c r="B92" s="23" t="inlineStr">
        <is>
          <t>RADIO OPERADOR/RADIO OPERATOR</t>
        </is>
      </c>
      <c r="C92" s="28" t="inlineStr">
        <is>
          <t>OCYAN</t>
        </is>
      </c>
    </row>
    <row r="93">
      <c r="A93" s="23" t="inlineStr">
        <is>
          <t>LEANDRO DA SILVA FERREIRA</t>
        </is>
      </c>
      <c r="B93" s="23" t="inlineStr">
        <is>
          <t>TECNICO SEGURANCA DO TRABALHO/WORK SAFETY TECHNICIAN</t>
        </is>
      </c>
      <c r="C93" s="28" t="inlineStr">
        <is>
          <t>OCYAN</t>
        </is>
      </c>
    </row>
    <row r="94">
      <c r="A94" s="23" t="inlineStr">
        <is>
          <t>LEANDRO PAZ MARQUES DOS SANTOS</t>
        </is>
      </c>
      <c r="B94" s="23" t="inlineStr">
        <is>
          <t>SUPERVISOR DE ELETROELETRONICA/ELECTRO ELECTRONICS SUPERVISOR</t>
        </is>
      </c>
      <c r="C94" s="28" t="inlineStr">
        <is>
          <t>OCYAN</t>
        </is>
      </c>
    </row>
    <row r="95">
      <c r="A95" s="23" t="inlineStr">
        <is>
          <t>LEANDRO SCARPARO RODRIGUES</t>
        </is>
      </c>
      <c r="B95" s="23" t="inlineStr">
        <is>
          <t>CHEFE DE ELETRICA/CHIEF ELECTRICIAN</t>
        </is>
      </c>
      <c r="C95" s="28" t="inlineStr">
        <is>
          <t>OCYAN</t>
        </is>
      </c>
    </row>
    <row r="96">
      <c r="A96" s="23" t="inlineStr">
        <is>
          <t>LEILTON DE MORAES MARQUES</t>
        </is>
      </c>
      <c r="B96" s="23" t="inlineStr">
        <is>
          <t>AUXILIAR DE PLATAFORMA/ROUSTABOUT</t>
        </is>
      </c>
      <c r="C96" s="28" t="inlineStr">
        <is>
          <t>OCYAN</t>
        </is>
      </c>
    </row>
    <row r="97">
      <c r="A97" s="23" t="inlineStr">
        <is>
          <t>LEONARDO DINIZ VARGAS</t>
        </is>
      </c>
      <c r="B97" s="23" t="inlineStr">
        <is>
          <t>OPERADOR DE POSIC DINAMICO SR/SENIOR DYNAMIC POSITIONING OP</t>
        </is>
      </c>
      <c r="C97" s="28" t="inlineStr">
        <is>
          <t>OCYAN</t>
        </is>
      </c>
    </row>
    <row r="98">
      <c r="A98" s="23" t="inlineStr">
        <is>
          <t>LUCAS BAPTISTA ANGELIM</t>
        </is>
      </c>
      <c r="B98" s="23" t="inlineStr">
        <is>
          <t>SEGUNDO OFICIAL DE MAQUINAS/3RD ENGINEER</t>
        </is>
      </c>
      <c r="C98" s="28" t="inlineStr">
        <is>
          <t>OCYAN</t>
        </is>
      </c>
    </row>
    <row r="99">
      <c r="A99" s="23" t="inlineStr">
        <is>
          <t>LUCIANO DE ASSIS XAVIER</t>
        </is>
      </c>
      <c r="B99" s="23" t="inlineStr">
        <is>
          <t>AUXILIAR DE PLATAFORMA/ROUSTABOUT</t>
        </is>
      </c>
      <c r="C99" s="28" t="inlineStr">
        <is>
          <t>OCYAN</t>
        </is>
      </c>
    </row>
    <row r="100">
      <c r="A100" s="23" t="inlineStr">
        <is>
          <t>LUCIANO HAMBURGO SANTOS</t>
        </is>
      </c>
      <c r="B100" s="23" t="inlineStr">
        <is>
          <t>PLATAFORMISTA/FLOORMAN</t>
        </is>
      </c>
      <c r="C100" s="28" t="inlineStr">
        <is>
          <t>OCYAN</t>
        </is>
      </c>
    </row>
    <row r="101">
      <c r="A101" s="23" t="inlineStr">
        <is>
          <t>LUIS AUGUSTO ALMEIDA DIAS</t>
        </is>
      </c>
      <c r="B101" s="23" t="inlineStr">
        <is>
          <t>MECANICO/MECHANIC</t>
        </is>
      </c>
      <c r="C101" s="28" t="inlineStr">
        <is>
          <t>OCYAN</t>
        </is>
      </c>
    </row>
    <row r="102">
      <c r="A102" s="23" t="inlineStr">
        <is>
          <t>LUIS DE OLIVEIRA PIRES</t>
        </is>
      </c>
      <c r="B102" s="23" t="inlineStr">
        <is>
          <t>ENCARREGADO DE CONVES/DECKPUSHER</t>
        </is>
      </c>
      <c r="C102" s="28" t="inlineStr">
        <is>
          <t>OCYAN</t>
        </is>
      </c>
    </row>
    <row r="103">
      <c r="A103" s="23" t="inlineStr">
        <is>
          <t>LUIS JOSE DOS SANTOS</t>
        </is>
      </c>
      <c r="B103" s="23" t="inlineStr">
        <is>
          <t>PLATAFORMISTA/FLOORMAN</t>
        </is>
      </c>
      <c r="C103" s="28" t="inlineStr">
        <is>
          <t>OCYAN</t>
        </is>
      </c>
    </row>
    <row r="104">
      <c r="A104" s="23" t="inlineStr">
        <is>
          <t>LUIZ CARLOS MACHADO MATSUDA</t>
        </is>
      </c>
      <c r="B104" s="23" t="inlineStr">
        <is>
          <t>MESTRE DE CABOTAGEM/BOSUN</t>
        </is>
      </c>
      <c r="C104" s="28" t="inlineStr">
        <is>
          <t>OCYAN</t>
        </is>
      </c>
    </row>
    <row r="105">
      <c r="A105" s="23" t="inlineStr">
        <is>
          <t>MAGAIVER TIAGO VITORINO</t>
        </is>
      </c>
      <c r="B105" s="23" t="inlineStr">
        <is>
          <t>MARINHEIRO DE CONVES/ABSEAMAN</t>
        </is>
      </c>
      <c r="C105" s="28" t="inlineStr">
        <is>
          <t>OCYAN</t>
        </is>
      </c>
    </row>
    <row r="106">
      <c r="A106" s="23" t="inlineStr">
        <is>
          <t>MAICO DE ALMEIDA OLIVEIRA</t>
        </is>
      </c>
      <c r="B106" s="23" t="inlineStr">
        <is>
          <t>ASSISTENTE OPER DE GUINDASTE/ASSISTANT CRANE OPERATOR</t>
        </is>
      </c>
      <c r="C106" s="28" t="inlineStr">
        <is>
          <t>OCYAN</t>
        </is>
      </c>
    </row>
    <row r="107">
      <c r="A107" s="23" t="inlineStr">
        <is>
          <t>MAICON ALVES DA SILVA</t>
        </is>
      </c>
      <c r="B107" s="23" t="inlineStr">
        <is>
          <t>AUXILIAR DE PLATAFORMA/ROUSTABOUT</t>
        </is>
      </c>
      <c r="C107" s="28" t="inlineStr">
        <is>
          <t>OCYAN</t>
        </is>
      </c>
    </row>
    <row r="108">
      <c r="A108" s="23" t="inlineStr">
        <is>
          <t>MAICON FAGGIAN</t>
        </is>
      </c>
      <c r="B108" s="23" t="inlineStr">
        <is>
          <t>ASSISTENTE DE MECANICO/MECHANIC ASSISTANT</t>
        </is>
      </c>
      <c r="C108" s="28" t="inlineStr">
        <is>
          <t>OCYAN</t>
        </is>
      </c>
    </row>
    <row r="109">
      <c r="A109" s="23" t="inlineStr">
        <is>
          <t>MARCELLO REZENDE DE QUEIROZ</t>
        </is>
      </c>
      <c r="B109" s="23" t="inlineStr">
        <is>
          <t>PLATAFORMISTA/FLOORMAN</t>
        </is>
      </c>
      <c r="C109" s="28" t="inlineStr">
        <is>
          <t>OCYAN</t>
        </is>
      </c>
    </row>
    <row r="110">
      <c r="A110" s="23" t="inlineStr">
        <is>
          <t>MARCELO DA CONCEICAO RODRIGUES DE ALVARENGA</t>
        </is>
      </c>
      <c r="B110" s="23" t="inlineStr">
        <is>
          <t>AUXILIAR DE PLATAFORMA/ROUSTABOUT</t>
        </is>
      </c>
      <c r="C110" s="28" t="inlineStr">
        <is>
          <t>OCYAN</t>
        </is>
      </c>
    </row>
    <row r="111">
      <c r="A111" s="23" t="inlineStr">
        <is>
          <t>MARCIO ADRIANO PORTUGAL OLIVEIRA</t>
        </is>
      </c>
      <c r="B111" s="23" t="inlineStr">
        <is>
          <t>OPERADOR DE GUINDASTE/CRANE OPERATOR</t>
        </is>
      </c>
      <c r="C111" s="28" t="inlineStr">
        <is>
          <t>OCYAN</t>
        </is>
      </c>
    </row>
    <row r="112">
      <c r="A112" s="23" t="inlineStr">
        <is>
          <t>MARCIO MOREIRA PACHECO</t>
        </is>
      </c>
      <c r="B112" s="23" t="inlineStr">
        <is>
          <t>TECNICO SEGURANCA DO TRABALHO/WORK SAFETY TECHNICIAN</t>
        </is>
      </c>
      <c r="C112" s="28" t="inlineStr">
        <is>
          <t>OCYAN</t>
        </is>
      </c>
    </row>
    <row r="113">
      <c r="A113" s="23" t="inlineStr">
        <is>
          <t>MARCO ANTONIO BITTENCOURT DA SILVA</t>
        </is>
      </c>
      <c r="B113" s="23" t="inlineStr">
        <is>
          <t>ASSISTENTE DE TORRISTA/PUMPMAN</t>
        </is>
      </c>
      <c r="C113" s="28" t="inlineStr">
        <is>
          <t>OCYAN</t>
        </is>
      </c>
    </row>
    <row r="114">
      <c r="A114" s="23" t="inlineStr">
        <is>
          <t>MARCOS ANTONIO CASSIMIRO ALVES</t>
        </is>
      </c>
      <c r="B114" s="23" t="inlineStr">
        <is>
          <t>CHEFE DE ELETRICA/CHIEF ELECTRICIAN</t>
        </is>
      </c>
      <c r="C114" s="28" t="inlineStr">
        <is>
          <t>OCYAN</t>
        </is>
      </c>
    </row>
    <row r="115">
      <c r="A115" s="23" t="inlineStr">
        <is>
          <t>MARIUSZ WOJCIECH DRABIUK</t>
        </is>
      </c>
      <c r="B115" s="23" t="inlineStr">
        <is>
          <t>IMEDIATO/CHIEF MATE</t>
        </is>
      </c>
      <c r="C115" s="28" t="inlineStr">
        <is>
          <t>OCYAN</t>
        </is>
      </c>
    </row>
    <row r="116">
      <c r="A116" s="23" t="inlineStr">
        <is>
          <t>MARLON JORGE MARTINS TEIXEIRA</t>
        </is>
      </c>
      <c r="B116" s="23" t="inlineStr">
        <is>
          <t>TECNICO SEGURANCA DO TRABALHO/WORK SAFETY TECHNICIAN</t>
        </is>
      </c>
      <c r="C116" s="28" t="inlineStr">
        <is>
          <t>OCYAN</t>
        </is>
      </c>
    </row>
    <row r="117">
      <c r="A117" s="23" t="inlineStr">
        <is>
          <t>MATHEUS DE PAULA FERREIRA FREITAS</t>
        </is>
      </c>
      <c r="B117" s="23" t="inlineStr">
        <is>
          <t>PLATAFORMISTA/FLOORMAN</t>
        </is>
      </c>
      <c r="C117" s="28" t="inlineStr">
        <is>
          <t>OCYAN</t>
        </is>
      </c>
    </row>
    <row r="118">
      <c r="A118" s="23" t="inlineStr">
        <is>
          <t>MAX ALBERT DE MORAES</t>
        </is>
      </c>
      <c r="B118" s="23" t="inlineStr">
        <is>
          <t>SUPERINTENDENTE DE PLATAFORMA/RIG SUPERINTENDENT</t>
        </is>
      </c>
      <c r="C118" s="28" t="inlineStr">
        <is>
          <t>OCYAN</t>
        </is>
      </c>
    </row>
    <row r="119">
      <c r="A119" s="23" t="inlineStr">
        <is>
          <t>MAZEN MOHAMED M M HAMED ELNAWASRA</t>
        </is>
      </c>
      <c r="B119" s="23" t="inlineStr">
        <is>
          <t>COORDENADOR DE MANUTENCAO/MAINTENANCE COORDINATOR</t>
        </is>
      </c>
      <c r="C119" s="28" t="inlineStr">
        <is>
          <t>OCYAN</t>
        </is>
      </c>
    </row>
    <row r="120">
      <c r="A120" s="23" t="inlineStr">
        <is>
          <t>MIECZYSLAW DOMINIK WERNIKOWSKI</t>
        </is>
      </c>
      <c r="B120" s="23" t="inlineStr">
        <is>
          <t>OPERADOR DE POSIC DINAMICO SR/SENIOR DYNAMIC POSITIONING OP</t>
        </is>
      </c>
      <c r="C120" s="28" t="inlineStr">
        <is>
          <t>OCYAN</t>
        </is>
      </c>
    </row>
    <row r="121">
      <c r="A121" s="23" t="inlineStr">
        <is>
          <t>MILTON BRAZ ADRIANO</t>
        </is>
      </c>
      <c r="B121" s="23" t="inlineStr">
        <is>
          <t>MARINHEIRO DE CONVES/ABSEAMAN</t>
        </is>
      </c>
      <c r="C121" s="28" t="inlineStr">
        <is>
          <t>OCYAN</t>
        </is>
      </c>
    </row>
    <row r="122">
      <c r="A122" s="23" t="inlineStr">
        <is>
          <t>MILVERTON OLIVER RICHARDS</t>
        </is>
      </c>
      <c r="B122" s="23" t="inlineStr">
        <is>
          <t>SUPERVISOR DE MECANICA/MECHANICAL SUPERVISOR</t>
        </is>
      </c>
      <c r="C122" s="28" t="inlineStr">
        <is>
          <t>OCYAN</t>
        </is>
      </c>
    </row>
    <row r="123">
      <c r="A123" s="23" t="inlineStr">
        <is>
          <t>MORTEN NEJSUM</t>
        </is>
      </c>
      <c r="B123" s="23" t="inlineStr">
        <is>
          <t>SUPERVISOR DE SUBSEA SENIOR/SENIOR SUBSEA SUPERVISOR</t>
        </is>
      </c>
      <c r="C123" s="28" t="inlineStr">
        <is>
          <t>OCYAN</t>
        </is>
      </c>
    </row>
    <row r="124">
      <c r="A124" s="23" t="inlineStr">
        <is>
          <t>NACIB HADDAD BISNETO</t>
        </is>
      </c>
      <c r="B124" s="23" t="inlineStr">
        <is>
          <t>SONDADOR CYBER/CYBER BASE DRILLER</t>
        </is>
      </c>
      <c r="C124" s="28" t="inlineStr">
        <is>
          <t>OCYAN</t>
        </is>
      </c>
    </row>
    <row r="125">
      <c r="A125" s="23" t="inlineStr">
        <is>
          <t>NILTON JORGE PINTO CONCEICAO</t>
        </is>
      </c>
      <c r="B125" s="23" t="inlineStr">
        <is>
          <t>PLATAFORMISTA/FLOORMAN</t>
        </is>
      </c>
      <c r="C125" s="28" t="inlineStr">
        <is>
          <t>OCYAN</t>
        </is>
      </c>
    </row>
    <row r="126">
      <c r="A126" s="23" t="inlineStr">
        <is>
          <t>PABLO FORLAN DE SOUZA PEREIRA</t>
        </is>
      </c>
      <c r="B126" s="23" t="inlineStr">
        <is>
          <t>AUXILIAR DE PLATAFORMA/ROUSTABOUT</t>
        </is>
      </c>
      <c r="C126" s="28" t="inlineStr">
        <is>
          <t>OCYAN</t>
        </is>
      </c>
    </row>
    <row r="127">
      <c r="A127" s="23" t="inlineStr">
        <is>
          <t>PAULO GOMES DA SILVA</t>
        </is>
      </c>
      <c r="B127" s="23" t="inlineStr">
        <is>
          <t>ENCARREGADO DE CONVES/DECKPUSHER</t>
        </is>
      </c>
      <c r="C127" s="28" t="inlineStr">
        <is>
          <t>OCYAN</t>
        </is>
      </c>
    </row>
    <row r="128">
      <c r="A128" s="23" t="inlineStr">
        <is>
          <t>PEDRO EDUARDO OLIVEIRA DE SOUZA</t>
        </is>
      </c>
      <c r="B128" s="23" t="inlineStr">
        <is>
          <t>MARINHEIRO DE MAQUINAS/OILER</t>
        </is>
      </c>
      <c r="C128" s="28" t="inlineStr">
        <is>
          <t>OCYAN</t>
        </is>
      </c>
    </row>
    <row r="129">
      <c r="A129" s="23" t="inlineStr">
        <is>
          <t>PEDRO HENRIQUE PINTO COELHO</t>
        </is>
      </c>
      <c r="B129" s="23" t="inlineStr">
        <is>
          <t>CHEFE DE ELETRONICA/CHIEF ELETRONIC</t>
        </is>
      </c>
      <c r="C129" s="28" t="inlineStr">
        <is>
          <t>OCYAN</t>
        </is>
      </c>
    </row>
    <row r="130">
      <c r="A130" s="23" t="inlineStr">
        <is>
          <t>PETRONIO SANTOS DE CARVALHO JUNIOR</t>
        </is>
      </c>
      <c r="B130" s="23" t="inlineStr">
        <is>
          <t>PLATAFORMISTA/FLOORMAN</t>
        </is>
      </c>
      <c r="C130" s="28" t="inlineStr">
        <is>
          <t>OCYAN</t>
        </is>
      </c>
    </row>
    <row r="131">
      <c r="A131" s="23" t="inlineStr">
        <is>
          <t>RAFAEL CASSIMIRO DE LIMA MIGUEL</t>
        </is>
      </c>
      <c r="B131" s="23" t="inlineStr">
        <is>
          <t>AUXILIAR DE PLATAFORMA/ROUSTABOUT</t>
        </is>
      </c>
      <c r="C131" s="28" t="inlineStr">
        <is>
          <t>OCYAN</t>
        </is>
      </c>
    </row>
    <row r="132">
      <c r="A132" s="23" t="inlineStr">
        <is>
          <t>RAFAEL DE OLIVEIRA SOUZA</t>
        </is>
      </c>
      <c r="B132" s="23" t="inlineStr">
        <is>
          <t>PLATAFORMISTA/FLOORMAN</t>
        </is>
      </c>
      <c r="C132" s="28" t="inlineStr">
        <is>
          <t>OCYAN</t>
        </is>
      </c>
    </row>
    <row r="133">
      <c r="A133" s="23" t="inlineStr">
        <is>
          <t>RAIMUNDO NONATO SILVEIRA DA COSTA</t>
        </is>
      </c>
      <c r="B133" s="23" t="inlineStr">
        <is>
          <t>ASSISTENTE SONDADOR/ASSISTANT DRILLER</t>
        </is>
      </c>
      <c r="C133" s="28" t="inlineStr">
        <is>
          <t>OCYAN</t>
        </is>
      </c>
    </row>
    <row r="134">
      <c r="A134" s="23" t="inlineStr">
        <is>
          <t>RAPHAEL ANTONIO NETO CRESPO FILHO</t>
        </is>
      </c>
      <c r="B134" s="23" t="inlineStr">
        <is>
          <t>SONDADOR CYBER/CYBER BASE DRILLER</t>
        </is>
      </c>
      <c r="C134" s="28" t="inlineStr">
        <is>
          <t>OCYAN</t>
        </is>
      </c>
    </row>
    <row r="135">
      <c r="A135" s="23" t="inlineStr">
        <is>
          <t>RENAN CAMPOS DE CARVALHO</t>
        </is>
      </c>
      <c r="B135" s="23" t="inlineStr">
        <is>
          <t>COORD SEGURANCA TRAB E TREIN/WORK SAFETY TRAINNING COORD</t>
        </is>
      </c>
      <c r="C135" s="28" t="inlineStr">
        <is>
          <t>OCYAN</t>
        </is>
      </c>
    </row>
    <row r="136">
      <c r="A136" s="23" t="inlineStr">
        <is>
          <t>RENAN NASCIMENTO DO ESPIRITO SANTO</t>
        </is>
      </c>
      <c r="B136" s="23" t="inlineStr">
        <is>
          <t>SEGUNDO OFICIAL DE MAQUINAS/3RD ENGINEER</t>
        </is>
      </c>
      <c r="C136" s="28" t="inlineStr">
        <is>
          <t>OCYAN</t>
        </is>
      </c>
    </row>
    <row r="137">
      <c r="A137" s="23" t="inlineStr">
        <is>
          <t>RENATO GRISOSTOLO</t>
        </is>
      </c>
      <c r="B137" s="23" t="inlineStr">
        <is>
          <t>ENCARREGADO DE CONVES/DECKPUSHER</t>
        </is>
      </c>
      <c r="C137" s="28" t="inlineStr">
        <is>
          <t>OCYAN</t>
        </is>
      </c>
    </row>
    <row r="138">
      <c r="A138" s="23" t="inlineStr">
        <is>
          <t>RENATO LIMA ALBUQUERQUE</t>
        </is>
      </c>
      <c r="B138" s="23" t="inlineStr">
        <is>
          <t>AUXILIAR DE PLATAFORMA/ROUSTABOUT</t>
        </is>
      </c>
      <c r="C138" s="28" t="inlineStr">
        <is>
          <t>OCYAN</t>
        </is>
      </c>
    </row>
    <row r="139">
      <c r="A139" s="23" t="inlineStr">
        <is>
          <t>RENATO VILLELA</t>
        </is>
      </c>
      <c r="B139" s="23" t="inlineStr">
        <is>
          <t>OPERADOR DE POSIC DINAMICO/DYNAMIC POSITIONING OPERATOR</t>
        </is>
      </c>
      <c r="C139" s="28" t="inlineStr">
        <is>
          <t>OCYAN</t>
        </is>
      </c>
    </row>
    <row r="140">
      <c r="A140" s="23" t="inlineStr">
        <is>
          <t>RENIVALDO DE JESUS MARQUES</t>
        </is>
      </c>
      <c r="B140" s="23" t="inlineStr">
        <is>
          <t>ASSISTENTE SONDADOR/ASSISTANT DRILLER</t>
        </is>
      </c>
      <c r="C140" s="28" t="inlineStr">
        <is>
          <t>OCYAN</t>
        </is>
      </c>
    </row>
    <row r="141">
      <c r="A141" s="23" t="inlineStr">
        <is>
          <t>RICARDO FABRI LIMA</t>
        </is>
      </c>
      <c r="B141" s="23" t="inlineStr">
        <is>
          <t>ASSISTENTE DE TORRISTA/PUMPMAN</t>
        </is>
      </c>
      <c r="C141" s="28" t="inlineStr">
        <is>
          <t>OCYAN</t>
        </is>
      </c>
    </row>
    <row r="142">
      <c r="A142" s="23" t="inlineStr">
        <is>
          <t>ROBERT ARRUDA ABREU VIEIRA</t>
        </is>
      </c>
      <c r="B142" s="23" t="inlineStr">
        <is>
          <t>ASSISTENTE SONDADOR/ASSISTANT DRILLER</t>
        </is>
      </c>
      <c r="C142" s="28" t="inlineStr">
        <is>
          <t>OCYAN</t>
        </is>
      </c>
    </row>
    <row r="143">
      <c r="A143" s="23" t="inlineStr">
        <is>
          <t>ROBERT MAREK MATECKI</t>
        </is>
      </c>
      <c r="B143" s="23" t="inlineStr">
        <is>
          <t>SUBCHEFE DE MAQUINAS/1ST ENGINEER</t>
        </is>
      </c>
      <c r="C143" s="28" t="inlineStr">
        <is>
          <t>OCYAN</t>
        </is>
      </c>
    </row>
    <row r="144">
      <c r="A144" s="23" t="inlineStr">
        <is>
          <t>ROBERT MILLER STEVENSON</t>
        </is>
      </c>
      <c r="B144" s="23" t="inlineStr">
        <is>
          <t>SUPERVISOR DE ELETROELETRONICA/ELECTRO ELECTRONICS SUPERVISOR</t>
        </is>
      </c>
      <c r="C144" s="28" t="inlineStr">
        <is>
          <t>OCYAN</t>
        </is>
      </c>
    </row>
    <row r="145">
      <c r="A145" s="23" t="inlineStr">
        <is>
          <t>ROBERTO DORIA DE SANTANA JUNIOR</t>
        </is>
      </c>
      <c r="B145" s="23" t="inlineStr">
        <is>
          <t>PLATAFORMISTA/FLOORMAN</t>
        </is>
      </c>
      <c r="C145" s="28" t="inlineStr">
        <is>
          <t>OCYAN</t>
        </is>
      </c>
    </row>
    <row r="146">
      <c r="A146" s="23" t="inlineStr">
        <is>
          <t>RODION SERDYUKOV</t>
        </is>
      </c>
      <c r="B146" s="23" t="inlineStr">
        <is>
          <t>CAPITAO/CAPTAIN</t>
        </is>
      </c>
      <c r="C146" s="28" t="inlineStr">
        <is>
          <t>OCYAN</t>
        </is>
      </c>
    </row>
    <row r="147">
      <c r="A147" s="23" t="inlineStr">
        <is>
          <t>RODRIGO AMADEUS DA SILVA</t>
        </is>
      </c>
      <c r="B147" s="23" t="inlineStr">
        <is>
          <t>AUXILIAR DE PLATAFORMA/ROUSTABOUT</t>
        </is>
      </c>
      <c r="C147" s="28" t="inlineStr">
        <is>
          <t>OCYAN</t>
        </is>
      </c>
    </row>
    <row r="148">
      <c r="A148" s="23" t="inlineStr">
        <is>
          <t>RODRIGO CESAR VICENTE SANTOS</t>
        </is>
      </c>
      <c r="B148" s="23" t="inlineStr">
        <is>
          <t>ASSISTENTE DE SUBSEA/ASSISTANT SUBSEA</t>
        </is>
      </c>
      <c r="C148" s="28" t="inlineStr">
        <is>
          <t>OCYAN</t>
        </is>
      </c>
    </row>
    <row r="149">
      <c r="A149" s="23" t="inlineStr">
        <is>
          <t>RODRIGO DANTON METZ</t>
        </is>
      </c>
      <c r="B149" s="23" t="inlineStr">
        <is>
          <t>ENCARREGADO DE PLATAFORMA/TOOLPUSHER</t>
        </is>
      </c>
      <c r="C149" s="28" t="inlineStr">
        <is>
          <t>OCYAN</t>
        </is>
      </c>
    </row>
    <row r="150">
      <c r="A150" s="23" t="inlineStr">
        <is>
          <t>ROGERIO LIMA GOMES</t>
        </is>
      </c>
      <c r="B150" s="23" t="inlineStr">
        <is>
          <t>TECNICO SEGURANCA DO TRABALHO/WORK SAFETY TECHNICIAN</t>
        </is>
      </c>
      <c r="C150" s="28" t="inlineStr">
        <is>
          <t>OCYAN</t>
        </is>
      </c>
    </row>
    <row r="151">
      <c r="A151" s="23" t="inlineStr">
        <is>
          <t>SAMUEL DE ALMEIDA SANTOS SILVA</t>
        </is>
      </c>
      <c r="B151" s="23" t="inlineStr">
        <is>
          <t>AUXILIAR DE PLATAFORMA/ROUSTABOUT</t>
        </is>
      </c>
      <c r="C151" s="28" t="inlineStr">
        <is>
          <t>OCYAN</t>
        </is>
      </c>
    </row>
    <row r="152">
      <c r="A152" s="23" t="inlineStr">
        <is>
          <t>SIDNEY SANTOS PEREIRA</t>
        </is>
      </c>
      <c r="B152" s="23" t="inlineStr">
        <is>
          <t>ASSISTENTE DE TORRISTA/PUMPMAN</t>
        </is>
      </c>
      <c r="C152" s="28" t="inlineStr">
        <is>
          <t>OCYAN</t>
        </is>
      </c>
    </row>
    <row r="153">
      <c r="A153" s="23" t="inlineStr">
        <is>
          <t>SONIA MARIA PEREIRA MOTA</t>
        </is>
      </c>
      <c r="B153" s="23" t="inlineStr">
        <is>
          <t>RADIO OPERADOR/RADIO OPERATOR</t>
        </is>
      </c>
      <c r="C153" s="28" t="inlineStr">
        <is>
          <t>OCYAN</t>
        </is>
      </c>
    </row>
    <row r="154">
      <c r="A154" s="23" t="inlineStr">
        <is>
          <t>STEPHEN PAUL WENTWORTH</t>
        </is>
      </c>
      <c r="B154" s="23" t="inlineStr">
        <is>
          <t>COORDENADOR DE MANUTENCAO/MAINTENANCE COORDINATOR</t>
        </is>
      </c>
      <c r="C154" s="28" t="inlineStr">
        <is>
          <t>OCYAN</t>
        </is>
      </c>
    </row>
    <row r="155">
      <c r="A155" s="23" t="inlineStr">
        <is>
          <t>THIAGO LIMA DA SILVEIRA</t>
        </is>
      </c>
      <c r="B155" s="23" t="inlineStr">
        <is>
          <t>ASSISTENTE DE MATERIAIS/MATERIALS ASSISTANT</t>
        </is>
      </c>
      <c r="C155" s="28" t="inlineStr">
        <is>
          <t>OCYAN</t>
        </is>
      </c>
    </row>
    <row r="156">
      <c r="A156" s="23" t="inlineStr">
        <is>
          <t>THOMAS MARK RAINEY</t>
        </is>
      </c>
      <c r="B156" s="23" t="inlineStr">
        <is>
          <t>CAPITAO/CAPTAIN</t>
        </is>
      </c>
      <c r="C156" s="28" t="inlineStr">
        <is>
          <t>OCYAN</t>
        </is>
      </c>
    </row>
    <row r="157">
      <c r="A157" s="23" t="inlineStr">
        <is>
          <t>TIAGO BARRETO ALMENDRO</t>
        </is>
      </c>
      <c r="B157" s="23" t="inlineStr">
        <is>
          <t>TECNICO DE ELETRONICA/ELECTRONIC TECHNICIAN</t>
        </is>
      </c>
      <c r="C157" s="28" t="inlineStr">
        <is>
          <t>OCYAN</t>
        </is>
      </c>
    </row>
    <row r="158">
      <c r="A158" s="23" t="inlineStr">
        <is>
          <t>TIAGO DOLOR DOS SANTOS</t>
        </is>
      </c>
      <c r="B158" s="23" t="inlineStr">
        <is>
          <t>PLATAFORMISTA/FLOORMAN</t>
        </is>
      </c>
      <c r="C158" s="28" t="inlineStr">
        <is>
          <t>OCYAN</t>
        </is>
      </c>
    </row>
    <row r="159">
      <c r="A159" s="23" t="inlineStr">
        <is>
          <t>TOMAZ LINO PEREIRA BALDUINO</t>
        </is>
      </c>
      <c r="B159" s="23" t="inlineStr">
        <is>
          <t>SEGUNDO OFICIAL DE MAQUINAS/3RD ENGINEER</t>
        </is>
      </c>
      <c r="C159" s="28" t="inlineStr">
        <is>
          <t>OCYAN</t>
        </is>
      </c>
    </row>
    <row r="160">
      <c r="A160" s="23" t="inlineStr">
        <is>
          <t>UBIRATAN BARCELO PEREIRA DE OLIVEIRA</t>
        </is>
      </c>
      <c r="B160" s="23" t="inlineStr">
        <is>
          <t>SUBCHEFE DE MAQUINAS/1ST ENGINEER</t>
        </is>
      </c>
      <c r="C160" s="28" t="inlineStr">
        <is>
          <t>OCYAN</t>
        </is>
      </c>
    </row>
    <row r="161">
      <c r="A161" s="23" t="inlineStr">
        <is>
          <t>VICTOR MACEDO OLIVEIRA</t>
        </is>
      </c>
      <c r="B161" s="23" t="inlineStr">
        <is>
          <t>ASSISTENTE DE ELETRONICA/ELECTRONIC ASSISTANT</t>
        </is>
      </c>
      <c r="C161" s="28" t="inlineStr">
        <is>
          <t>OCYAN</t>
        </is>
      </c>
    </row>
    <row r="162">
      <c r="A162" s="23" t="inlineStr">
        <is>
          <t>VINICIUS PINHEIRO MENEZES</t>
        </is>
      </c>
      <c r="B162" s="23" t="inlineStr">
        <is>
          <t>AUXILIAR DE PLATAFORMA/ROUSTABOUT</t>
        </is>
      </c>
      <c r="C162" s="28" t="inlineStr">
        <is>
          <t>OCYAN</t>
        </is>
      </c>
    </row>
    <row r="163">
      <c r="A163" s="23" t="inlineStr">
        <is>
          <t>VITOR JOSE DE SOUZA E SILVA MONTEIRO</t>
        </is>
      </c>
      <c r="B163" s="23" t="inlineStr">
        <is>
          <t>OPERADOR DE POSIC DINAMICO/DYNAMIC POSITIONING OPERATOR</t>
        </is>
      </c>
      <c r="C163" s="28" t="inlineStr">
        <is>
          <t>OCYAN</t>
        </is>
      </c>
    </row>
    <row r="164">
      <c r="A164" s="23" t="inlineStr">
        <is>
          <t>VLAHO MOZARA</t>
        </is>
      </c>
      <c r="B164" s="23" t="inlineStr">
        <is>
          <t>CHEFE DE ELETRONICA/CHIEF ELETRONIC</t>
        </is>
      </c>
      <c r="C164" s="28" t="inlineStr">
        <is>
          <t>OCYAN</t>
        </is>
      </c>
    </row>
    <row r="165">
      <c r="A165" s="23" t="inlineStr">
        <is>
          <t>WALDEIR FERREIRA DA SILVA</t>
        </is>
      </c>
      <c r="B165" s="23" t="inlineStr">
        <is>
          <t>MECANICO/MECHANIC</t>
        </is>
      </c>
      <c r="C165" s="28" t="inlineStr">
        <is>
          <t>OCYAN</t>
        </is>
      </c>
    </row>
    <row r="166">
      <c r="A166" s="23" t="inlineStr">
        <is>
          <t>WELLINGTON LUIS SILVA DOS SANTOS</t>
        </is>
      </c>
      <c r="B166" s="23" t="inlineStr">
        <is>
          <t>OPERADOR DE GUINDASTE/CRANE OPERATOR</t>
        </is>
      </c>
      <c r="C166" s="28" t="inlineStr">
        <is>
          <t>OCYAN</t>
        </is>
      </c>
    </row>
    <row r="167">
      <c r="A167" s="23" t="inlineStr">
        <is>
          <t>WESLEY DA COSTA ALVES</t>
        </is>
      </c>
      <c r="B167" s="23" t="inlineStr">
        <is>
          <t>OPERADOR DE POSIC DINAMICO/DYNAMIC POSITIONING OPERATOR</t>
        </is>
      </c>
      <c r="C167" s="28" t="inlineStr">
        <is>
          <t>OCYAN</t>
        </is>
      </c>
    </row>
    <row r="168">
      <c r="A168" s="23" t="inlineStr">
        <is>
          <t>WESSEL TJITSE VRIESWIJK</t>
        </is>
      </c>
      <c r="B168" s="23" t="inlineStr">
        <is>
          <t>SUPERVISOR DE SUBSEA SENIOR/SENIOR SUBSEA SUPERVISOR</t>
        </is>
      </c>
      <c r="C168" s="28" t="inlineStr">
        <is>
          <t>OCYAN</t>
        </is>
      </c>
    </row>
    <row r="169">
      <c r="A169" s="23" t="inlineStr">
        <is>
          <t>WILLAMIS RODRIGO SOUZA DA SILVA</t>
        </is>
      </c>
      <c r="B169" s="23" t="inlineStr">
        <is>
          <t>AUXILIAR DE PLATAFORMA/ROUSTABOUT</t>
        </is>
      </c>
      <c r="C169" s="28" t="inlineStr">
        <is>
          <t>OCYAN</t>
        </is>
      </c>
    </row>
    <row r="170">
      <c r="A170" s="23" t="inlineStr">
        <is>
          <t>WLADMYR CALLADO MARCANO</t>
        </is>
      </c>
      <c r="B170" s="23" t="inlineStr">
        <is>
          <t>COORDENADOR DE MATERIAIS SR/SENIOR MATERIALS COORDINATOR</t>
        </is>
      </c>
      <c r="C170" s="28" t="inlineStr">
        <is>
          <t>OCYAN</t>
        </is>
      </c>
    </row>
    <row r="171">
      <c r="A171" s="29" t="inlineStr">
        <is>
          <t>ADELSON COELHO DE FREITAS JUNIOR</t>
        </is>
      </c>
      <c r="B171" s="23" t="n"/>
      <c r="C171" s="28" t="inlineStr">
        <is>
          <t>MARFOOD</t>
        </is>
      </c>
    </row>
    <row r="172">
      <c r="A172" s="29" t="inlineStr">
        <is>
          <t>ADEMIR DE OLIVEIRA JUNIOR</t>
        </is>
      </c>
      <c r="B172" s="23" t="n"/>
      <c r="C172" s="28" t="inlineStr">
        <is>
          <t>MARFOOD</t>
        </is>
      </c>
    </row>
    <row r="173">
      <c r="A173" s="29" t="inlineStr">
        <is>
          <t>ADILSON JUNIOR REIS CARVALHO</t>
        </is>
      </c>
      <c r="B173" s="23" t="n"/>
      <c r="C173" s="28" t="inlineStr">
        <is>
          <t>MARFOOD</t>
        </is>
      </c>
    </row>
    <row r="174">
      <c r="A174" s="29" t="inlineStr">
        <is>
          <t>ADINALVA MARIA VIANA BARBOSA</t>
        </is>
      </c>
      <c r="B174" s="23" t="n"/>
      <c r="C174" s="28" t="inlineStr">
        <is>
          <t>MARFOOD</t>
        </is>
      </c>
    </row>
    <row r="175">
      <c r="A175" s="29" t="inlineStr">
        <is>
          <t>ADRIANO CORREA DE MATTOS</t>
        </is>
      </c>
      <c r="B175" s="23" t="n"/>
      <c r="C175" s="28" t="inlineStr">
        <is>
          <t>MARFOOD</t>
        </is>
      </c>
    </row>
    <row r="176">
      <c r="A176" s="29" t="inlineStr">
        <is>
          <t>AGNALDO DO CARMO SILVA</t>
        </is>
      </c>
      <c r="B176" s="23" t="n"/>
      <c r="C176" s="28" t="inlineStr">
        <is>
          <t>MARFOOD</t>
        </is>
      </c>
    </row>
    <row r="177">
      <c r="A177" s="29" t="inlineStr">
        <is>
          <t>ALESSANDRO DANININ BENTO</t>
        </is>
      </c>
      <c r="B177" s="23" t="n"/>
      <c r="C177" s="28" t="inlineStr">
        <is>
          <t>MARFOOD</t>
        </is>
      </c>
    </row>
    <row r="178">
      <c r="A178" s="29" t="inlineStr">
        <is>
          <t>ALESSANDRO PORTUGAL PEREIRA</t>
        </is>
      </c>
      <c r="B178" s="23" t="n"/>
      <c r="C178" s="28" t="inlineStr">
        <is>
          <t>MARFOOD</t>
        </is>
      </c>
    </row>
    <row r="179">
      <c r="A179" s="29" t="inlineStr">
        <is>
          <t>ALEXANDRE PEREIRA DO ROSARIO NEVES</t>
        </is>
      </c>
      <c r="B179" s="23" t="n"/>
      <c r="C179" s="28" t="inlineStr">
        <is>
          <t>MARFOOD</t>
        </is>
      </c>
    </row>
    <row r="180">
      <c r="A180" s="29" t="inlineStr">
        <is>
          <t>ALEXANDRE SOARES DE LIMA NUNES</t>
        </is>
      </c>
      <c r="B180" s="23" t="n"/>
      <c r="C180" s="28" t="inlineStr">
        <is>
          <t>MARFOOD</t>
        </is>
      </c>
    </row>
    <row r="181">
      <c r="A181" s="29" t="inlineStr">
        <is>
          <t>ALFREDO JOSE BALBINO MUCE DOS SANTOS</t>
        </is>
      </c>
      <c r="B181" s="23" t="n"/>
      <c r="C181" s="28" t="inlineStr">
        <is>
          <t>MARFOOD</t>
        </is>
      </c>
    </row>
    <row r="182">
      <c r="A182" s="29" t="inlineStr">
        <is>
          <t>ALRICIMAR RODRIGUES CAMPELO</t>
        </is>
      </c>
      <c r="B182" s="23" t="n"/>
      <c r="C182" s="28" t="inlineStr">
        <is>
          <t>MARFOOD</t>
        </is>
      </c>
    </row>
    <row r="183">
      <c r="A183" s="29" t="inlineStr">
        <is>
          <t>ALTAMIRA MIRANDA DOS SANTOS</t>
        </is>
      </c>
      <c r="B183" s="23" t="n"/>
      <c r="C183" s="28" t="inlineStr">
        <is>
          <t>MARFOOD</t>
        </is>
      </c>
    </row>
    <row r="184">
      <c r="A184" s="29" t="inlineStr">
        <is>
          <t>ANA PAULA GOMES DO VALE</t>
        </is>
      </c>
      <c r="B184" s="23" t="n"/>
      <c r="C184" s="28" t="inlineStr">
        <is>
          <t>MARFOOD</t>
        </is>
      </c>
    </row>
    <row r="185">
      <c r="A185" s="29" t="inlineStr">
        <is>
          <t>ANDERSON DE OLIVEIRA LIMA</t>
        </is>
      </c>
      <c r="B185" s="23" t="n"/>
      <c r="C185" s="28" t="inlineStr">
        <is>
          <t>MARFOOD</t>
        </is>
      </c>
    </row>
    <row r="186">
      <c r="A186" s="29" t="inlineStr">
        <is>
          <t>ANDERSON DO NASCIMENTO MENDONÇA</t>
        </is>
      </c>
      <c r="B186" s="23" t="n"/>
      <c r="C186" s="28" t="inlineStr">
        <is>
          <t>MARFOOD</t>
        </is>
      </c>
    </row>
    <row r="187">
      <c r="A187" s="29" t="inlineStr">
        <is>
          <t>ANDERSON FLAVIO DO NASCIMENTO PEREIRA</t>
        </is>
      </c>
      <c r="B187" s="23" t="n"/>
      <c r="C187" s="28" t="inlineStr">
        <is>
          <t>MARFOOD</t>
        </is>
      </c>
    </row>
    <row r="188">
      <c r="A188" s="29" t="inlineStr">
        <is>
          <t>ANDERSON NUNES BARBOSA</t>
        </is>
      </c>
      <c r="B188" s="23" t="n"/>
      <c r="C188" s="28" t="inlineStr">
        <is>
          <t>MARFOOD</t>
        </is>
      </c>
    </row>
    <row r="189">
      <c r="A189" s="29" t="inlineStr">
        <is>
          <t>ANDRE GUILHERME WEBLER SOARES</t>
        </is>
      </c>
      <c r="B189" s="23" t="n"/>
      <c r="C189" s="28" t="inlineStr">
        <is>
          <t>MARFOOD</t>
        </is>
      </c>
    </row>
    <row r="190">
      <c r="A190" s="29" t="inlineStr">
        <is>
          <t>ANDRIW DOS SANTOS RODRIGUES GOMES</t>
        </is>
      </c>
      <c r="B190" s="23" t="n"/>
      <c r="C190" s="28" t="inlineStr">
        <is>
          <t>MARFOOD</t>
        </is>
      </c>
    </row>
    <row r="191">
      <c r="A191" s="29" t="inlineStr">
        <is>
          <t>ANTONIO MARIA DE OLIVEIRA BOA MORTE</t>
        </is>
      </c>
      <c r="B191" s="23" t="n"/>
      <c r="C191" s="28" t="inlineStr">
        <is>
          <t>MARFOOD</t>
        </is>
      </c>
    </row>
    <row r="192">
      <c r="A192" s="29" t="inlineStr">
        <is>
          <t>BARBARA LOURENÇO DE MORAIS</t>
        </is>
      </c>
      <c r="B192" s="23" t="n"/>
      <c r="C192" s="28" t="inlineStr">
        <is>
          <t>MARFOOD</t>
        </is>
      </c>
    </row>
    <row r="193">
      <c r="A193" s="29" t="inlineStr">
        <is>
          <t>BENHUR DE JESUS BALERINI</t>
        </is>
      </c>
      <c r="B193" s="23" t="n"/>
      <c r="C193" s="28" t="inlineStr">
        <is>
          <t>MARFOOD</t>
        </is>
      </c>
    </row>
    <row r="194">
      <c r="A194" s="29" t="inlineStr">
        <is>
          <t>BRUNO COSTA DE MATOS</t>
        </is>
      </c>
      <c r="B194" s="23" t="n"/>
      <c r="C194" s="28" t="inlineStr">
        <is>
          <t>MARFOOD</t>
        </is>
      </c>
    </row>
    <row r="195">
      <c r="A195" s="29" t="inlineStr">
        <is>
          <t>CARLA DA SILVA PALADINO</t>
        </is>
      </c>
      <c r="B195" s="23" t="n"/>
      <c r="C195" s="28" t="inlineStr">
        <is>
          <t>MARFOOD</t>
        </is>
      </c>
    </row>
    <row r="196">
      <c r="A196" s="29" t="inlineStr">
        <is>
          <t>CARLOS EDUARDO CLAUDINO DE SOUZA</t>
        </is>
      </c>
      <c r="B196" s="23" t="n"/>
      <c r="C196" s="28" t="inlineStr">
        <is>
          <t>MARFOOD</t>
        </is>
      </c>
    </row>
    <row r="197">
      <c r="A197" s="29" t="inlineStr">
        <is>
          <t>CARLOS EDUARDO VIEIRA DOS SANTOS</t>
        </is>
      </c>
      <c r="B197" s="23" t="n"/>
      <c r="C197" s="28" t="inlineStr">
        <is>
          <t>MARFOOD</t>
        </is>
      </c>
    </row>
    <row r="198">
      <c r="A198" s="29" t="inlineStr">
        <is>
          <t>CARLOS MAGNO RIBEIRO DO NASCIMENTO JACINTHO</t>
        </is>
      </c>
      <c r="B198" s="23" t="n"/>
      <c r="C198" s="28" t="inlineStr">
        <is>
          <t>MARFOOD</t>
        </is>
      </c>
    </row>
    <row r="199">
      <c r="A199" s="29" t="inlineStr">
        <is>
          <t>CASSIA REGINA DAFLON MACHADO</t>
        </is>
      </c>
      <c r="B199" s="23" t="n"/>
      <c r="C199" s="28" t="inlineStr">
        <is>
          <t>MARFOOD</t>
        </is>
      </c>
    </row>
    <row r="200">
      <c r="A200" s="29" t="inlineStr">
        <is>
          <t>CELIO BAZETH FERREIRA JUNIOR</t>
        </is>
      </c>
      <c r="B200" s="23" t="n"/>
      <c r="C200" s="28" t="inlineStr">
        <is>
          <t>MARFOOD</t>
        </is>
      </c>
    </row>
    <row r="201">
      <c r="A201" s="29" t="inlineStr">
        <is>
          <t>CHARLES MOTA MANHAES</t>
        </is>
      </c>
      <c r="B201" s="23" t="n"/>
      <c r="C201" s="28" t="inlineStr">
        <is>
          <t>MARFOOD</t>
        </is>
      </c>
    </row>
    <row r="202">
      <c r="A202" s="29" t="inlineStr">
        <is>
          <t>CHESTERTON EUGENIO DE SOUZA</t>
        </is>
      </c>
      <c r="B202" s="23" t="n"/>
      <c r="C202" s="28" t="inlineStr">
        <is>
          <t>MARFOOD</t>
        </is>
      </c>
    </row>
    <row r="203">
      <c r="A203" s="29" t="inlineStr">
        <is>
          <t>CLAUDINEI ANTONIO MOREIRA</t>
        </is>
      </c>
      <c r="B203" s="23" t="n"/>
      <c r="C203" s="28" t="inlineStr">
        <is>
          <t>MARFOOD</t>
        </is>
      </c>
    </row>
    <row r="204">
      <c r="A204" s="29" t="inlineStr">
        <is>
          <t>CLEBER AZEREDO LEAL</t>
        </is>
      </c>
      <c r="B204" s="23" t="n"/>
      <c r="C204" s="28" t="inlineStr">
        <is>
          <t>MARFOOD</t>
        </is>
      </c>
    </row>
    <row r="205">
      <c r="A205" s="29" t="inlineStr">
        <is>
          <t>CLEIBE NASCIMENTO SANTOS</t>
        </is>
      </c>
      <c r="B205" s="23" t="n"/>
      <c r="C205" s="28" t="inlineStr">
        <is>
          <t>MARFOOD</t>
        </is>
      </c>
    </row>
    <row r="206">
      <c r="A206" s="29" t="inlineStr">
        <is>
          <t>CLEITON BATISTA FERREIRA DA FONSECA</t>
        </is>
      </c>
      <c r="B206" s="23" t="n"/>
      <c r="C206" s="28" t="inlineStr">
        <is>
          <t>MARFOOD</t>
        </is>
      </c>
    </row>
    <row r="207">
      <c r="A207" s="29" t="inlineStr">
        <is>
          <t>CRISTIANE DOS SANTOS SOARES</t>
        </is>
      </c>
      <c r="B207" s="23" t="n"/>
      <c r="C207" s="28" t="inlineStr">
        <is>
          <t>MARFOOD</t>
        </is>
      </c>
    </row>
    <row r="208">
      <c r="A208" s="29" t="inlineStr">
        <is>
          <t>DANILO PEREIRA DIONISIO</t>
        </is>
      </c>
      <c r="B208" s="23" t="n"/>
      <c r="C208" s="28" t="inlineStr">
        <is>
          <t>MARFOOD</t>
        </is>
      </c>
    </row>
    <row r="209">
      <c r="A209" s="29" t="inlineStr">
        <is>
          <t>DEBORA MEDINA DE CASTRO VELLOSO</t>
        </is>
      </c>
      <c r="B209" s="23" t="n"/>
      <c r="C209" s="28" t="inlineStr">
        <is>
          <t>MARFOOD</t>
        </is>
      </c>
    </row>
    <row r="210">
      <c r="A210" s="29" t="inlineStr">
        <is>
          <t>DEIVID BARBOZA FARIAS</t>
        </is>
      </c>
      <c r="B210" s="23" t="n"/>
      <c r="C210" s="28" t="inlineStr">
        <is>
          <t>MARFOOD</t>
        </is>
      </c>
    </row>
    <row r="211">
      <c r="A211" s="29" t="inlineStr">
        <is>
          <t>DEJAILSON JOAQUIM DA SILVA</t>
        </is>
      </c>
      <c r="B211" s="23" t="n"/>
      <c r="C211" s="28" t="inlineStr">
        <is>
          <t>MARFOOD</t>
        </is>
      </c>
    </row>
    <row r="212">
      <c r="A212" s="29" t="inlineStr">
        <is>
          <t>DENISON DE DEUS RIBEIRO</t>
        </is>
      </c>
      <c r="B212" s="23" t="n"/>
      <c r="C212" s="28" t="inlineStr">
        <is>
          <t>MARFOOD</t>
        </is>
      </c>
    </row>
    <row r="213">
      <c r="A213" s="29" t="inlineStr">
        <is>
          <t>DIEGO DE MATOS OLA</t>
        </is>
      </c>
      <c r="B213" s="23" t="n"/>
      <c r="C213" s="28" t="inlineStr">
        <is>
          <t>MARFOOD</t>
        </is>
      </c>
    </row>
    <row r="214">
      <c r="A214" s="29" t="inlineStr">
        <is>
          <t>DIEGO PACHECO DE SOUZA</t>
        </is>
      </c>
      <c r="B214" s="23" t="n"/>
      <c r="C214" s="28" t="inlineStr">
        <is>
          <t>MARFOOD</t>
        </is>
      </c>
    </row>
    <row r="215">
      <c r="A215" s="29" t="inlineStr">
        <is>
          <t>DIEGO PEDROSA DE SOUZA</t>
        </is>
      </c>
      <c r="B215" s="23" t="n"/>
      <c r="C215" s="28" t="inlineStr">
        <is>
          <t>MARFOOD</t>
        </is>
      </c>
    </row>
    <row r="216">
      <c r="A216" s="29" t="inlineStr">
        <is>
          <t>DIOGO DE SOUSA DA SILVA</t>
        </is>
      </c>
      <c r="B216" s="23" t="n"/>
      <c r="C216" s="28" t="inlineStr">
        <is>
          <t>MARFOOD</t>
        </is>
      </c>
    </row>
    <row r="217">
      <c r="A217" s="29" t="inlineStr">
        <is>
          <t>DIOGO DOS SANTOS BARBOSA</t>
        </is>
      </c>
      <c r="B217" s="23" t="n"/>
      <c r="C217" s="28" t="inlineStr">
        <is>
          <t>MARFOOD</t>
        </is>
      </c>
    </row>
    <row r="218">
      <c r="A218" s="29" t="inlineStr">
        <is>
          <t>DIONI MARTINS TOLEDO</t>
        </is>
      </c>
      <c r="B218" s="23" t="n"/>
      <c r="C218" s="28" t="inlineStr">
        <is>
          <t>MARFOOD</t>
        </is>
      </c>
    </row>
    <row r="219">
      <c r="A219" s="29" t="inlineStr">
        <is>
          <t>DOLGLAS ARAUJO FERREIRA</t>
        </is>
      </c>
      <c r="B219" s="23" t="n"/>
      <c r="C219" s="28" t="inlineStr">
        <is>
          <t>MARFOOD</t>
        </is>
      </c>
    </row>
    <row r="220">
      <c r="A220" s="29" t="inlineStr">
        <is>
          <t>EDGAR ALVES DE FREITAS</t>
        </is>
      </c>
      <c r="B220" s="23" t="n"/>
      <c r="C220" s="28" t="inlineStr">
        <is>
          <t>MARFOOD</t>
        </is>
      </c>
    </row>
    <row r="221">
      <c r="A221" s="29" t="inlineStr">
        <is>
          <t>EDIELSON DA SILVA FURTADO</t>
        </is>
      </c>
      <c r="B221" s="23" t="n"/>
      <c r="C221" s="28" t="inlineStr">
        <is>
          <t>MARFOOD</t>
        </is>
      </c>
    </row>
    <row r="222">
      <c r="A222" s="29" t="inlineStr">
        <is>
          <t>EDIMILSON DA SILVA SANTOS</t>
        </is>
      </c>
      <c r="B222" s="23" t="n"/>
      <c r="C222" s="28" t="inlineStr">
        <is>
          <t>MARFOOD</t>
        </is>
      </c>
    </row>
    <row r="223">
      <c r="A223" s="29" t="inlineStr">
        <is>
          <t>EDIVALDO DE SOUZA FERREIRA</t>
        </is>
      </c>
      <c r="B223" s="23" t="n"/>
      <c r="C223" s="28" t="inlineStr">
        <is>
          <t>MARFOOD</t>
        </is>
      </c>
    </row>
    <row r="224">
      <c r="A224" s="29" t="inlineStr">
        <is>
          <t>EDSON DA GUIA DE SOUZA</t>
        </is>
      </c>
      <c r="B224" s="23" t="n"/>
      <c r="C224" s="28" t="inlineStr">
        <is>
          <t>MARFOOD</t>
        </is>
      </c>
    </row>
    <row r="225">
      <c r="A225" s="29" t="inlineStr">
        <is>
          <t>EDSON DOMINGOS RODRIGUES</t>
        </is>
      </c>
      <c r="B225" s="23" t="n"/>
      <c r="C225" s="28" t="inlineStr">
        <is>
          <t>MARFOOD</t>
        </is>
      </c>
    </row>
    <row r="226">
      <c r="A226" s="29" t="inlineStr">
        <is>
          <t>EMILSON DA SILVA LAURIANO</t>
        </is>
      </c>
      <c r="B226" s="23" t="n"/>
      <c r="C226" s="28" t="inlineStr">
        <is>
          <t>MARFOOD</t>
        </is>
      </c>
    </row>
    <row r="227">
      <c r="A227" s="29" t="inlineStr">
        <is>
          <t>ENILTON MARCILIO CORREA</t>
        </is>
      </c>
      <c r="B227" s="23" t="n"/>
      <c r="C227" s="28" t="inlineStr">
        <is>
          <t>MARFOOD</t>
        </is>
      </c>
    </row>
    <row r="228">
      <c r="A228" s="29" t="inlineStr">
        <is>
          <t>ERIC AMORIM PEREIRA</t>
        </is>
      </c>
      <c r="B228" s="23" t="n"/>
      <c r="C228" s="28" t="inlineStr">
        <is>
          <t>MARFOOD</t>
        </is>
      </c>
    </row>
    <row r="229">
      <c r="A229" s="29" t="inlineStr">
        <is>
          <t>ESDRAS PORFIRIO DE SOUZA</t>
        </is>
      </c>
      <c r="B229" s="23" t="n"/>
      <c r="C229" s="28" t="inlineStr">
        <is>
          <t>MARFOOD</t>
        </is>
      </c>
    </row>
    <row r="230">
      <c r="A230" s="29" t="inlineStr">
        <is>
          <t>EUCLIDES ANDRADE ANTONIO</t>
        </is>
      </c>
      <c r="B230" s="23" t="n"/>
      <c r="C230" s="28" t="inlineStr">
        <is>
          <t>MARFOOD</t>
        </is>
      </c>
    </row>
    <row r="231">
      <c r="A231" s="29" t="inlineStr">
        <is>
          <t>EVELINNE DIMA</t>
        </is>
      </c>
      <c r="B231" s="23" t="n"/>
      <c r="C231" s="28" t="inlineStr">
        <is>
          <t>MARFOOD</t>
        </is>
      </c>
    </row>
    <row r="232">
      <c r="A232" s="29" t="inlineStr">
        <is>
          <t>EVERTON SILVA DE MORAES</t>
        </is>
      </c>
      <c r="B232" s="23" t="n"/>
      <c r="C232" s="28" t="inlineStr">
        <is>
          <t>MARFOOD</t>
        </is>
      </c>
    </row>
    <row r="233">
      <c r="A233" s="29" t="inlineStr">
        <is>
          <t xml:space="preserve">FABIANO DOS SANTOS </t>
        </is>
      </c>
      <c r="B233" s="23" t="n"/>
      <c r="C233" s="28" t="inlineStr">
        <is>
          <t>MARFOOD</t>
        </is>
      </c>
    </row>
    <row r="234">
      <c r="A234" s="29" t="inlineStr">
        <is>
          <t>FÁBIO CORDEIRO DA SILVA</t>
        </is>
      </c>
      <c r="B234" s="23" t="n"/>
      <c r="C234" s="28" t="inlineStr">
        <is>
          <t>MARFOOD</t>
        </is>
      </c>
    </row>
    <row r="235">
      <c r="A235" s="29" t="inlineStr">
        <is>
          <t>FABIO FERREIRA RIBEIRO</t>
        </is>
      </c>
      <c r="B235" s="23" t="n"/>
      <c r="C235" s="28" t="inlineStr">
        <is>
          <t>MARFOOD</t>
        </is>
      </c>
    </row>
    <row r="236">
      <c r="A236" s="29" t="inlineStr">
        <is>
          <t>FABIO GALVAO DA ROSA</t>
        </is>
      </c>
      <c r="B236" s="23" t="n"/>
      <c r="C236" s="28" t="inlineStr">
        <is>
          <t>MARFOOD</t>
        </is>
      </c>
    </row>
    <row r="237">
      <c r="A237" s="29" t="inlineStr">
        <is>
          <t>FABIO GEAN DO NASCIMENTO</t>
        </is>
      </c>
      <c r="B237" s="23" t="n"/>
      <c r="C237" s="28" t="inlineStr">
        <is>
          <t>MARFOOD</t>
        </is>
      </c>
    </row>
    <row r="238">
      <c r="A238" s="29" t="inlineStr">
        <is>
          <t>FABRICIO DE MEDEIROS RODRIGUES</t>
        </is>
      </c>
      <c r="B238" s="23" t="n"/>
      <c r="C238" s="28" t="inlineStr">
        <is>
          <t>MARFOOD</t>
        </is>
      </c>
    </row>
    <row r="239">
      <c r="A239" s="29" t="inlineStr">
        <is>
          <t>FABRICIO DOS SANTOS SILVA</t>
        </is>
      </c>
      <c r="B239" s="23" t="n"/>
      <c r="C239" s="28" t="inlineStr">
        <is>
          <t>MARFOOD</t>
        </is>
      </c>
    </row>
    <row r="240">
      <c r="A240" s="29" t="inlineStr">
        <is>
          <t>FABRICIO GOMES SOARES</t>
        </is>
      </c>
      <c r="B240" s="23" t="n"/>
      <c r="C240" s="28" t="inlineStr">
        <is>
          <t>MARFOOD</t>
        </is>
      </c>
    </row>
    <row r="241">
      <c r="A241" s="29" t="inlineStr">
        <is>
          <t>FABRICIO PEREIRA MACIEL</t>
        </is>
      </c>
      <c r="B241" s="23" t="n"/>
      <c r="C241" s="28" t="inlineStr">
        <is>
          <t>MARFOOD</t>
        </is>
      </c>
    </row>
    <row r="242">
      <c r="A242" s="29" t="inlineStr">
        <is>
          <t xml:space="preserve">FELIPE DA SILVA SOUZA                               </t>
        </is>
      </c>
      <c r="B242" s="23" t="n"/>
      <c r="C242" s="28" t="inlineStr">
        <is>
          <t>MARFOOD</t>
        </is>
      </c>
    </row>
    <row r="243">
      <c r="A243" s="29" t="inlineStr">
        <is>
          <t>FELIPE DOS SANTOS PEREIRA</t>
        </is>
      </c>
      <c r="B243" s="23" t="n"/>
      <c r="C243" s="28" t="inlineStr">
        <is>
          <t>MARFOOD</t>
        </is>
      </c>
    </row>
    <row r="244">
      <c r="A244" s="29" t="inlineStr">
        <is>
          <t>FILIPE BAPTISTA DOS SANTOS</t>
        </is>
      </c>
      <c r="B244" s="23" t="n"/>
      <c r="C244" s="28" t="inlineStr">
        <is>
          <t>MARFOOD</t>
        </is>
      </c>
    </row>
    <row r="245">
      <c r="A245" s="29" t="inlineStr">
        <is>
          <t>FRANCISCO ANTONIO FERREIRA SANTOS</t>
        </is>
      </c>
      <c r="B245" s="23" t="n"/>
      <c r="C245" s="28" t="inlineStr">
        <is>
          <t>MARFOOD</t>
        </is>
      </c>
    </row>
    <row r="246">
      <c r="A246" s="29" t="inlineStr">
        <is>
          <t>FRANCISCO DE ASSIS BENTO BAHIA</t>
        </is>
      </c>
      <c r="B246" s="23" t="n"/>
      <c r="C246" s="28" t="inlineStr">
        <is>
          <t>MARFOOD</t>
        </is>
      </c>
    </row>
    <row r="247">
      <c r="A247" s="29" t="inlineStr">
        <is>
          <t>FRANCISCO RICARDO ALVES FERREIRA</t>
        </is>
      </c>
      <c r="B247" s="23" t="n"/>
      <c r="C247" s="28" t="inlineStr">
        <is>
          <t>MARFOOD</t>
        </is>
      </c>
    </row>
    <row r="248">
      <c r="A248" s="29" t="inlineStr">
        <is>
          <t>FREDERICK SCHELCK OLIVEIRA</t>
        </is>
      </c>
      <c r="B248" s="23" t="n"/>
      <c r="C248" s="28" t="inlineStr">
        <is>
          <t>MARFOOD</t>
        </is>
      </c>
    </row>
    <row r="249">
      <c r="A249" s="29" t="inlineStr">
        <is>
          <t>GABRIEL GERMANO DIMAS MARIANO</t>
        </is>
      </c>
      <c r="B249" s="23" t="n"/>
      <c r="C249" s="28" t="inlineStr">
        <is>
          <t>MARFOOD</t>
        </is>
      </c>
    </row>
    <row r="250">
      <c r="A250" s="29" t="inlineStr">
        <is>
          <t>GABRIEL RANGEL DA CUNHA</t>
        </is>
      </c>
      <c r="B250" s="23" t="n"/>
      <c r="C250" s="28" t="inlineStr">
        <is>
          <t>MARFOOD</t>
        </is>
      </c>
    </row>
    <row r="251">
      <c r="A251" s="29" t="inlineStr">
        <is>
          <t>GEANE PORFIRIO DE SOUZA</t>
        </is>
      </c>
      <c r="B251" s="23" t="n"/>
      <c r="C251" s="28" t="inlineStr">
        <is>
          <t>MARFOOD</t>
        </is>
      </c>
    </row>
    <row r="252">
      <c r="A252" s="29" t="inlineStr">
        <is>
          <t>GENILDO SANTIAGO DO ESPIRITO SANTO</t>
        </is>
      </c>
      <c r="B252" s="23" t="n"/>
      <c r="C252" s="28" t="inlineStr">
        <is>
          <t>MARFOOD</t>
        </is>
      </c>
    </row>
    <row r="253">
      <c r="A253" s="29" t="inlineStr">
        <is>
          <t xml:space="preserve">GEOVANI DO EGITO FERRAZ                          </t>
        </is>
      </c>
      <c r="B253" s="23" t="n"/>
      <c r="C253" s="28" t="inlineStr">
        <is>
          <t>MARFOOD</t>
        </is>
      </c>
    </row>
    <row r="254">
      <c r="A254" s="29" t="inlineStr">
        <is>
          <t>GILBERTO DE SOUSA NUNES</t>
        </is>
      </c>
      <c r="B254" s="23" t="n"/>
      <c r="C254" s="28" t="inlineStr">
        <is>
          <t>MARFOOD</t>
        </is>
      </c>
    </row>
    <row r="255">
      <c r="A255" s="29" t="inlineStr">
        <is>
          <t>GUSTAVO QUINTILIANO DA COSTA</t>
        </is>
      </c>
      <c r="B255" s="23" t="n"/>
      <c r="C255" s="28" t="inlineStr">
        <is>
          <t>MARFOOD</t>
        </is>
      </c>
    </row>
    <row r="256">
      <c r="A256" s="29" t="inlineStr">
        <is>
          <t>GUSTAVO SILVA SANTOS</t>
        </is>
      </c>
      <c r="B256" s="23" t="n"/>
      <c r="C256" s="28" t="inlineStr">
        <is>
          <t>MARFOOD</t>
        </is>
      </c>
    </row>
    <row r="257">
      <c r="A257" s="29" t="inlineStr">
        <is>
          <t>GUSTAVO VIEIRA DE OLIVEIRA SANTOS</t>
        </is>
      </c>
      <c r="B257" s="23" t="n"/>
      <c r="C257" s="28" t="inlineStr">
        <is>
          <t>MARFOOD</t>
        </is>
      </c>
    </row>
    <row r="258">
      <c r="A258" s="29" t="inlineStr">
        <is>
          <t>HEMERSON SANTOS LIMA</t>
        </is>
      </c>
      <c r="B258" s="23" t="n"/>
      <c r="C258" s="28" t="inlineStr">
        <is>
          <t>MARFOOD</t>
        </is>
      </c>
    </row>
    <row r="259">
      <c r="A259" s="29" t="inlineStr">
        <is>
          <t>HENRIQUE FERREIRA DE SOUZA</t>
        </is>
      </c>
      <c r="B259" s="23" t="n"/>
      <c r="C259" s="28" t="inlineStr">
        <is>
          <t>MARFOOD</t>
        </is>
      </c>
    </row>
    <row r="260">
      <c r="A260" s="29" t="inlineStr">
        <is>
          <t>HILDEBRANDO DA SILVA SANTOS JUNIOR</t>
        </is>
      </c>
      <c r="B260" s="23" t="n"/>
      <c r="C260" s="28" t="inlineStr">
        <is>
          <t>MARFOOD</t>
        </is>
      </c>
    </row>
    <row r="261">
      <c r="A261" s="29" t="inlineStr">
        <is>
          <t>HUBERSON BARBOSA CAETANO</t>
        </is>
      </c>
      <c r="B261" s="23" t="n"/>
      <c r="C261" s="28" t="inlineStr">
        <is>
          <t>MARFOOD</t>
        </is>
      </c>
    </row>
    <row r="262">
      <c r="A262" s="29" t="inlineStr">
        <is>
          <t>IGOR ABALEM BARBOSA</t>
        </is>
      </c>
      <c r="B262" s="23" t="n"/>
      <c r="C262" s="28" t="inlineStr">
        <is>
          <t>MARFOOD</t>
        </is>
      </c>
    </row>
    <row r="263">
      <c r="A263" s="29" t="inlineStr">
        <is>
          <t>INAVALDO DE ARAUJO AZEVEDO</t>
        </is>
      </c>
      <c r="B263" s="23" t="n"/>
      <c r="C263" s="28" t="inlineStr">
        <is>
          <t>MARFOOD</t>
        </is>
      </c>
    </row>
    <row r="264">
      <c r="A264" s="29" t="inlineStr">
        <is>
          <t>ISMAR AZEVEDO DE SOUZA</t>
        </is>
      </c>
      <c r="B264" s="23" t="n"/>
      <c r="C264" s="28" t="inlineStr">
        <is>
          <t>MARFOOD</t>
        </is>
      </c>
    </row>
    <row r="265">
      <c r="A265" s="29" t="inlineStr">
        <is>
          <t>IVANILDO FERREIRA TRINDADE</t>
        </is>
      </c>
      <c r="B265" s="23" t="n"/>
      <c r="C265" s="28" t="inlineStr">
        <is>
          <t>MARFOOD</t>
        </is>
      </c>
    </row>
    <row r="266">
      <c r="A266" s="29" t="inlineStr">
        <is>
          <t>IVERSON LEITE AMORIM</t>
        </is>
      </c>
      <c r="B266" s="23" t="n"/>
      <c r="C266" s="28" t="inlineStr">
        <is>
          <t>MARFOOD</t>
        </is>
      </c>
    </row>
    <row r="267">
      <c r="A267" s="29" t="inlineStr">
        <is>
          <t>JAIRO DA SILVA SOUZA</t>
        </is>
      </c>
      <c r="B267" s="23" t="n"/>
      <c r="C267" s="28" t="inlineStr">
        <is>
          <t>MARFOOD</t>
        </is>
      </c>
    </row>
    <row r="268">
      <c r="A268" s="29" t="inlineStr">
        <is>
          <t>JAKELINE VALESIAN DE AGUIAR</t>
        </is>
      </c>
      <c r="B268" s="23" t="n"/>
      <c r="C268" s="28" t="inlineStr">
        <is>
          <t>MARFOOD</t>
        </is>
      </c>
    </row>
    <row r="269">
      <c r="A269" s="29" t="inlineStr">
        <is>
          <t>JEFERSON DA SILVA NASCIMENTO</t>
        </is>
      </c>
      <c r="B269" s="23" t="n"/>
      <c r="C269" s="28" t="inlineStr">
        <is>
          <t>MARFOOD</t>
        </is>
      </c>
    </row>
    <row r="270">
      <c r="A270" s="29" t="inlineStr">
        <is>
          <t>JELIAINE ALVES LAGE</t>
        </is>
      </c>
      <c r="B270" s="23" t="n"/>
      <c r="C270" s="28" t="inlineStr">
        <is>
          <t>MARFOOD</t>
        </is>
      </c>
    </row>
    <row r="271">
      <c r="A271" s="29" t="inlineStr">
        <is>
          <t>JESSE DE LIMA DA SILVA ARAUJO</t>
        </is>
      </c>
      <c r="B271" s="23" t="n"/>
      <c r="C271" s="28" t="inlineStr">
        <is>
          <t>MARFOOD</t>
        </is>
      </c>
    </row>
    <row r="272">
      <c r="A272" s="29" t="inlineStr">
        <is>
          <t>JEYSON PEREIRA DA SILVA</t>
        </is>
      </c>
      <c r="B272" s="23" t="n"/>
      <c r="C272" s="28" t="inlineStr">
        <is>
          <t>MARFOOD</t>
        </is>
      </c>
    </row>
    <row r="273">
      <c r="A273" s="29" t="inlineStr">
        <is>
          <t>JHONATAN DE OLIVEIRA COUTINHO</t>
        </is>
      </c>
      <c r="B273" s="23" t="n"/>
      <c r="C273" s="28" t="inlineStr">
        <is>
          <t>MARFOOD</t>
        </is>
      </c>
    </row>
    <row r="274">
      <c r="A274" s="29" t="inlineStr">
        <is>
          <t>JHONATAN VIEIRA PIRES</t>
        </is>
      </c>
      <c r="B274" s="23" t="n"/>
      <c r="C274" s="28" t="inlineStr">
        <is>
          <t>MARFOOD</t>
        </is>
      </c>
    </row>
    <row r="275">
      <c r="A275" s="29" t="inlineStr">
        <is>
          <t>JOBERT CESAR DA SILVA</t>
        </is>
      </c>
      <c r="B275" s="23" t="n"/>
      <c r="C275" s="28" t="inlineStr">
        <is>
          <t>MARFOOD</t>
        </is>
      </c>
    </row>
    <row r="276">
      <c r="A276" s="29" t="inlineStr">
        <is>
          <t>JONATAS BRAGA FERREIRA</t>
        </is>
      </c>
      <c r="B276" s="23" t="n"/>
      <c r="C276" s="28" t="inlineStr">
        <is>
          <t>MARFOOD</t>
        </is>
      </c>
    </row>
    <row r="277">
      <c r="A277" s="29" t="inlineStr">
        <is>
          <t>JORGE MAYCON ANDRADE DE SOUZA</t>
        </is>
      </c>
      <c r="B277" s="23" t="n"/>
      <c r="C277" s="28" t="inlineStr">
        <is>
          <t>MARFOOD</t>
        </is>
      </c>
    </row>
    <row r="278">
      <c r="A278" s="29" t="inlineStr">
        <is>
          <t>JORGE REID PARAHIBA</t>
        </is>
      </c>
      <c r="B278" s="23" t="n"/>
      <c r="C278" s="28" t="inlineStr">
        <is>
          <t>MARFOOD</t>
        </is>
      </c>
    </row>
    <row r="279">
      <c r="A279" s="29" t="inlineStr">
        <is>
          <t>JOSE FABIO DOS SANTOS SILVA</t>
        </is>
      </c>
      <c r="B279" s="23" t="n"/>
      <c r="C279" s="28" t="inlineStr">
        <is>
          <t>MARFOOD</t>
        </is>
      </c>
    </row>
    <row r="280">
      <c r="A280" s="29" t="inlineStr">
        <is>
          <t>JOSE ORLANDO FURTADO LOPES</t>
        </is>
      </c>
      <c r="B280" s="23" t="n"/>
      <c r="C280" s="28" t="inlineStr">
        <is>
          <t>MARFOOD</t>
        </is>
      </c>
    </row>
    <row r="281">
      <c r="A281" s="29" t="inlineStr">
        <is>
          <t>JOSIELSOM FARINHA REZIER</t>
        </is>
      </c>
      <c r="B281" s="23" t="n"/>
      <c r="C281" s="28" t="inlineStr">
        <is>
          <t>MARFOOD</t>
        </is>
      </c>
    </row>
    <row r="282">
      <c r="A282" s="29" t="inlineStr">
        <is>
          <t>JOSIMAR RIBEIRO PEREIRA</t>
        </is>
      </c>
      <c r="B282" s="23" t="n"/>
      <c r="C282" s="28" t="inlineStr">
        <is>
          <t>MARFOOD</t>
        </is>
      </c>
    </row>
    <row r="283">
      <c r="A283" s="29" t="inlineStr">
        <is>
          <t>JUCILENE SOARES DE JESUS</t>
        </is>
      </c>
      <c r="B283" s="23" t="n"/>
      <c r="C283" s="28" t="inlineStr">
        <is>
          <t>MARFOOD</t>
        </is>
      </c>
    </row>
    <row r="284">
      <c r="A284" s="29" t="inlineStr">
        <is>
          <t>JULIO CESAR CAMPANELI ROBERTO DA SILVA JUNIOR</t>
        </is>
      </c>
      <c r="B284" s="23" t="n"/>
      <c r="C284" s="28" t="inlineStr">
        <is>
          <t>MARFOOD</t>
        </is>
      </c>
    </row>
    <row r="285">
      <c r="A285" s="29" t="inlineStr">
        <is>
          <t>JUNIOR CEZAR DE OLIVEIRA RUIS</t>
        </is>
      </c>
      <c r="B285" s="23" t="n"/>
      <c r="C285" s="28" t="inlineStr">
        <is>
          <t>MARFOOD</t>
        </is>
      </c>
    </row>
    <row r="286">
      <c r="A286" s="29" t="inlineStr">
        <is>
          <t>KATIA SUELY CARDOSO DOS SANTOS SOUZA</t>
        </is>
      </c>
      <c r="B286" s="23" t="n"/>
      <c r="C286" s="28" t="inlineStr">
        <is>
          <t>MARFOOD</t>
        </is>
      </c>
    </row>
    <row r="287">
      <c r="A287" s="29" t="inlineStr">
        <is>
          <t>KELLY MONTAN DA SILVA</t>
        </is>
      </c>
      <c r="B287" s="23" t="n"/>
      <c r="C287" s="28" t="inlineStr">
        <is>
          <t>MARFOOD</t>
        </is>
      </c>
    </row>
    <row r="288">
      <c r="A288" s="29" t="inlineStr">
        <is>
          <t>KLEDEILSON SILVEIRA DA SILVA</t>
        </is>
      </c>
      <c r="B288" s="23" t="n"/>
      <c r="C288" s="28" t="inlineStr">
        <is>
          <t>MARFOOD</t>
        </is>
      </c>
    </row>
    <row r="289">
      <c r="A289" s="29" t="inlineStr">
        <is>
          <t>LEANDRO BARRETO DA SILVA</t>
        </is>
      </c>
      <c r="B289" s="23" t="n"/>
      <c r="C289" s="28" t="inlineStr">
        <is>
          <t>MARFOOD</t>
        </is>
      </c>
    </row>
    <row r="290">
      <c r="A290" s="29" t="inlineStr">
        <is>
          <t>LEANDRO CARVALHO ALVES</t>
        </is>
      </c>
      <c r="B290" s="23" t="n"/>
      <c r="C290" s="28" t="inlineStr">
        <is>
          <t>MARFOOD</t>
        </is>
      </c>
    </row>
    <row r="291">
      <c r="A291" s="29" t="inlineStr">
        <is>
          <t>LEANDRO DE JESUS DA CONCEIÇÃO</t>
        </is>
      </c>
      <c r="B291" s="23" t="n"/>
      <c r="C291" s="28" t="inlineStr">
        <is>
          <t>MARFOOD</t>
        </is>
      </c>
    </row>
    <row r="292">
      <c r="A292" s="29" t="inlineStr">
        <is>
          <t>LEANDRO FERNANDES CABRAL</t>
        </is>
      </c>
      <c r="B292" s="23" t="n"/>
      <c r="C292" s="28" t="inlineStr">
        <is>
          <t>MARFOOD</t>
        </is>
      </c>
    </row>
    <row r="293">
      <c r="A293" s="29" t="inlineStr">
        <is>
          <t>LEANDRO FERREIRA DOS SANTOS</t>
        </is>
      </c>
      <c r="B293" s="23" t="n"/>
      <c r="C293" s="28" t="inlineStr">
        <is>
          <t>MARFOOD</t>
        </is>
      </c>
    </row>
    <row r="294">
      <c r="A294" s="29" t="inlineStr">
        <is>
          <t>LEANDRO PEREIRA TEIXEIRA</t>
        </is>
      </c>
      <c r="B294" s="23" t="n"/>
      <c r="C294" s="28" t="inlineStr">
        <is>
          <t>MARFOOD</t>
        </is>
      </c>
    </row>
    <row r="295">
      <c r="A295" s="29" t="inlineStr">
        <is>
          <t>LEANDRO PESSANHA SANTOS</t>
        </is>
      </c>
      <c r="B295" s="23" t="n"/>
      <c r="C295" s="28" t="inlineStr">
        <is>
          <t>MARFOOD</t>
        </is>
      </c>
    </row>
    <row r="296">
      <c r="A296" s="29" t="inlineStr">
        <is>
          <t>LEANDRO SILVA VIANA</t>
        </is>
      </c>
      <c r="B296" s="23" t="n"/>
      <c r="C296" s="28" t="inlineStr">
        <is>
          <t>MARFOOD</t>
        </is>
      </c>
    </row>
    <row r="297">
      <c r="A297" s="29" t="inlineStr">
        <is>
          <t>LELIA SANTOS ALMEIDA</t>
        </is>
      </c>
      <c r="B297" s="23" t="n"/>
      <c r="C297" s="28" t="inlineStr">
        <is>
          <t>MARFOOD</t>
        </is>
      </c>
    </row>
    <row r="298">
      <c r="A298" s="29" t="inlineStr">
        <is>
          <t>LEONARDO CUNHA PIMENTA</t>
        </is>
      </c>
      <c r="B298" s="23" t="n"/>
      <c r="C298" s="28" t="inlineStr">
        <is>
          <t>MARFOOD</t>
        </is>
      </c>
    </row>
    <row r="299">
      <c r="A299" s="29" t="inlineStr">
        <is>
          <t>LEONARDO RIBEIRO DA SILVA</t>
        </is>
      </c>
      <c r="B299" s="23" t="n"/>
      <c r="C299" s="28" t="inlineStr">
        <is>
          <t>MARFOOD</t>
        </is>
      </c>
    </row>
    <row r="300">
      <c r="A300" s="29" t="inlineStr">
        <is>
          <t>LEONIDAS ROSA DA SILVA</t>
        </is>
      </c>
      <c r="B300" s="23" t="n"/>
      <c r="C300" s="28" t="inlineStr">
        <is>
          <t>MARFOOD</t>
        </is>
      </c>
    </row>
    <row r="301">
      <c r="A301" s="29" t="inlineStr">
        <is>
          <t>LEOZI DOS SANTOS TAVARES</t>
        </is>
      </c>
      <c r="B301" s="23" t="n"/>
      <c r="C301" s="28" t="inlineStr">
        <is>
          <t>MARFOOD</t>
        </is>
      </c>
    </row>
    <row r="302">
      <c r="A302" s="29" t="inlineStr">
        <is>
          <t>LEUREM CAMILO DE CASTRO</t>
        </is>
      </c>
      <c r="B302" s="23" t="n"/>
      <c r="C302" s="28" t="inlineStr">
        <is>
          <t>MARFOOD</t>
        </is>
      </c>
    </row>
    <row r="303">
      <c r="A303" s="29" t="inlineStr">
        <is>
          <t>LUCAS COSTA VIANA</t>
        </is>
      </c>
      <c r="B303" s="23" t="n"/>
      <c r="C303" s="28" t="inlineStr">
        <is>
          <t>MARFOOD</t>
        </is>
      </c>
    </row>
    <row r="304">
      <c r="A304" s="29" t="inlineStr">
        <is>
          <t>LUCAS FRANCA PALAGAR</t>
        </is>
      </c>
      <c r="B304" s="23" t="n"/>
      <c r="C304" s="28" t="inlineStr">
        <is>
          <t>MARFOOD</t>
        </is>
      </c>
    </row>
    <row r="305">
      <c r="A305" s="29" t="inlineStr">
        <is>
          <t>LUCAS RIBEIRO DE SOUZA</t>
        </is>
      </c>
      <c r="B305" s="23" t="n"/>
      <c r="C305" s="28" t="inlineStr">
        <is>
          <t>MARFOOD</t>
        </is>
      </c>
    </row>
    <row r="306">
      <c r="A306" s="29" t="inlineStr">
        <is>
          <t>LUCAS RICARDO DA SILVA</t>
        </is>
      </c>
      <c r="B306" s="23" t="n"/>
      <c r="C306" s="28" t="inlineStr">
        <is>
          <t>MARFOOD</t>
        </is>
      </c>
    </row>
    <row r="307">
      <c r="A307" s="29" t="inlineStr">
        <is>
          <t>LUCIANA BACHETTI CESTARI</t>
        </is>
      </c>
      <c r="B307" s="23" t="n"/>
      <c r="C307" s="28" t="inlineStr">
        <is>
          <t>MARFOOD</t>
        </is>
      </c>
    </row>
    <row r="308">
      <c r="A308" s="29" t="inlineStr">
        <is>
          <t>LUCIANO DOMINGUES AREAS</t>
        </is>
      </c>
      <c r="B308" s="23" t="n"/>
      <c r="C308" s="28" t="inlineStr">
        <is>
          <t>MARFOOD</t>
        </is>
      </c>
    </row>
    <row r="309">
      <c r="A309" s="29" t="inlineStr">
        <is>
          <t>LUCIANO JUVENCIO DA SILVA</t>
        </is>
      </c>
      <c r="B309" s="23" t="n"/>
      <c r="C309" s="28" t="inlineStr">
        <is>
          <t>MARFOOD</t>
        </is>
      </c>
    </row>
    <row r="310">
      <c r="A310" s="29" t="inlineStr">
        <is>
          <t>LUCIO FRAGA DA SILVA PINTO</t>
        </is>
      </c>
      <c r="B310" s="23" t="n"/>
      <c r="C310" s="28" t="inlineStr">
        <is>
          <t>MARFOOD</t>
        </is>
      </c>
    </row>
    <row r="311">
      <c r="A311" s="29" t="inlineStr">
        <is>
          <t>LUIS CARLOS CORDEIRO HALLER</t>
        </is>
      </c>
      <c r="B311" s="23" t="n"/>
      <c r="C311" s="28" t="inlineStr">
        <is>
          <t>MARFOOD</t>
        </is>
      </c>
    </row>
    <row r="312">
      <c r="A312" s="29" t="inlineStr">
        <is>
          <t>LUIS CLAUDIO DE BRITO MENDES</t>
        </is>
      </c>
      <c r="B312" s="23" t="n"/>
      <c r="C312" s="28" t="inlineStr">
        <is>
          <t>MARFOOD</t>
        </is>
      </c>
    </row>
    <row r="313">
      <c r="A313" s="29" t="inlineStr">
        <is>
          <t>LYDIA MARIA LIMA DE SOUZA</t>
        </is>
      </c>
      <c r="B313" s="23" t="n"/>
      <c r="C313" s="28" t="inlineStr">
        <is>
          <t>MARFOOD</t>
        </is>
      </c>
    </row>
    <row r="314">
      <c r="A314" s="29" t="inlineStr">
        <is>
          <t>MAGNO BARBOSA MANTOVANI</t>
        </is>
      </c>
      <c r="B314" s="23" t="n"/>
      <c r="C314" s="28" t="inlineStr">
        <is>
          <t>MARFOOD</t>
        </is>
      </c>
    </row>
    <row r="315">
      <c r="A315" s="29" t="inlineStr">
        <is>
          <t>MAICKON COUTINHO DE SOUZA</t>
        </is>
      </c>
      <c r="B315" s="23" t="n"/>
      <c r="C315" s="28" t="inlineStr">
        <is>
          <t>MARFOOD</t>
        </is>
      </c>
    </row>
    <row r="316">
      <c r="A316" s="29" t="inlineStr">
        <is>
          <t>MANOEL EDUARDO BATISTA DE JESUS</t>
        </is>
      </c>
      <c r="B316" s="23" t="n"/>
      <c r="C316" s="28" t="inlineStr">
        <is>
          <t>MARFOOD</t>
        </is>
      </c>
    </row>
    <row r="317">
      <c r="A317" s="29" t="inlineStr">
        <is>
          <t>MARCELLO CORREA PEREIRA DA SILVA</t>
        </is>
      </c>
      <c r="B317" s="23" t="n"/>
      <c r="C317" s="28" t="inlineStr">
        <is>
          <t>MARFOOD</t>
        </is>
      </c>
    </row>
    <row r="318">
      <c r="A318" s="29" t="inlineStr">
        <is>
          <t>MARCELLO LOPES DE OLIVEIRA</t>
        </is>
      </c>
      <c r="B318" s="23" t="n"/>
      <c r="C318" s="28" t="inlineStr">
        <is>
          <t>MARFOOD</t>
        </is>
      </c>
    </row>
    <row r="319">
      <c r="A319" s="29" t="inlineStr">
        <is>
          <t>MARCELO ARAUJO MAGARAO CARDOSO</t>
        </is>
      </c>
      <c r="B319" s="23" t="n"/>
      <c r="C319" s="28" t="inlineStr">
        <is>
          <t>MARFOOD</t>
        </is>
      </c>
    </row>
    <row r="320">
      <c r="A320" s="29" t="inlineStr">
        <is>
          <t>MARCELO CORREA DA SILVA</t>
        </is>
      </c>
      <c r="B320" s="23" t="n"/>
      <c r="C320" s="28" t="inlineStr">
        <is>
          <t>MARFOOD</t>
        </is>
      </c>
    </row>
    <row r="321">
      <c r="A321" s="29" t="inlineStr">
        <is>
          <t>MARCELO DA SILVA</t>
        </is>
      </c>
      <c r="B321" s="23" t="n"/>
      <c r="C321" s="28" t="inlineStr">
        <is>
          <t>MARFOOD</t>
        </is>
      </c>
    </row>
    <row r="322">
      <c r="A322" s="29" t="inlineStr">
        <is>
          <t>MARCELO SILVA BATISTA</t>
        </is>
      </c>
      <c r="B322" s="23" t="n"/>
      <c r="C322" s="28" t="inlineStr">
        <is>
          <t>MARFOOD</t>
        </is>
      </c>
    </row>
    <row r="323">
      <c r="A323" s="29" t="inlineStr">
        <is>
          <t>MARCELO WESLEY DE SOUZA</t>
        </is>
      </c>
      <c r="B323" s="23" t="n"/>
      <c r="C323" s="28" t="inlineStr">
        <is>
          <t>MARFOOD</t>
        </is>
      </c>
    </row>
    <row r="324">
      <c r="A324" s="29" t="inlineStr">
        <is>
          <t>MARCIELE VIEIRA DOS SANTOS</t>
        </is>
      </c>
      <c r="B324" s="23" t="n"/>
      <c r="C324" s="28" t="inlineStr">
        <is>
          <t>MARFOOD</t>
        </is>
      </c>
    </row>
    <row r="325">
      <c r="A325" s="29" t="inlineStr">
        <is>
          <t>MARCIO DA SILVA GAMA</t>
        </is>
      </c>
      <c r="B325" s="23" t="n"/>
      <c r="C325" s="28" t="inlineStr">
        <is>
          <t>MARFOOD</t>
        </is>
      </c>
    </row>
    <row r="326">
      <c r="A326" s="29" t="inlineStr">
        <is>
          <t>MARCIO LUIS DA MOTA SILVA</t>
        </is>
      </c>
      <c r="B326" s="23" t="n"/>
      <c r="C326" s="28" t="inlineStr">
        <is>
          <t>MARFOOD</t>
        </is>
      </c>
    </row>
    <row r="327">
      <c r="A327" s="29" t="inlineStr">
        <is>
          <t>MARCO ANTONIO GOMES FERNANDES</t>
        </is>
      </c>
      <c r="B327" s="23" t="n"/>
      <c r="C327" s="28" t="inlineStr">
        <is>
          <t>MARFOOD</t>
        </is>
      </c>
    </row>
    <row r="328">
      <c r="A328" s="29" t="inlineStr">
        <is>
          <t>MARCO ANTONIO TEIXEIRA JUNIOR</t>
        </is>
      </c>
      <c r="B328" s="23" t="n"/>
      <c r="C328" s="28" t="inlineStr">
        <is>
          <t>MARFOOD</t>
        </is>
      </c>
    </row>
    <row r="329">
      <c r="A329" s="29" t="inlineStr">
        <is>
          <t>MARCO ANTONIO VICENTE</t>
        </is>
      </c>
      <c r="B329" s="23" t="n"/>
      <c r="C329" s="28" t="inlineStr">
        <is>
          <t>MARFOOD</t>
        </is>
      </c>
    </row>
    <row r="330">
      <c r="A330" s="29" t="inlineStr">
        <is>
          <t>MARCOS ALVES MACHADO JUNIOR</t>
        </is>
      </c>
      <c r="B330" s="23" t="n"/>
      <c r="C330" s="28" t="inlineStr">
        <is>
          <t>MARFOOD</t>
        </is>
      </c>
    </row>
    <row r="331">
      <c r="A331" s="29" t="inlineStr">
        <is>
          <t>MARCOS ANTONIO BRAGA DA SILVA</t>
        </is>
      </c>
      <c r="B331" s="23" t="n"/>
      <c r="C331" s="28" t="inlineStr">
        <is>
          <t>MARFOOD</t>
        </is>
      </c>
    </row>
    <row r="332">
      <c r="A332" s="29" t="inlineStr">
        <is>
          <t>MARCOS ANTONIO PEREIRA CARNEIRO</t>
        </is>
      </c>
      <c r="B332" s="23" t="n"/>
      <c r="C332" s="28" t="inlineStr">
        <is>
          <t>MARFOOD</t>
        </is>
      </c>
    </row>
    <row r="333">
      <c r="A333" s="29" t="inlineStr">
        <is>
          <t>MARCOS AURELIO DE OLIVEIRA SOUZA</t>
        </is>
      </c>
      <c r="B333" s="23" t="n"/>
      <c r="C333" s="28" t="inlineStr">
        <is>
          <t>MARFOOD</t>
        </is>
      </c>
    </row>
    <row r="334">
      <c r="A334" s="29" t="inlineStr">
        <is>
          <t>MARCOS DOUGLAS WILLEMEN GOMES</t>
        </is>
      </c>
      <c r="B334" s="23" t="n"/>
      <c r="C334" s="28" t="inlineStr">
        <is>
          <t>MARFOOD</t>
        </is>
      </c>
    </row>
    <row r="335">
      <c r="A335" s="29" t="inlineStr">
        <is>
          <t>MARCOS VINICIUS DE OLIVEIRA ARAÚJO</t>
        </is>
      </c>
      <c r="B335" s="23" t="n"/>
      <c r="C335" s="28" t="inlineStr">
        <is>
          <t>MARFOOD</t>
        </is>
      </c>
    </row>
    <row r="336">
      <c r="A336" s="29" t="inlineStr">
        <is>
          <t>MARILIA GOMES KASCHER</t>
        </is>
      </c>
      <c r="B336" s="23" t="n"/>
      <c r="C336" s="28" t="inlineStr">
        <is>
          <t>MARFOOD</t>
        </is>
      </c>
    </row>
    <row r="337">
      <c r="A337" s="29" t="inlineStr">
        <is>
          <t>MARLON SILVA PAIVA</t>
        </is>
      </c>
      <c r="B337" s="23" t="n"/>
      <c r="C337" s="28" t="inlineStr">
        <is>
          <t>MARFOOD</t>
        </is>
      </c>
    </row>
    <row r="338">
      <c r="A338" s="29" t="inlineStr">
        <is>
          <t>MARYNIZIA MARTINS COSTA</t>
        </is>
      </c>
      <c r="B338" s="23" t="n"/>
      <c r="C338" s="28" t="inlineStr">
        <is>
          <t>MARFOOD</t>
        </is>
      </c>
    </row>
    <row r="339">
      <c r="A339" s="29" t="inlineStr">
        <is>
          <t>MATEUS DE SOUZA MOTTA</t>
        </is>
      </c>
      <c r="B339" s="23" t="n"/>
      <c r="C339" s="28" t="inlineStr">
        <is>
          <t>MARFOOD</t>
        </is>
      </c>
    </row>
    <row r="340">
      <c r="A340" s="29" t="inlineStr">
        <is>
          <t>MATHEUS DE SOUZA DOMINGUES DA SILVA</t>
        </is>
      </c>
      <c r="B340" s="23" t="n"/>
      <c r="C340" s="28" t="inlineStr">
        <is>
          <t>MARFOOD</t>
        </is>
      </c>
    </row>
    <row r="341">
      <c r="A341" s="29" t="inlineStr">
        <is>
          <t>MAURA MOTA DE SOUZA</t>
        </is>
      </c>
      <c r="B341" s="23" t="n"/>
      <c r="C341" s="28" t="inlineStr">
        <is>
          <t>MARFOOD</t>
        </is>
      </c>
    </row>
    <row r="342">
      <c r="A342" s="29" t="inlineStr">
        <is>
          <t>MAYARA AMORIM MACHADO</t>
        </is>
      </c>
      <c r="B342" s="23" t="n"/>
      <c r="C342" s="28" t="inlineStr">
        <is>
          <t>MARFOOD</t>
        </is>
      </c>
    </row>
    <row r="343">
      <c r="A343" s="29" t="inlineStr">
        <is>
          <t>MICHEL DE MATTOS OLIVEIRA</t>
        </is>
      </c>
      <c r="B343" s="23" t="n"/>
      <c r="C343" s="28" t="inlineStr">
        <is>
          <t>MARFOOD</t>
        </is>
      </c>
    </row>
    <row r="344">
      <c r="A344" s="29" t="inlineStr">
        <is>
          <t>MILTON GOMES FRANCISCO</t>
        </is>
      </c>
      <c r="B344" s="23" t="n"/>
      <c r="C344" s="28" t="inlineStr">
        <is>
          <t>MARFOOD</t>
        </is>
      </c>
    </row>
    <row r="345">
      <c r="A345" s="29" t="inlineStr">
        <is>
          <t>NATALIA MAPA MENDES</t>
        </is>
      </c>
      <c r="B345" s="23" t="n"/>
      <c r="C345" s="28" t="inlineStr">
        <is>
          <t>MARFOOD</t>
        </is>
      </c>
    </row>
    <row r="346">
      <c r="A346" s="29" t="inlineStr">
        <is>
          <t>NATANAEL LOUREDO QUINTAS</t>
        </is>
      </c>
      <c r="B346" s="23" t="n"/>
      <c r="C346" s="28" t="inlineStr">
        <is>
          <t>MARFOOD</t>
        </is>
      </c>
    </row>
    <row r="347">
      <c r="A347" s="29" t="inlineStr">
        <is>
          <t>NATHAN SOUZA DE OLIVEIRA</t>
        </is>
      </c>
      <c r="B347" s="23" t="n"/>
      <c r="C347" s="28" t="inlineStr">
        <is>
          <t>MARFOOD</t>
        </is>
      </c>
    </row>
    <row r="348">
      <c r="A348" s="29" t="inlineStr">
        <is>
          <t>ORDILEY DOS REIS ROSAIS</t>
        </is>
      </c>
      <c r="B348" s="23" t="n"/>
      <c r="C348" s="28" t="inlineStr">
        <is>
          <t>MARFOOD</t>
        </is>
      </c>
    </row>
    <row r="349">
      <c r="A349" s="29" t="inlineStr">
        <is>
          <t>ORLANDO RODRIGUES DA SILVA</t>
        </is>
      </c>
      <c r="B349" s="23" t="n"/>
      <c r="C349" s="28" t="inlineStr">
        <is>
          <t>MARFOOD</t>
        </is>
      </c>
    </row>
    <row r="350">
      <c r="A350" s="29" t="inlineStr">
        <is>
          <t>OSIEL DOS SANTOS LOPES</t>
        </is>
      </c>
      <c r="B350" s="23" t="n"/>
      <c r="C350" s="28" t="inlineStr">
        <is>
          <t>MARFOOD</t>
        </is>
      </c>
    </row>
    <row r="351">
      <c r="A351" s="29" t="inlineStr">
        <is>
          <t>OSVALDO ALVES DOS SANTOS</t>
        </is>
      </c>
      <c r="B351" s="23" t="n"/>
      <c r="C351" s="28" t="inlineStr">
        <is>
          <t>MARFOOD</t>
        </is>
      </c>
    </row>
    <row r="352">
      <c r="A352" s="29" t="inlineStr">
        <is>
          <t>OSVALDO DA SILVA TRAVASSOS</t>
        </is>
      </c>
      <c r="B352" s="23" t="n"/>
      <c r="C352" s="28" t="inlineStr">
        <is>
          <t>MARFOOD</t>
        </is>
      </c>
    </row>
    <row r="353">
      <c r="A353" s="29" t="inlineStr">
        <is>
          <t>OTAVIO NATAL DOS SANTOS</t>
        </is>
      </c>
      <c r="B353" s="23" t="n"/>
      <c r="C353" s="28" t="inlineStr">
        <is>
          <t>MARFOOD</t>
        </is>
      </c>
    </row>
    <row r="354">
      <c r="A354" s="29" t="inlineStr">
        <is>
          <t>PATRICK SILVA DOS SANTOS</t>
        </is>
      </c>
      <c r="B354" s="23" t="n"/>
      <c r="C354" s="28" t="inlineStr">
        <is>
          <t>MARFOOD</t>
        </is>
      </c>
    </row>
    <row r="355">
      <c r="A355" s="29" t="inlineStr">
        <is>
          <t>PAULO FREITAS DE SOUZA</t>
        </is>
      </c>
      <c r="B355" s="23" t="n"/>
      <c r="C355" s="28" t="inlineStr">
        <is>
          <t>MARFOOD</t>
        </is>
      </c>
    </row>
    <row r="356">
      <c r="A356" s="29" t="inlineStr">
        <is>
          <t>PAULO HENRIQUE BARRETO DE ALMEIDA</t>
        </is>
      </c>
      <c r="B356" s="23" t="n"/>
      <c r="C356" s="28" t="inlineStr">
        <is>
          <t>MARFOOD</t>
        </is>
      </c>
    </row>
    <row r="357">
      <c r="A357" s="29" t="inlineStr">
        <is>
          <t>PAULO SERGIO CESAR MARTINS</t>
        </is>
      </c>
      <c r="B357" s="23" t="n"/>
      <c r="C357" s="28" t="inlineStr">
        <is>
          <t>MARFOOD</t>
        </is>
      </c>
    </row>
    <row r="358">
      <c r="A358" s="29" t="inlineStr">
        <is>
          <t>PAULO SERGIO JUVENCIO NOVAES</t>
        </is>
      </c>
      <c r="B358" s="23" t="n"/>
      <c r="C358" s="28" t="inlineStr">
        <is>
          <t>MARFOOD</t>
        </is>
      </c>
    </row>
    <row r="359">
      <c r="A359" s="29" t="inlineStr">
        <is>
          <t>PEDRO DOS SANTOS SOUZA</t>
        </is>
      </c>
      <c r="B359" s="23" t="n"/>
      <c r="C359" s="28" t="inlineStr">
        <is>
          <t>MARFOOD</t>
        </is>
      </c>
    </row>
    <row r="360">
      <c r="A360" s="29" t="inlineStr">
        <is>
          <t>PEDRO HENRIQUE LIMA TEODORO</t>
        </is>
      </c>
      <c r="B360" s="23" t="n"/>
      <c r="C360" s="28" t="inlineStr">
        <is>
          <t>MARFOOD</t>
        </is>
      </c>
    </row>
    <row r="361">
      <c r="A361" s="29" t="inlineStr">
        <is>
          <t>PEDRO MENDONCA NETO</t>
        </is>
      </c>
      <c r="B361" s="23" t="n"/>
      <c r="C361" s="28" t="inlineStr">
        <is>
          <t>MARFOOD</t>
        </is>
      </c>
    </row>
    <row r="362">
      <c r="A362" s="29" t="inlineStr">
        <is>
          <t>RAFAEL DE ALVARENGA FERREIRA</t>
        </is>
      </c>
      <c r="B362" s="23" t="n"/>
      <c r="C362" s="28" t="inlineStr">
        <is>
          <t>MARFOOD</t>
        </is>
      </c>
    </row>
    <row r="363">
      <c r="A363" s="29" t="inlineStr">
        <is>
          <t>RAFAEL NOGUEIRA MEDEIROS</t>
        </is>
      </c>
      <c r="B363" s="23" t="n"/>
      <c r="C363" s="28" t="inlineStr">
        <is>
          <t>MARFOOD</t>
        </is>
      </c>
    </row>
    <row r="364">
      <c r="A364" s="29" t="inlineStr">
        <is>
          <t>RAFAEL RODRIGUES PINTO CORREA SERRA</t>
        </is>
      </c>
      <c r="B364" s="23" t="n"/>
      <c r="C364" s="28" t="inlineStr">
        <is>
          <t>MARFOOD</t>
        </is>
      </c>
    </row>
    <row r="365">
      <c r="A365" s="29" t="inlineStr">
        <is>
          <t>RAFAEL TEIXEIRA DA SILVA</t>
        </is>
      </c>
      <c r="B365" s="23" t="n"/>
      <c r="C365" s="28" t="inlineStr">
        <is>
          <t>MARFOOD</t>
        </is>
      </c>
    </row>
    <row r="366">
      <c r="A366" s="29" t="inlineStr">
        <is>
          <t>RAUFER GARCIA FERREIRA</t>
        </is>
      </c>
      <c r="B366" s="23" t="n"/>
      <c r="C366" s="28" t="inlineStr">
        <is>
          <t>MARFOOD</t>
        </is>
      </c>
    </row>
    <row r="367">
      <c r="A367" s="29" t="inlineStr">
        <is>
          <t>RAYAN GONCALVES DE PAULO</t>
        </is>
      </c>
      <c r="B367" s="23" t="n"/>
      <c r="C367" s="28" t="inlineStr">
        <is>
          <t>MARFOOD</t>
        </is>
      </c>
    </row>
    <row r="368">
      <c r="A368" s="29" t="inlineStr">
        <is>
          <t>RENATO DOS REIS SANTOS</t>
        </is>
      </c>
      <c r="B368" s="23" t="n"/>
      <c r="C368" s="28" t="inlineStr">
        <is>
          <t>MARFOOD</t>
        </is>
      </c>
    </row>
    <row r="369">
      <c r="A369" s="29" t="inlineStr">
        <is>
          <t>RENATO SALLES PINTO</t>
        </is>
      </c>
      <c r="B369" s="23" t="n"/>
      <c r="C369" s="28" t="inlineStr">
        <is>
          <t>MARFOOD</t>
        </is>
      </c>
    </row>
    <row r="370">
      <c r="A370" s="29" t="inlineStr">
        <is>
          <t>ROBSON NARCIZO RIBEIRO</t>
        </is>
      </c>
      <c r="B370" s="23" t="n"/>
      <c r="C370" s="28" t="inlineStr">
        <is>
          <t>MARFOOD</t>
        </is>
      </c>
    </row>
    <row r="371">
      <c r="A371" s="29" t="inlineStr">
        <is>
          <t>RODRIGO DE PAULA BOROTO</t>
        </is>
      </c>
      <c r="B371" s="23" t="n"/>
      <c r="C371" s="28" t="inlineStr">
        <is>
          <t>MARFOOD</t>
        </is>
      </c>
    </row>
    <row r="372">
      <c r="A372" s="29" t="inlineStr">
        <is>
          <t>RODRIGO DE SOUZA ALVES NUNES</t>
        </is>
      </c>
      <c r="B372" s="23" t="n"/>
      <c r="C372" s="28" t="inlineStr">
        <is>
          <t>MARFOOD</t>
        </is>
      </c>
    </row>
    <row r="373">
      <c r="A373" s="29" t="inlineStr">
        <is>
          <t>RODRIGO OLIVEIRA DE AZEVEDO</t>
        </is>
      </c>
      <c r="B373" s="23" t="n"/>
      <c r="C373" s="28" t="inlineStr">
        <is>
          <t>MARFOOD</t>
        </is>
      </c>
    </row>
    <row r="374">
      <c r="A374" s="29" t="inlineStr">
        <is>
          <t xml:space="preserve">ROGERIO GONCALVES DA COSTA GOMES  </t>
        </is>
      </c>
      <c r="B374" s="23" t="n"/>
      <c r="C374" s="28" t="inlineStr">
        <is>
          <t>MARFOOD</t>
        </is>
      </c>
    </row>
    <row r="375">
      <c r="A375" s="29" t="inlineStr">
        <is>
          <t>ROGERIO RIBEIRO GUIMARAES</t>
        </is>
      </c>
      <c r="B375" s="23" t="n"/>
      <c r="C375" s="28" t="inlineStr">
        <is>
          <t>MARFOOD</t>
        </is>
      </c>
    </row>
    <row r="376">
      <c r="A376" s="29" t="inlineStr">
        <is>
          <t>ROMILTON PEREIRA DA SILVA OLIVEIRA</t>
        </is>
      </c>
      <c r="B376" s="23" t="n"/>
      <c r="C376" s="28" t="inlineStr">
        <is>
          <t>MARFOOD</t>
        </is>
      </c>
    </row>
    <row r="377">
      <c r="A377" s="29" t="inlineStr">
        <is>
          <t>RONALDO DA SILVA BEZERRA</t>
        </is>
      </c>
      <c r="B377" s="23" t="n"/>
      <c r="C377" s="28" t="inlineStr">
        <is>
          <t>MARFOOD</t>
        </is>
      </c>
    </row>
    <row r="378">
      <c r="A378" s="29" t="inlineStr">
        <is>
          <t>RUTH NAZARETH DOS SANTOS ASSEN</t>
        </is>
      </c>
      <c r="B378" s="23" t="n"/>
      <c r="C378" s="28" t="inlineStr">
        <is>
          <t>MARFOOD</t>
        </is>
      </c>
    </row>
    <row r="379">
      <c r="A379" s="29" t="inlineStr">
        <is>
          <t>SAULO DE OLIVEIRA MARTINS</t>
        </is>
      </c>
      <c r="B379" s="23" t="n"/>
      <c r="C379" s="28" t="inlineStr">
        <is>
          <t>MARFOOD</t>
        </is>
      </c>
    </row>
    <row r="380">
      <c r="A380" s="29" t="inlineStr">
        <is>
          <t>SAULO DE OLIVIERA MARTINS</t>
        </is>
      </c>
      <c r="B380" s="23" t="n"/>
      <c r="C380" s="28" t="inlineStr">
        <is>
          <t>MARFOOD</t>
        </is>
      </c>
    </row>
    <row r="381">
      <c r="A381" s="29" t="inlineStr">
        <is>
          <t>SEBASTIAO BATISTA FERREIRA</t>
        </is>
      </c>
      <c r="B381" s="23" t="n"/>
      <c r="C381" s="28" t="inlineStr">
        <is>
          <t>MARFOOD</t>
        </is>
      </c>
    </row>
    <row r="382">
      <c r="A382" s="29" t="inlineStr">
        <is>
          <t>SIDNEI GOMES RIBEIRO JUNIOR</t>
        </is>
      </c>
      <c r="B382" s="23" t="n"/>
      <c r="C382" s="28" t="inlineStr">
        <is>
          <t>MARFOOD</t>
        </is>
      </c>
    </row>
    <row r="383">
      <c r="A383" s="29" t="inlineStr">
        <is>
          <t>SILVANA DE OLIVEIRA CARDOZO</t>
        </is>
      </c>
      <c r="B383" s="23" t="n"/>
      <c r="C383" s="28" t="inlineStr">
        <is>
          <t>MARFOOD</t>
        </is>
      </c>
    </row>
    <row r="384">
      <c r="A384" s="29" t="inlineStr">
        <is>
          <t>SILVANO DA SILVA</t>
        </is>
      </c>
      <c r="B384" s="23" t="n"/>
      <c r="C384" s="28" t="inlineStr">
        <is>
          <t>MARFOOD</t>
        </is>
      </c>
    </row>
    <row r="385">
      <c r="A385" s="29" t="inlineStr">
        <is>
          <t>SONIA MARIA RIBEIRO ALVES BURCK</t>
        </is>
      </c>
      <c r="B385" s="23" t="n"/>
      <c r="C385" s="28" t="inlineStr">
        <is>
          <t>MARFOOD</t>
        </is>
      </c>
    </row>
    <row r="386">
      <c r="A386" s="29" t="inlineStr">
        <is>
          <t>SUELEN MOTA DA CONCEICAO</t>
        </is>
      </c>
      <c r="B386" s="23" t="n"/>
      <c r="C386" s="28" t="inlineStr">
        <is>
          <t>MARFOOD</t>
        </is>
      </c>
    </row>
    <row r="387">
      <c r="A387" s="29" t="inlineStr">
        <is>
          <t>TALVANE ORNELLAS CERCA JUNIOR</t>
        </is>
      </c>
      <c r="B387" s="23" t="n"/>
      <c r="C387" s="28" t="inlineStr">
        <is>
          <t>MARFOOD</t>
        </is>
      </c>
    </row>
    <row r="388">
      <c r="A388" s="29" t="inlineStr">
        <is>
          <t>TERCIO BRAGA CORREIA</t>
        </is>
      </c>
      <c r="B388" s="23" t="n"/>
      <c r="C388" s="28" t="inlineStr">
        <is>
          <t>MARFOOD</t>
        </is>
      </c>
    </row>
    <row r="389">
      <c r="A389" s="29" t="inlineStr">
        <is>
          <t>THIAGO GONCALVES ALVARENGA</t>
        </is>
      </c>
      <c r="B389" s="23" t="n"/>
      <c r="C389" s="28" t="inlineStr">
        <is>
          <t>MARFOOD</t>
        </is>
      </c>
    </row>
    <row r="390">
      <c r="A390" s="29" t="inlineStr">
        <is>
          <t>THIAGO GONÇALVES DE ALVARENGA</t>
        </is>
      </c>
      <c r="B390" s="23" t="n"/>
      <c r="C390" s="28" t="inlineStr">
        <is>
          <t>MARFOOD</t>
        </is>
      </c>
    </row>
    <row r="391">
      <c r="A391" s="29" t="inlineStr">
        <is>
          <t>THIAGO LAZARINI DE SOUZA</t>
        </is>
      </c>
      <c r="B391" s="23" t="n"/>
      <c r="C391" s="28" t="inlineStr">
        <is>
          <t>MARFOOD</t>
        </is>
      </c>
    </row>
    <row r="392">
      <c r="A392" s="29" t="inlineStr">
        <is>
          <t>THIAGO NASCIMENTO ALVES</t>
        </is>
      </c>
      <c r="B392" s="23" t="n"/>
      <c r="C392" s="28" t="inlineStr">
        <is>
          <t>MARFOOD</t>
        </is>
      </c>
    </row>
    <row r="393">
      <c r="A393" s="29" t="inlineStr">
        <is>
          <t>THIAGO ROCHA DA SILVA</t>
        </is>
      </c>
      <c r="B393" s="23" t="n"/>
      <c r="C393" s="28" t="inlineStr">
        <is>
          <t>MARFOOD</t>
        </is>
      </c>
    </row>
    <row r="394">
      <c r="A394" s="29" t="inlineStr">
        <is>
          <t>THOMAZ SOARES ALVES PESSANHA</t>
        </is>
      </c>
      <c r="B394" s="23" t="n"/>
      <c r="C394" s="28" t="inlineStr">
        <is>
          <t>MARFOOD</t>
        </is>
      </c>
    </row>
    <row r="395">
      <c r="A395" s="29" t="inlineStr">
        <is>
          <t>TIAGO GOMES PIRES</t>
        </is>
      </c>
      <c r="B395" s="23" t="n"/>
      <c r="C395" s="28" t="inlineStr">
        <is>
          <t>MARFOOD</t>
        </is>
      </c>
    </row>
    <row r="396">
      <c r="A396" s="29" t="inlineStr">
        <is>
          <t>UEDSON TEXEIRA DO PRADO</t>
        </is>
      </c>
      <c r="B396" s="23" t="n"/>
      <c r="C396" s="28" t="inlineStr">
        <is>
          <t>MARFOOD</t>
        </is>
      </c>
    </row>
    <row r="397">
      <c r="A397" s="29" t="inlineStr">
        <is>
          <t>UERITON GOUDAR DA SILVA</t>
        </is>
      </c>
      <c r="B397" s="23" t="n"/>
      <c r="C397" s="28" t="inlineStr">
        <is>
          <t>MARFOOD</t>
        </is>
      </c>
    </row>
    <row r="398">
      <c r="A398" s="29" t="inlineStr">
        <is>
          <t>UESCLEI DA SILVA BASTOS</t>
        </is>
      </c>
      <c r="B398" s="23" t="n"/>
      <c r="C398" s="28" t="inlineStr">
        <is>
          <t>MARFOOD</t>
        </is>
      </c>
    </row>
    <row r="399">
      <c r="A399" s="29" t="inlineStr">
        <is>
          <t>VANDECARLOS NOGUEIRA NEVES</t>
        </is>
      </c>
      <c r="B399" s="23" t="n"/>
      <c r="C399" s="28" t="inlineStr">
        <is>
          <t>MARFOOD</t>
        </is>
      </c>
    </row>
    <row r="400">
      <c r="A400" s="29" t="inlineStr">
        <is>
          <t>VICTOR DA SILVA DOS SANTOS</t>
        </is>
      </c>
      <c r="B400" s="23" t="n"/>
      <c r="C400" s="28" t="inlineStr">
        <is>
          <t>MARFOOD</t>
        </is>
      </c>
    </row>
    <row r="401">
      <c r="A401" s="29" t="inlineStr">
        <is>
          <t>VICTOR NUNES QUEIROZ DE LIMA</t>
        </is>
      </c>
      <c r="B401" s="23" t="n"/>
      <c r="C401" s="28" t="inlineStr">
        <is>
          <t>MARFOOD</t>
        </is>
      </c>
    </row>
    <row r="402">
      <c r="A402" s="29" t="inlineStr">
        <is>
          <t>VICTOR RENATO DE ALMEIDA PAIVA</t>
        </is>
      </c>
      <c r="B402" s="23" t="n"/>
      <c r="C402" s="28" t="inlineStr">
        <is>
          <t>MARFOOD</t>
        </is>
      </c>
    </row>
    <row r="403">
      <c r="A403" s="29" t="inlineStr">
        <is>
          <t>VINICIUS ALMEIDA DA SILVA</t>
        </is>
      </c>
      <c r="B403" s="23" t="n"/>
      <c r="C403" s="28" t="inlineStr">
        <is>
          <t>MARFOOD</t>
        </is>
      </c>
    </row>
    <row r="404">
      <c r="A404" s="29" t="inlineStr">
        <is>
          <t>VITOR DA SILVA BERAL</t>
        </is>
      </c>
      <c r="B404" s="23" t="n"/>
      <c r="C404" s="28" t="inlineStr">
        <is>
          <t>MARFOOD</t>
        </is>
      </c>
    </row>
    <row r="405">
      <c r="A405" s="29" t="inlineStr">
        <is>
          <t>WALLACE DA SILVA FONSECA</t>
        </is>
      </c>
      <c r="B405" s="23" t="n"/>
      <c r="C405" s="28" t="inlineStr">
        <is>
          <t>MARFOOD</t>
        </is>
      </c>
    </row>
    <row r="406">
      <c r="A406" s="29" t="inlineStr">
        <is>
          <t>WANAINY RODRIGUES ANDRADE</t>
        </is>
      </c>
      <c r="B406" s="23" t="n"/>
      <c r="C406" s="28" t="inlineStr">
        <is>
          <t>MARFOOD</t>
        </is>
      </c>
    </row>
    <row r="407">
      <c r="A407" s="29" t="inlineStr">
        <is>
          <t>WANDERSON DA SILVA DE OLIVEIRA</t>
        </is>
      </c>
      <c r="B407" s="23" t="n"/>
      <c r="C407" s="28" t="inlineStr">
        <is>
          <t>MARFOOD</t>
        </is>
      </c>
    </row>
    <row r="408">
      <c r="A408" s="29" t="inlineStr">
        <is>
          <t>WASHINGTON LUIZ RODRIGUES ESTOLLER</t>
        </is>
      </c>
      <c r="B408" s="23" t="n"/>
      <c r="C408" s="28" t="inlineStr">
        <is>
          <t>MARFOOD</t>
        </is>
      </c>
    </row>
    <row r="409">
      <c r="A409" s="29" t="inlineStr">
        <is>
          <t>WELINGTON DAS CHAGAS RODRIGUES</t>
        </is>
      </c>
      <c r="B409" s="23" t="n"/>
      <c r="C409" s="28" t="inlineStr">
        <is>
          <t>MARFOOD</t>
        </is>
      </c>
    </row>
    <row r="410">
      <c r="A410" s="29" t="inlineStr">
        <is>
          <t>WELLINGTON GONCALVES DOS SANTOS SILVA</t>
        </is>
      </c>
      <c r="B410" s="23" t="n"/>
      <c r="C410" s="28" t="inlineStr">
        <is>
          <t>MARFOOD</t>
        </is>
      </c>
    </row>
    <row r="411">
      <c r="A411" s="29" t="inlineStr">
        <is>
          <t>WELLINGTON PEREIRA DA SILVA</t>
        </is>
      </c>
      <c r="B411" s="23" t="n"/>
      <c r="C411" s="28" t="inlineStr">
        <is>
          <t>MARFOOD</t>
        </is>
      </c>
    </row>
    <row r="412">
      <c r="A412" s="29" t="inlineStr">
        <is>
          <t>WELLINGTON RODRIGUES BALBINO DE FREITAS</t>
        </is>
      </c>
      <c r="B412" s="23" t="n"/>
      <c r="C412" s="28" t="inlineStr">
        <is>
          <t>MARFOOD</t>
        </is>
      </c>
    </row>
    <row r="413">
      <c r="A413" s="29" t="inlineStr">
        <is>
          <t>WESLEY FERRARI ZAN VIOTI</t>
        </is>
      </c>
      <c r="B413" s="23" t="n"/>
      <c r="C413" s="28" t="inlineStr">
        <is>
          <t>MARFOOD</t>
        </is>
      </c>
    </row>
    <row r="414">
      <c r="A414" s="29" t="inlineStr">
        <is>
          <t>WILDEMAR DA SILVA DEMARQUE</t>
        </is>
      </c>
      <c r="B414" s="23" t="n"/>
      <c r="C414" s="28" t="inlineStr">
        <is>
          <t>MARFOOD</t>
        </is>
      </c>
    </row>
    <row r="415">
      <c r="A415" s="29" t="inlineStr">
        <is>
          <t>WILHANS POSES DA CRUZ</t>
        </is>
      </c>
      <c r="B415" s="23" t="n"/>
      <c r="C415" s="28" t="inlineStr">
        <is>
          <t>MARFOOD</t>
        </is>
      </c>
    </row>
    <row r="416">
      <c r="A416" s="29" t="inlineStr">
        <is>
          <t>WILIAM NASCIMENTO MARQUES</t>
        </is>
      </c>
      <c r="B416" s="23" t="n"/>
      <c r="C416" s="28" t="inlineStr">
        <is>
          <t>MARFOOD</t>
        </is>
      </c>
    </row>
    <row r="417">
      <c r="A417" s="23" t="inlineStr">
        <is>
          <t>ALAN DE OLIVEIRA CAMPOS</t>
        </is>
      </c>
      <c r="B417" s="23" t="n"/>
      <c r="C417" s="28" t="inlineStr">
        <is>
          <t>OES</t>
        </is>
      </c>
    </row>
    <row r="418">
      <c r="A418" s="23" t="inlineStr">
        <is>
          <t>ALBÉRICO DA SILVA BELA</t>
        </is>
      </c>
      <c r="B418" s="23" t="n"/>
      <c r="C418" s="28" t="inlineStr">
        <is>
          <t>OES</t>
        </is>
      </c>
    </row>
    <row r="419">
      <c r="A419" s="23" t="inlineStr">
        <is>
          <t>ALEXANDER PAIXÃO DO CARMO</t>
        </is>
      </c>
      <c r="B419" s="23" t="n"/>
      <c r="C419" s="28" t="inlineStr">
        <is>
          <t>OES</t>
        </is>
      </c>
    </row>
    <row r="420">
      <c r="A420" s="23" t="inlineStr">
        <is>
          <t>ANDRE ALBERTINO DA VITORIA</t>
        </is>
      </c>
      <c r="B420" s="23" t="n"/>
      <c r="C420" s="28" t="inlineStr">
        <is>
          <t>OES</t>
        </is>
      </c>
    </row>
    <row r="421">
      <c r="A421" s="23" t="inlineStr">
        <is>
          <t>BONAKEPTY TIAGO VEIGA</t>
        </is>
      </c>
      <c r="B421" s="23" t="n"/>
      <c r="C421" s="28" t="inlineStr">
        <is>
          <t>OES</t>
        </is>
      </c>
    </row>
    <row r="422">
      <c r="A422" s="23" t="inlineStr">
        <is>
          <t>BRUNO MALAQUIAS MACIEL</t>
        </is>
      </c>
      <c r="B422" s="23" t="n"/>
      <c r="C422" s="28" t="inlineStr">
        <is>
          <t>OES</t>
        </is>
      </c>
    </row>
    <row r="423">
      <c r="A423" s="23" t="inlineStr">
        <is>
          <t>CASSIO ROCHA GARCIA</t>
        </is>
      </c>
      <c r="B423" s="23" t="n"/>
      <c r="C423" s="28" t="inlineStr">
        <is>
          <t>OES</t>
        </is>
      </c>
    </row>
    <row r="424">
      <c r="A424" s="23" t="inlineStr">
        <is>
          <t>CELIO ODILON FARIA DOS SANTOS</t>
        </is>
      </c>
      <c r="B424" s="23" t="n"/>
      <c r="C424" s="28" t="inlineStr">
        <is>
          <t>OES</t>
        </is>
      </c>
    </row>
    <row r="425">
      <c r="A425" s="23" t="inlineStr">
        <is>
          <t>CLAUDEMIR PAULIN</t>
        </is>
      </c>
      <c r="B425" s="23" t="n"/>
      <c r="C425" s="28" t="inlineStr">
        <is>
          <t>OES</t>
        </is>
      </c>
    </row>
    <row r="426">
      <c r="A426" s="23" t="inlineStr">
        <is>
          <t>CLEBER DE SOUZA NEVES</t>
        </is>
      </c>
      <c r="B426" s="23" t="n"/>
      <c r="C426" s="28" t="inlineStr">
        <is>
          <t>OES</t>
        </is>
      </c>
    </row>
    <row r="427">
      <c r="A427" s="23" t="inlineStr">
        <is>
          <t>CRISTIANO ALEX DOS SANTOS OLIVEIRA</t>
        </is>
      </c>
      <c r="B427" s="23" t="n"/>
      <c r="C427" s="28" t="inlineStr">
        <is>
          <t>OES</t>
        </is>
      </c>
    </row>
    <row r="428">
      <c r="A428" s="23" t="inlineStr">
        <is>
          <t>DANIEL FILIPE DA SILVA CAROSO</t>
        </is>
      </c>
      <c r="B428" s="23" t="n"/>
      <c r="C428" s="28" t="inlineStr">
        <is>
          <t>OES</t>
        </is>
      </c>
    </row>
    <row r="429">
      <c r="A429" s="23" t="inlineStr">
        <is>
          <t>DARLAN MEIRELES DUQUE</t>
        </is>
      </c>
      <c r="B429" s="23" t="n"/>
      <c r="C429" s="28" t="inlineStr">
        <is>
          <t>OES</t>
        </is>
      </c>
    </row>
    <row r="430">
      <c r="A430" s="23" t="inlineStr">
        <is>
          <t>EDUARDO ÂNGELO ARAÚJO</t>
        </is>
      </c>
      <c r="B430" s="23" t="n"/>
      <c r="C430" s="28" t="inlineStr">
        <is>
          <t>OES</t>
        </is>
      </c>
    </row>
    <row r="431">
      <c r="A431" s="23" t="inlineStr">
        <is>
          <t>ELIAS SOUZA PANTOJA</t>
        </is>
      </c>
      <c r="B431" s="23" t="n"/>
      <c r="C431" s="28" t="inlineStr">
        <is>
          <t>OES</t>
        </is>
      </c>
    </row>
    <row r="432">
      <c r="A432" s="23" t="inlineStr">
        <is>
          <t>FABIO RIBEIRO DO NASCIMENTO</t>
        </is>
      </c>
      <c r="B432" s="23" t="n"/>
      <c r="C432" s="28" t="inlineStr">
        <is>
          <t>OES</t>
        </is>
      </c>
    </row>
    <row r="433">
      <c r="A433" s="23" t="inlineStr">
        <is>
          <t>FELIPE ALVES GUIMARAES</t>
        </is>
      </c>
      <c r="B433" s="23" t="inlineStr">
        <is>
          <t>CONSULTOR ESPECIALIZADO</t>
        </is>
      </c>
      <c r="C433" s="28" t="inlineStr">
        <is>
          <t>OES</t>
        </is>
      </c>
    </row>
    <row r="434">
      <c r="A434" s="23" t="inlineStr">
        <is>
          <t xml:space="preserve">GABRIEL MACEDO CASTRO DA SILVA REGO </t>
        </is>
      </c>
      <c r="B434" s="23" t="n"/>
      <c r="C434" s="28" t="inlineStr">
        <is>
          <t>OES</t>
        </is>
      </c>
    </row>
    <row r="435">
      <c r="A435" s="23" t="inlineStr">
        <is>
          <t>GABRIEL VITORIA PEREIRA DA COSTA</t>
        </is>
      </c>
      <c r="B435" s="23" t="n"/>
      <c r="C435" s="28" t="inlineStr">
        <is>
          <t>OES</t>
        </is>
      </c>
    </row>
    <row r="436">
      <c r="A436" s="23" t="inlineStr">
        <is>
          <t>GIL SILVA BARCELLOS</t>
        </is>
      </c>
      <c r="B436" s="23" t="n"/>
      <c r="C436" s="28" t="inlineStr">
        <is>
          <t>OES</t>
        </is>
      </c>
    </row>
    <row r="437">
      <c r="A437" s="23" t="inlineStr">
        <is>
          <t>GIOVANI SILVA BARCELLOS</t>
        </is>
      </c>
      <c r="B437" s="23" t="n"/>
      <c r="C437" s="28" t="inlineStr">
        <is>
          <t>OES</t>
        </is>
      </c>
    </row>
    <row r="438">
      <c r="A438" s="23" t="inlineStr">
        <is>
          <t>ISAC OBIAS OLIVEIRA DA SILVA</t>
        </is>
      </c>
      <c r="B438" s="23" t="n"/>
      <c r="C438" s="28" t="inlineStr">
        <is>
          <t>OES</t>
        </is>
      </c>
    </row>
    <row r="439">
      <c r="A439" s="23" t="inlineStr">
        <is>
          <t>ISAIAS JACINTO DE SOUZA JUNIOR</t>
        </is>
      </c>
      <c r="B439" s="23" t="n"/>
      <c r="C439" s="28" t="inlineStr">
        <is>
          <t>OES</t>
        </is>
      </c>
    </row>
    <row r="440">
      <c r="A440" s="23" t="inlineStr">
        <is>
          <t>JELSEI DE SOUZA OLIVEIRA</t>
        </is>
      </c>
      <c r="B440" s="23" t="n"/>
      <c r="C440" s="28" t="inlineStr">
        <is>
          <t>OES</t>
        </is>
      </c>
    </row>
    <row r="441">
      <c r="A441" s="23" t="inlineStr">
        <is>
          <t>LUIZ FERNANDO MACHADO MARQUES</t>
        </is>
      </c>
      <c r="B441" s="23" t="n"/>
      <c r="C441" s="28" t="inlineStr">
        <is>
          <t>OES</t>
        </is>
      </c>
    </row>
    <row r="442">
      <c r="A442" s="23" t="inlineStr">
        <is>
          <t>MARCELO MONTEIRO GOMES</t>
        </is>
      </c>
      <c r="B442" s="23" t="n"/>
      <c r="C442" s="28" t="inlineStr">
        <is>
          <t>OES</t>
        </is>
      </c>
    </row>
    <row r="443">
      <c r="A443" s="23" t="inlineStr">
        <is>
          <t>MÁRCIO CELESTINO FERNANDES</t>
        </is>
      </c>
      <c r="B443" s="23" t="n"/>
      <c r="C443" s="28" t="inlineStr">
        <is>
          <t>OES</t>
        </is>
      </c>
    </row>
    <row r="444">
      <c r="A444" s="23" t="inlineStr">
        <is>
          <t>MARCO ANTÔNIO SOARES DE SOUZA</t>
        </is>
      </c>
      <c r="B444" s="23" t="n"/>
      <c r="C444" s="28" t="inlineStr">
        <is>
          <t>OES</t>
        </is>
      </c>
    </row>
    <row r="445">
      <c r="A445" s="23" t="inlineStr">
        <is>
          <t>MATEUS ARAUJO DE MENEZES</t>
        </is>
      </c>
      <c r="B445" s="23" t="n"/>
      <c r="C445" s="28" t="inlineStr">
        <is>
          <t>OES</t>
        </is>
      </c>
    </row>
    <row r="446">
      <c r="A446" s="23" t="inlineStr">
        <is>
          <t>NATANAEL DA SILVA CADIMO</t>
        </is>
      </c>
      <c r="B446" s="23" t="n"/>
      <c r="C446" s="28" t="inlineStr">
        <is>
          <t>OES</t>
        </is>
      </c>
    </row>
    <row r="447">
      <c r="A447" s="23" t="inlineStr">
        <is>
          <t>NELSON HENRIQUES NOGUEIRA NETO</t>
        </is>
      </c>
      <c r="B447" s="23" t="n"/>
      <c r="C447" s="28" t="inlineStr">
        <is>
          <t>OES</t>
        </is>
      </c>
    </row>
    <row r="448">
      <c r="A448" s="23" t="inlineStr">
        <is>
          <t>NÍCOLAS AUGUSTO COTIGNOLA</t>
        </is>
      </c>
      <c r="B448" s="23" t="n"/>
      <c r="C448" s="28" t="inlineStr">
        <is>
          <t>OES</t>
        </is>
      </c>
    </row>
    <row r="449">
      <c r="A449" s="23" t="inlineStr">
        <is>
          <t>OSVALDO JOSÉ ROLEMBERG BATISTA DE OLIVEIRA</t>
        </is>
      </c>
      <c r="B449" s="23" t="n"/>
      <c r="C449" s="28" t="inlineStr">
        <is>
          <t>OES</t>
        </is>
      </c>
    </row>
    <row r="450">
      <c r="A450" s="23" t="inlineStr">
        <is>
          <t>PAULO CESAR SILVA OLIVEIRA</t>
        </is>
      </c>
      <c r="B450" s="23" t="n"/>
      <c r="C450" s="28" t="inlineStr">
        <is>
          <t>OES</t>
        </is>
      </c>
    </row>
    <row r="451">
      <c r="A451" s="23" t="inlineStr">
        <is>
          <t>RAFAEL MAGNO SANTOS DORTAS</t>
        </is>
      </c>
      <c r="B451" s="23" t="n"/>
      <c r="C451" s="28" t="inlineStr">
        <is>
          <t>OES</t>
        </is>
      </c>
    </row>
    <row r="452">
      <c r="A452" s="23" t="inlineStr">
        <is>
          <t>ROBSON DA SILVA CADIMO</t>
        </is>
      </c>
      <c r="B452" s="23" t="n"/>
      <c r="C452" s="28" t="inlineStr">
        <is>
          <t>OES</t>
        </is>
      </c>
    </row>
    <row r="453">
      <c r="A453" s="23" t="inlineStr">
        <is>
          <t>ROSINELIO DE MELO SOARES</t>
        </is>
      </c>
      <c r="B453" s="23" t="n"/>
      <c r="C453" s="28" t="inlineStr">
        <is>
          <t>OES</t>
        </is>
      </c>
    </row>
    <row r="454">
      <c r="A454" s="23" t="inlineStr">
        <is>
          <t>THOMAS MCGREGOR</t>
        </is>
      </c>
      <c r="B454" s="23" t="n"/>
      <c r="C454" s="28" t="inlineStr">
        <is>
          <t>OES</t>
        </is>
      </c>
    </row>
    <row r="455">
      <c r="A455" s="23" t="inlineStr">
        <is>
          <t>UANDERSON REGIANI AMARAL</t>
        </is>
      </c>
      <c r="B455" s="23" t="n"/>
      <c r="C455" s="28" t="inlineStr">
        <is>
          <t>OES</t>
        </is>
      </c>
    </row>
    <row r="456">
      <c r="A456" s="23" t="inlineStr">
        <is>
          <t>VALTER QUIRINO DE SOUSA JUNIOR</t>
        </is>
      </c>
      <c r="B456" s="23" t="n"/>
      <c r="C456" s="28" t="inlineStr">
        <is>
          <t>OES</t>
        </is>
      </c>
    </row>
    <row r="457">
      <c r="A457" s="23" t="inlineStr">
        <is>
          <t>WANDERSON ALVARENGA MENEZES</t>
        </is>
      </c>
      <c r="B457" s="23" t="n"/>
      <c r="C457" s="28" t="inlineStr">
        <is>
          <t>OES</t>
        </is>
      </c>
    </row>
    <row r="458">
      <c r="A458" s="23" t="inlineStr">
        <is>
          <t>WELLINGTON SILVEIRA DE SOUZA</t>
        </is>
      </c>
      <c r="B458" s="23" t="n"/>
      <c r="C458" s="28" t="inlineStr">
        <is>
          <t>OES</t>
        </is>
      </c>
    </row>
    <row r="459">
      <c r="A459" s="23" t="inlineStr">
        <is>
          <t>WENDEL AMADEU SILVA</t>
        </is>
      </c>
      <c r="B459" s="23" t="n"/>
      <c r="C459" s="28" t="inlineStr">
        <is>
          <t>OES</t>
        </is>
      </c>
    </row>
    <row r="460">
      <c r="A460" s="23" t="inlineStr">
        <is>
          <t xml:space="preserve">WENDEL AMANDEU SILVA </t>
        </is>
      </c>
      <c r="B460" s="23" t="n"/>
      <c r="C460" s="28" t="inlineStr">
        <is>
          <t>OES</t>
        </is>
      </c>
    </row>
    <row r="461">
      <c r="A461" s="23" t="inlineStr">
        <is>
          <t>WILLIANS MARTINS CAMPOS</t>
        </is>
      </c>
      <c r="B461" s="23" t="n"/>
      <c r="C461" s="28" t="inlineStr">
        <is>
          <t>OES</t>
        </is>
      </c>
    </row>
    <row r="462">
      <c r="A462" s="23" t="inlineStr">
        <is>
          <t>ADRIAN WILLIAN DA SILVA PEREIRA</t>
        </is>
      </c>
      <c r="B462" s="23" t="n"/>
      <c r="C462" s="28" t="inlineStr">
        <is>
          <t>OOG SI</t>
        </is>
      </c>
    </row>
    <row r="463">
      <c r="A463" s="23" t="inlineStr">
        <is>
          <t>ALEX SANDRO FALCAO ALVES</t>
        </is>
      </c>
      <c r="B463" s="23" t="n"/>
      <c r="C463" s="28" t="inlineStr">
        <is>
          <t>OOG SI</t>
        </is>
      </c>
    </row>
    <row r="464">
      <c r="A464" s="23" t="inlineStr">
        <is>
          <t>ALEXANDRO DOS SANTOS FIGUEIREDO</t>
        </is>
      </c>
      <c r="B464" s="23" t="n"/>
      <c r="C464" s="28" t="inlineStr">
        <is>
          <t>OOG SI</t>
        </is>
      </c>
    </row>
    <row r="465">
      <c r="A465" s="23" t="inlineStr">
        <is>
          <t>ALTIERES JULIAO CARDOZO</t>
        </is>
      </c>
      <c r="B465" s="23" t="n"/>
      <c r="C465" s="28" t="inlineStr">
        <is>
          <t>OOG SI</t>
        </is>
      </c>
    </row>
    <row r="466">
      <c r="A466" s="23" t="inlineStr">
        <is>
          <t>ANDRE LUIZ COUTINHO FERREIRA</t>
        </is>
      </c>
      <c r="B466" s="23" t="n"/>
      <c r="C466" s="28" t="inlineStr">
        <is>
          <t>OOG SI</t>
        </is>
      </c>
    </row>
    <row r="467">
      <c r="A467" s="23" t="inlineStr">
        <is>
          <t>ANDRE POSTO DE LIMA</t>
        </is>
      </c>
      <c r="B467" s="23" t="n"/>
      <c r="C467" s="28" t="inlineStr">
        <is>
          <t>OOG SI</t>
        </is>
      </c>
    </row>
    <row r="468">
      <c r="A468" s="23" t="inlineStr">
        <is>
          <t>ANDRE VIEIRA PEREIRA</t>
        </is>
      </c>
      <c r="B468" s="23" t="n"/>
      <c r="C468" s="28" t="inlineStr">
        <is>
          <t>OOG SI</t>
        </is>
      </c>
    </row>
    <row r="469">
      <c r="A469" s="23" t="inlineStr">
        <is>
          <t>ANTONIO CARLOS DA SILVA FERREIRA</t>
        </is>
      </c>
      <c r="B469" s="23" t="n"/>
      <c r="C469" s="28" t="inlineStr">
        <is>
          <t>OOG SI</t>
        </is>
      </c>
    </row>
    <row r="470">
      <c r="A470" s="23" t="inlineStr">
        <is>
          <t>ANTONIO DA HORA</t>
        </is>
      </c>
      <c r="B470" s="23" t="n"/>
      <c r="C470" s="28" t="inlineStr">
        <is>
          <t>OOG SI</t>
        </is>
      </c>
    </row>
    <row r="471">
      <c r="A471" s="23" t="inlineStr">
        <is>
          <t>ARIDELSON MARTINS SALLES</t>
        </is>
      </c>
      <c r="B471" s="23" t="n"/>
      <c r="C471" s="28" t="inlineStr">
        <is>
          <t>OOG SI</t>
        </is>
      </c>
    </row>
    <row r="472">
      <c r="A472" s="23" t="inlineStr">
        <is>
          <t>BRAZ TRINDADE FLORENTINO</t>
        </is>
      </c>
      <c r="B472" s="23" t="n"/>
      <c r="C472" s="28" t="inlineStr">
        <is>
          <t>OOG SI</t>
        </is>
      </c>
    </row>
    <row r="473">
      <c r="A473" s="23" t="inlineStr">
        <is>
          <t>BRUNO DE JESUS DOS SANTOS</t>
        </is>
      </c>
      <c r="B473" s="23" t="n"/>
      <c r="C473" s="28" t="inlineStr">
        <is>
          <t>OOG SI</t>
        </is>
      </c>
    </row>
    <row r="474">
      <c r="A474" s="23" t="inlineStr">
        <is>
          <t>CAMILA MANHAES PAES HENRIQUES</t>
        </is>
      </c>
      <c r="B474" s="23" t="n"/>
      <c r="C474" s="28" t="inlineStr">
        <is>
          <t>OOG SI</t>
        </is>
      </c>
    </row>
    <row r="475">
      <c r="A475" s="23" t="inlineStr">
        <is>
          <t>CARLITO VIEIRA LOPES JUNIOR</t>
        </is>
      </c>
      <c r="B475" s="23" t="n"/>
      <c r="C475" s="28" t="inlineStr">
        <is>
          <t>OOG SI</t>
        </is>
      </c>
    </row>
    <row r="476">
      <c r="A476" s="23" t="inlineStr">
        <is>
          <t>CARLOS ALBERTO BATISTA DE SANTANA FILHO</t>
        </is>
      </c>
      <c r="B476" s="23" t="n"/>
      <c r="C476" s="28" t="inlineStr">
        <is>
          <t>OOG SI</t>
        </is>
      </c>
    </row>
    <row r="477">
      <c r="A477" s="23" t="inlineStr">
        <is>
          <t>CARLOS EDUARDO RODRIGUES DE LIMA</t>
        </is>
      </c>
      <c r="B477" s="23" t="n"/>
      <c r="C477" s="28" t="inlineStr">
        <is>
          <t>OOG SI</t>
        </is>
      </c>
    </row>
    <row r="478">
      <c r="A478" s="23" t="inlineStr">
        <is>
          <t>CLAUDIO BENEDITO DOS SANTOS</t>
        </is>
      </c>
      <c r="B478" s="23" t="n"/>
      <c r="C478" s="28" t="inlineStr">
        <is>
          <t>OOG SI</t>
        </is>
      </c>
    </row>
    <row r="479">
      <c r="A479" s="23" t="inlineStr">
        <is>
          <t>CLAUDIO FERREIRA MONTEIRO</t>
        </is>
      </c>
      <c r="B479" s="23" t="n"/>
      <c r="C479" s="28" t="inlineStr">
        <is>
          <t>OOG SI</t>
        </is>
      </c>
    </row>
    <row r="480">
      <c r="A480" s="23" t="inlineStr">
        <is>
          <t>CLAUDIO WILSON BARBOSA ALVES</t>
        </is>
      </c>
      <c r="B480" s="23" t="n"/>
      <c r="C480" s="28" t="inlineStr">
        <is>
          <t>OOG SI</t>
        </is>
      </c>
    </row>
    <row r="481">
      <c r="A481" s="23" t="inlineStr">
        <is>
          <t>CLAUDIOMAR VIEIRA CODECO</t>
        </is>
      </c>
      <c r="B481" s="23" t="n"/>
      <c r="C481" s="28" t="inlineStr">
        <is>
          <t>OOG SI</t>
        </is>
      </c>
    </row>
    <row r="482">
      <c r="A482" s="23" t="inlineStr">
        <is>
          <t>CLAUDIONOR GOMES DOS SANTOS</t>
        </is>
      </c>
      <c r="B482" s="23" t="n"/>
      <c r="C482" s="28" t="inlineStr">
        <is>
          <t>OOG SI</t>
        </is>
      </c>
    </row>
    <row r="483">
      <c r="A483" s="23" t="inlineStr">
        <is>
          <t>CLAUDIONOR JOSE DA SILVA</t>
        </is>
      </c>
      <c r="B483" s="23" t="n"/>
      <c r="C483" s="28" t="inlineStr">
        <is>
          <t>OOG SI</t>
        </is>
      </c>
    </row>
    <row r="484">
      <c r="A484" s="23" t="inlineStr">
        <is>
          <t>CLEBER SIMPLICIO ALVES</t>
        </is>
      </c>
      <c r="B484" s="23" t="n"/>
      <c r="C484" s="28" t="inlineStr">
        <is>
          <t>OOG SI</t>
        </is>
      </c>
    </row>
    <row r="485">
      <c r="A485" s="23" t="inlineStr">
        <is>
          <t>CRISTIANO CUNHA DA SILVA</t>
        </is>
      </c>
      <c r="B485" s="23" t="n"/>
      <c r="C485" s="28" t="inlineStr">
        <is>
          <t>OOG SI</t>
        </is>
      </c>
    </row>
    <row r="486">
      <c r="A486" s="23" t="inlineStr">
        <is>
          <t>CRISTIANO DA SILVA DOS SANTOS</t>
        </is>
      </c>
      <c r="B486" s="23" t="n"/>
      <c r="C486" s="28" t="inlineStr">
        <is>
          <t>OOG SI</t>
        </is>
      </c>
    </row>
    <row r="487">
      <c r="A487" s="23" t="inlineStr">
        <is>
          <t>DANICLEY NUNES REIS TORRES</t>
        </is>
      </c>
      <c r="B487" s="23" t="n"/>
      <c r="C487" s="28" t="inlineStr">
        <is>
          <t>OOG SI</t>
        </is>
      </c>
    </row>
    <row r="488">
      <c r="A488" s="23" t="inlineStr">
        <is>
          <t>DANIEL GOMES QUELHAS PENIDO</t>
        </is>
      </c>
      <c r="B488" s="23" t="n"/>
      <c r="C488" s="28" t="inlineStr">
        <is>
          <t>OOG SI</t>
        </is>
      </c>
    </row>
    <row r="489">
      <c r="A489" s="23" t="inlineStr">
        <is>
          <t>DANIELLE DOS SANTOS MANHAES</t>
        </is>
      </c>
      <c r="B489" s="23" t="n"/>
      <c r="C489" s="28" t="inlineStr">
        <is>
          <t>OOG SI</t>
        </is>
      </c>
    </row>
    <row r="490">
      <c r="A490" s="23" t="inlineStr">
        <is>
          <t>DANILO DA SILVA MARTINS</t>
        </is>
      </c>
      <c r="B490" s="23" t="n"/>
      <c r="C490" s="28" t="inlineStr">
        <is>
          <t>OOG SI</t>
        </is>
      </c>
    </row>
    <row r="491">
      <c r="A491" s="23" t="inlineStr">
        <is>
          <t>DENISSON LUIZ SANTOS</t>
        </is>
      </c>
      <c r="B491" s="23" t="n"/>
      <c r="C491" s="28" t="inlineStr">
        <is>
          <t>OOG SI</t>
        </is>
      </c>
    </row>
    <row r="492">
      <c r="A492" s="23" t="inlineStr">
        <is>
          <t>DIEGGO DOS SANTOS MANHAES</t>
        </is>
      </c>
      <c r="B492" s="23" t="n"/>
      <c r="C492" s="28" t="inlineStr">
        <is>
          <t>OOG SI</t>
        </is>
      </c>
    </row>
    <row r="493">
      <c r="A493" s="23" t="inlineStr">
        <is>
          <t>DIEGO ALVES PEREIRA</t>
        </is>
      </c>
      <c r="B493" s="23" t="n"/>
      <c r="C493" s="28" t="inlineStr">
        <is>
          <t>OOG SI</t>
        </is>
      </c>
    </row>
    <row r="494">
      <c r="A494" s="23" t="inlineStr">
        <is>
          <t>DIEGO PEREIRA DA SILVA</t>
        </is>
      </c>
      <c r="B494" s="23" t="n"/>
      <c r="C494" s="28" t="inlineStr">
        <is>
          <t>OOG SI</t>
        </is>
      </c>
    </row>
    <row r="495">
      <c r="A495" s="23" t="inlineStr">
        <is>
          <t>DIEGO PEREIRA DE SOUSA</t>
        </is>
      </c>
      <c r="B495" s="23" t="n"/>
      <c r="C495" s="28" t="inlineStr">
        <is>
          <t>OOG SI</t>
        </is>
      </c>
    </row>
    <row r="496">
      <c r="A496" s="23" t="inlineStr">
        <is>
          <t>DIEGO VALENTIM DA SILVA</t>
        </is>
      </c>
      <c r="B496" s="23" t="inlineStr">
        <is>
          <t>TEC SEG DO TRABALHO TRAINEE/WORK SAFETY TECHNICIAN TRAINEE</t>
        </is>
      </c>
      <c r="C496" s="28" t="inlineStr">
        <is>
          <t>OOG SI</t>
        </is>
      </c>
    </row>
    <row r="497">
      <c r="A497" s="23" t="inlineStr">
        <is>
          <t>DIOGENES FRANZINE SOUZA</t>
        </is>
      </c>
      <c r="B497" s="23" t="n"/>
      <c r="C497" s="28" t="inlineStr">
        <is>
          <t>OOG SI</t>
        </is>
      </c>
    </row>
    <row r="498">
      <c r="A498" s="23" t="inlineStr">
        <is>
          <t>DIOGENES FRANZINI SOUZA</t>
        </is>
      </c>
      <c r="B498" s="23" t="n"/>
      <c r="C498" s="28" t="inlineStr">
        <is>
          <t>OOG SI</t>
        </is>
      </c>
    </row>
    <row r="499">
      <c r="A499" s="23" t="inlineStr">
        <is>
          <t>DJALMA BARBOSA NETO</t>
        </is>
      </c>
      <c r="B499" s="23" t="n"/>
      <c r="C499" s="28" t="inlineStr">
        <is>
          <t>OOG SI</t>
        </is>
      </c>
    </row>
    <row r="500">
      <c r="A500" s="23" t="inlineStr">
        <is>
          <t>DOMINGOS BONFIM DA SILVA</t>
        </is>
      </c>
      <c r="B500" s="23" t="n"/>
      <c r="C500" s="28" t="inlineStr">
        <is>
          <t>OOG SI</t>
        </is>
      </c>
    </row>
    <row r="501">
      <c r="A501" s="23" t="inlineStr">
        <is>
          <t>DOWGLAS MOTA RIBEIRO AREAS</t>
        </is>
      </c>
      <c r="B501" s="23" t="n"/>
      <c r="C501" s="28" t="inlineStr">
        <is>
          <t>OOG SI</t>
        </is>
      </c>
    </row>
    <row r="502">
      <c r="A502" s="23" t="inlineStr">
        <is>
          <t>EDENIR JOSE JORGE SALES</t>
        </is>
      </c>
      <c r="B502" s="23" t="n"/>
      <c r="C502" s="28" t="inlineStr">
        <is>
          <t>OOG SI</t>
        </is>
      </c>
    </row>
    <row r="503">
      <c r="A503" s="23" t="inlineStr">
        <is>
          <t>EDSON PORTO DE OLIVEIRA</t>
        </is>
      </c>
      <c r="B503" s="23" t="n"/>
      <c r="C503" s="28" t="inlineStr">
        <is>
          <t>OOG SI</t>
        </is>
      </c>
    </row>
    <row r="504">
      <c r="A504" s="23" t="inlineStr">
        <is>
          <t>EDSON SANTOS DE SENA</t>
        </is>
      </c>
      <c r="B504" s="23" t="n"/>
      <c r="C504" s="28" t="inlineStr">
        <is>
          <t>OOG SI</t>
        </is>
      </c>
    </row>
    <row r="505">
      <c r="A505" s="23" t="inlineStr">
        <is>
          <t>EDUARDO COUTINHO DA CUNHA</t>
        </is>
      </c>
      <c r="B505" s="23" t="n"/>
      <c r="C505" s="28" t="inlineStr">
        <is>
          <t>OOG SI</t>
        </is>
      </c>
    </row>
    <row r="506">
      <c r="A506" s="23" t="inlineStr">
        <is>
          <t>EDVALDO ROCHA CARNEIRO</t>
        </is>
      </c>
      <c r="B506" s="23" t="n"/>
      <c r="C506" s="28" t="inlineStr">
        <is>
          <t>OOG SI</t>
        </is>
      </c>
    </row>
    <row r="507">
      <c r="A507" s="23" t="inlineStr">
        <is>
          <t>ELBER FONSECA DOS SANTOS</t>
        </is>
      </c>
      <c r="B507" s="23" t="n"/>
      <c r="C507" s="28" t="inlineStr">
        <is>
          <t>OOG SI</t>
        </is>
      </c>
    </row>
    <row r="508">
      <c r="A508" s="23" t="inlineStr">
        <is>
          <t>ELIABI SILVA MEIRELES</t>
        </is>
      </c>
      <c r="B508" s="23" t="n"/>
      <c r="C508" s="28" t="inlineStr">
        <is>
          <t>OOG SI</t>
        </is>
      </c>
    </row>
    <row r="509">
      <c r="A509" s="23" t="inlineStr">
        <is>
          <t>ELVES SILVA DA CONCEIÇÃO</t>
        </is>
      </c>
      <c r="B509" s="23" t="n"/>
      <c r="C509" s="28" t="inlineStr">
        <is>
          <t>OOG SI</t>
        </is>
      </c>
    </row>
    <row r="510">
      <c r="A510" s="23" t="inlineStr">
        <is>
          <t>ERLAN DOS SANTOS ARANHA</t>
        </is>
      </c>
      <c r="B510" s="23" t="n"/>
      <c r="C510" s="28" t="inlineStr">
        <is>
          <t>OOG SI</t>
        </is>
      </c>
    </row>
    <row r="511">
      <c r="A511" s="23" t="inlineStr">
        <is>
          <t>ERMANO RANGEL EMERICK PACHECO</t>
        </is>
      </c>
      <c r="B511" s="23" t="n"/>
      <c r="C511" s="28" t="inlineStr">
        <is>
          <t>OOG SI</t>
        </is>
      </c>
    </row>
    <row r="512">
      <c r="A512" s="23" t="inlineStr">
        <is>
          <t>EVANGIVALDO MATOS AZEVEDO</t>
        </is>
      </c>
      <c r="B512" s="23" t="n"/>
      <c r="C512" s="28" t="inlineStr">
        <is>
          <t>OOG SI</t>
        </is>
      </c>
    </row>
    <row r="513">
      <c r="A513" s="23" t="inlineStr">
        <is>
          <t>EVERALDO DA CUNHA AZEVEDO</t>
        </is>
      </c>
      <c r="B513" s="23" t="n"/>
      <c r="C513" s="28" t="inlineStr">
        <is>
          <t>OOG SI</t>
        </is>
      </c>
    </row>
    <row r="514">
      <c r="A514" s="23" t="inlineStr">
        <is>
          <t>FABIANO DO NASCIMENTO MAGALHAES</t>
        </is>
      </c>
      <c r="B514" s="23" t="n"/>
      <c r="C514" s="28" t="inlineStr">
        <is>
          <t>OOG SI</t>
        </is>
      </c>
    </row>
    <row r="515">
      <c r="A515" s="23" t="inlineStr">
        <is>
          <t>FABIO LUIS DOS SANTOS OLIVEIRA</t>
        </is>
      </c>
      <c r="B515" s="23" t="n"/>
      <c r="C515" s="28" t="inlineStr">
        <is>
          <t>OOG SI</t>
        </is>
      </c>
    </row>
    <row r="516">
      <c r="A516" s="23" t="inlineStr">
        <is>
          <t>FABIO SIMPLICIO FIRMINO</t>
        </is>
      </c>
      <c r="B516" s="23" t="n"/>
      <c r="C516" s="28" t="inlineStr">
        <is>
          <t>OOG SI</t>
        </is>
      </c>
    </row>
    <row r="517">
      <c r="A517" s="23" t="inlineStr">
        <is>
          <t>FELIPE NETO MACHADO</t>
        </is>
      </c>
      <c r="B517" s="23" t="n"/>
      <c r="C517" s="28" t="inlineStr">
        <is>
          <t>OOG SI</t>
        </is>
      </c>
    </row>
    <row r="518">
      <c r="A518" s="23" t="inlineStr">
        <is>
          <t>FERNANDO GARCIA PINHEIRO</t>
        </is>
      </c>
      <c r="B518" s="23" t="n"/>
      <c r="C518" s="28" t="inlineStr">
        <is>
          <t>OOG SI</t>
        </is>
      </c>
    </row>
    <row r="519">
      <c r="A519" s="23" t="inlineStr">
        <is>
          <t>FERNANDO VIDAL DE OLIVEIRA</t>
        </is>
      </c>
      <c r="B519" s="23" t="n"/>
      <c r="C519" s="28" t="inlineStr">
        <is>
          <t>OOG SI</t>
        </is>
      </c>
    </row>
    <row r="520">
      <c r="A520" s="23" t="inlineStr">
        <is>
          <t>FIDELIS DOS SANTOS SILVA FILHO</t>
        </is>
      </c>
      <c r="B520" s="23" t="n"/>
      <c r="C520" s="28" t="inlineStr">
        <is>
          <t>OOG SI</t>
        </is>
      </c>
    </row>
    <row r="521">
      <c r="A521" s="23" t="inlineStr">
        <is>
          <t>FLAVIO CARLOS CANDIDO DE SOUZA</t>
        </is>
      </c>
      <c r="B521" s="23" t="n"/>
      <c r="C521" s="28" t="inlineStr">
        <is>
          <t>OOG SI</t>
        </is>
      </c>
    </row>
    <row r="522">
      <c r="A522" s="23" t="inlineStr">
        <is>
          <t>GILVAN DOS SANTOS LIMA JUNIOR</t>
        </is>
      </c>
      <c r="B522" s="23" t="n"/>
      <c r="C522" s="28" t="inlineStr">
        <is>
          <t>OOG SI</t>
        </is>
      </c>
    </row>
    <row r="523">
      <c r="A523" s="23" t="inlineStr">
        <is>
          <t>GORDIANO MONTEIRO</t>
        </is>
      </c>
      <c r="B523" s="23" t="n"/>
      <c r="C523" s="28" t="inlineStr">
        <is>
          <t>OOG SI</t>
        </is>
      </c>
    </row>
    <row r="524">
      <c r="A524" s="23" t="inlineStr">
        <is>
          <t>GRIMALDO FIGUEIRA CALDEIRA</t>
        </is>
      </c>
      <c r="B524" s="23" t="n"/>
      <c r="C524" s="28" t="inlineStr">
        <is>
          <t>OOG SI</t>
        </is>
      </c>
    </row>
    <row r="525">
      <c r="A525" s="23" t="inlineStr">
        <is>
          <t>GUILHERME DE MELLO HERNANDEZ</t>
        </is>
      </c>
      <c r="B525" s="23" t="n"/>
      <c r="C525" s="28" t="inlineStr">
        <is>
          <t>OOG SI</t>
        </is>
      </c>
    </row>
    <row r="526">
      <c r="A526" s="23" t="inlineStr">
        <is>
          <t>GUSTAVO DE NOVAES CANARIO</t>
        </is>
      </c>
      <c r="B526" s="23" t="n"/>
      <c r="C526" s="28" t="inlineStr">
        <is>
          <t>OOG SI</t>
        </is>
      </c>
    </row>
    <row r="527">
      <c r="A527" s="23" t="inlineStr">
        <is>
          <t>GUSTAVO RIBEIRO FERNANDES</t>
        </is>
      </c>
      <c r="B527" s="23" t="n"/>
      <c r="C527" s="28" t="inlineStr">
        <is>
          <t>OOG SI</t>
        </is>
      </c>
    </row>
    <row r="528">
      <c r="A528" s="23" t="inlineStr">
        <is>
          <t>HELIANO PACHECO CHERIGATE</t>
        </is>
      </c>
      <c r="B528" s="23" t="n"/>
      <c r="C528" s="28" t="inlineStr">
        <is>
          <t>OOG SI</t>
        </is>
      </c>
    </row>
    <row r="529">
      <c r="A529" s="23" t="inlineStr">
        <is>
          <t>IURA DA SILVA SANTOS</t>
        </is>
      </c>
      <c r="B529" s="23" t="n"/>
      <c r="C529" s="28" t="inlineStr">
        <is>
          <t>OOG SI</t>
        </is>
      </c>
    </row>
    <row r="530">
      <c r="A530" s="23" t="inlineStr">
        <is>
          <t>JEFFERSON LEMOS RIBEIRO</t>
        </is>
      </c>
      <c r="B530" s="23" t="n"/>
      <c r="C530" s="28" t="inlineStr">
        <is>
          <t>OOG SI</t>
        </is>
      </c>
    </row>
    <row r="531">
      <c r="A531" s="23" t="inlineStr">
        <is>
          <t>JOEL BASTOS FREITAS</t>
        </is>
      </c>
      <c r="B531" s="23" t="n"/>
      <c r="C531" s="28" t="inlineStr">
        <is>
          <t>OOG SI</t>
        </is>
      </c>
    </row>
    <row r="532">
      <c r="A532" s="23" t="inlineStr">
        <is>
          <t>JOILSON TIMOTEO VICENTE</t>
        </is>
      </c>
      <c r="B532" s="23" t="n"/>
      <c r="C532" s="28" t="inlineStr">
        <is>
          <t>OOG SI</t>
        </is>
      </c>
    </row>
    <row r="533">
      <c r="A533" s="23" t="inlineStr">
        <is>
          <t>JORGE ARTUR MIGUEL DA SILVA</t>
        </is>
      </c>
      <c r="B533" s="23" t="n"/>
      <c r="C533" s="28" t="inlineStr">
        <is>
          <t>OOG SI</t>
        </is>
      </c>
    </row>
    <row r="534">
      <c r="A534" s="23" t="inlineStr">
        <is>
          <t>JORGE CORREIA</t>
        </is>
      </c>
      <c r="B534" s="23" t="inlineStr">
        <is>
          <t>SOLDADOR/WELDER</t>
        </is>
      </c>
      <c r="C534" s="28" t="inlineStr">
        <is>
          <t>OOG SI</t>
        </is>
      </c>
    </row>
    <row r="535">
      <c r="A535" s="23" t="inlineStr">
        <is>
          <t>JOSE CARLOS HENRIQUES DA CRUZ</t>
        </is>
      </c>
      <c r="B535" s="23" t="n"/>
      <c r="C535" s="28" t="inlineStr">
        <is>
          <t>OOG SI</t>
        </is>
      </c>
    </row>
    <row r="536">
      <c r="A536" s="23" t="inlineStr">
        <is>
          <t>JOSE CLAUDIO DOS SANTOS SOUZA</t>
        </is>
      </c>
      <c r="B536" s="23" t="n"/>
      <c r="C536" s="28" t="inlineStr">
        <is>
          <t>OOG SI</t>
        </is>
      </c>
    </row>
    <row r="537">
      <c r="A537" s="23" t="inlineStr">
        <is>
          <t>JOSE OSWALDO CANDIDO DE SOUZA NETTO</t>
        </is>
      </c>
      <c r="B537" s="23" t="n"/>
      <c r="C537" s="28" t="inlineStr">
        <is>
          <t>OOG SI</t>
        </is>
      </c>
    </row>
    <row r="538">
      <c r="A538" s="23" t="inlineStr">
        <is>
          <t>JOSE ROBERTO SANTANA OLIVEIRA</t>
        </is>
      </c>
      <c r="B538" s="23" t="n"/>
      <c r="C538" s="28" t="inlineStr">
        <is>
          <t>OOG SI</t>
        </is>
      </c>
    </row>
    <row r="539">
      <c r="A539" s="23" t="inlineStr">
        <is>
          <t>JOSE THEODORO TEIXEIRA</t>
        </is>
      </c>
      <c r="B539" s="23" t="n"/>
      <c r="C539" s="28" t="inlineStr">
        <is>
          <t>OOG SI</t>
        </is>
      </c>
    </row>
    <row r="540">
      <c r="A540" s="23" t="inlineStr">
        <is>
          <t>JOSEILSON AUGUSTO DA ANUNCIACAO</t>
        </is>
      </c>
      <c r="B540" s="23" t="n"/>
      <c r="C540" s="28" t="inlineStr">
        <is>
          <t>OOG SI</t>
        </is>
      </c>
    </row>
    <row r="541">
      <c r="A541" s="23" t="inlineStr">
        <is>
          <t>JULIO CESAR BARRETO DE FARIA</t>
        </is>
      </c>
      <c r="B541" s="23" t="n"/>
      <c r="C541" s="28" t="inlineStr">
        <is>
          <t>OOG SI</t>
        </is>
      </c>
    </row>
    <row r="542">
      <c r="A542" s="23" t="inlineStr">
        <is>
          <t>JUNIOR DA COSTA TAVARES</t>
        </is>
      </c>
      <c r="B542" s="23" t="n"/>
      <c r="C542" s="28" t="inlineStr">
        <is>
          <t>OOG SI</t>
        </is>
      </c>
    </row>
    <row r="543">
      <c r="A543" s="23" t="inlineStr">
        <is>
          <t>KLEBER ABREU NUNES</t>
        </is>
      </c>
      <c r="B543" s="23" t="n"/>
      <c r="C543" s="28" t="inlineStr">
        <is>
          <t>OOG SI</t>
        </is>
      </c>
    </row>
    <row r="544">
      <c r="A544" s="23" t="inlineStr">
        <is>
          <t>LEANDRO BARRETO ALVES</t>
        </is>
      </c>
      <c r="B544" s="23" t="n"/>
      <c r="C544" s="28" t="inlineStr">
        <is>
          <t>OOG SI</t>
        </is>
      </c>
    </row>
    <row r="545">
      <c r="A545" s="23" t="inlineStr">
        <is>
          <t>LEONARDO RODRIGUES DA SILVA ELIAS</t>
        </is>
      </c>
      <c r="B545" s="23" t="n"/>
      <c r="C545" s="28" t="inlineStr">
        <is>
          <t>OOG SI</t>
        </is>
      </c>
    </row>
    <row r="546">
      <c r="A546" s="23" t="inlineStr">
        <is>
          <t>LUCAS DE ABREU GAMBARO</t>
        </is>
      </c>
      <c r="B546" s="23" t="n"/>
      <c r="C546" s="28" t="inlineStr">
        <is>
          <t>OOG SI</t>
        </is>
      </c>
    </row>
    <row r="547">
      <c r="A547" s="23" t="inlineStr">
        <is>
          <t>LUCAS DO NASCIMENTO SANCHES MARTINS</t>
        </is>
      </c>
      <c r="B547" s="23" t="n"/>
      <c r="C547" s="28" t="inlineStr">
        <is>
          <t>OOG SI</t>
        </is>
      </c>
    </row>
    <row r="548">
      <c r="A548" s="23" t="inlineStr">
        <is>
          <t>LUCIANO DE AZEREDO MONTEIRO</t>
        </is>
      </c>
      <c r="B548" s="23" t="n"/>
      <c r="C548" s="28" t="inlineStr">
        <is>
          <t>OOG SI</t>
        </is>
      </c>
    </row>
    <row r="549">
      <c r="A549" s="23" t="inlineStr">
        <is>
          <t>LUIS CLAUDIO ALMEIDA DE SOUZA</t>
        </is>
      </c>
      <c r="B549" s="23" t="n"/>
      <c r="C549" s="28" t="inlineStr">
        <is>
          <t>OOG SI</t>
        </is>
      </c>
    </row>
    <row r="550">
      <c r="A550" s="23" t="inlineStr">
        <is>
          <t>LUIZ CARLOS DE OLIVEIRA SIQUEIRA JUNIOR</t>
        </is>
      </c>
      <c r="B550" s="23" t="n"/>
      <c r="C550" s="28" t="inlineStr">
        <is>
          <t>OOG SI</t>
        </is>
      </c>
    </row>
    <row r="551">
      <c r="A551" s="23" t="inlineStr">
        <is>
          <t>LUIZ CARLOS OLIVEIRA SIQUEIRA JUNIOR</t>
        </is>
      </c>
      <c r="B551" s="23" t="n"/>
      <c r="C551" s="28" t="inlineStr">
        <is>
          <t>OOG SI</t>
        </is>
      </c>
    </row>
    <row r="552">
      <c r="A552" s="23" t="inlineStr">
        <is>
          <t>LUIZ CARLOS SILVEIRA DE PAIVA</t>
        </is>
      </c>
      <c r="B552" s="23" t="n"/>
      <c r="C552" s="28" t="inlineStr">
        <is>
          <t>OOG SI</t>
        </is>
      </c>
    </row>
    <row r="553">
      <c r="A553" s="23" t="inlineStr">
        <is>
          <t>MAICON BARCELOS DO DESTERRO</t>
        </is>
      </c>
      <c r="B553" s="23" t="inlineStr">
        <is>
          <t>SOLDADOR/WELDER</t>
        </is>
      </c>
      <c r="C553" s="28" t="inlineStr">
        <is>
          <t>OOG SI</t>
        </is>
      </c>
    </row>
    <row r="554">
      <c r="A554" s="23" t="inlineStr">
        <is>
          <t>MARCELLO DUTRA ROCHA</t>
        </is>
      </c>
      <c r="B554" s="23" t="n"/>
      <c r="C554" s="28" t="inlineStr">
        <is>
          <t>OOG SI</t>
        </is>
      </c>
    </row>
    <row r="555">
      <c r="A555" s="23" t="inlineStr">
        <is>
          <t>MARCELO TOSTA FERREIRA</t>
        </is>
      </c>
      <c r="B555" s="23" t="n"/>
      <c r="C555" s="28" t="inlineStr">
        <is>
          <t>OOG SI</t>
        </is>
      </c>
    </row>
    <row r="556">
      <c r="A556" s="23" t="inlineStr">
        <is>
          <t>MARCOS ESTEVES DA SILVA</t>
        </is>
      </c>
      <c r="B556" s="23" t="n"/>
      <c r="C556" s="28" t="inlineStr">
        <is>
          <t>OOG SI</t>
        </is>
      </c>
    </row>
    <row r="557">
      <c r="A557" s="23" t="inlineStr">
        <is>
          <t>MARLON ELDER DE OLIVEIRA NASCIMENTO</t>
        </is>
      </c>
      <c r="B557" s="23" t="n"/>
      <c r="C557" s="28" t="inlineStr">
        <is>
          <t>OOG SI</t>
        </is>
      </c>
    </row>
    <row r="558">
      <c r="A558" s="23" t="inlineStr">
        <is>
          <t>MAYCON LANUNCE PAES</t>
        </is>
      </c>
      <c r="B558" s="23" t="n"/>
      <c r="C558" s="28" t="inlineStr">
        <is>
          <t>OOG SI</t>
        </is>
      </c>
    </row>
    <row r="559">
      <c r="A559" s="23" t="inlineStr">
        <is>
          <t>MESSIAS DOS SANTOS QUARESMA</t>
        </is>
      </c>
      <c r="B559" s="23" t="n"/>
      <c r="C559" s="28" t="inlineStr">
        <is>
          <t>OOG SI</t>
        </is>
      </c>
    </row>
    <row r="560">
      <c r="A560" s="23" t="inlineStr">
        <is>
          <t>MICHEL VINICIUS DE SANTANA NACIF</t>
        </is>
      </c>
      <c r="B560" s="23" t="n"/>
      <c r="C560" s="28" t="inlineStr">
        <is>
          <t>OOG SI</t>
        </is>
      </c>
    </row>
    <row r="561">
      <c r="A561" s="23" t="inlineStr">
        <is>
          <t>NATACHA MARTINS DA SILVA</t>
        </is>
      </c>
      <c r="B561" s="23" t="n"/>
      <c r="C561" s="28" t="inlineStr">
        <is>
          <t>OOG SI</t>
        </is>
      </c>
    </row>
    <row r="562">
      <c r="A562" s="23" t="inlineStr">
        <is>
          <t>NELIO DA SILVA PIRES</t>
        </is>
      </c>
      <c r="B562" s="23" t="n"/>
      <c r="C562" s="28" t="inlineStr">
        <is>
          <t>OOG SI</t>
        </is>
      </c>
    </row>
    <row r="563">
      <c r="A563" s="23" t="inlineStr">
        <is>
          <t>NELIO DOMINGUES DE FIGUEIREDO</t>
        </is>
      </c>
      <c r="B563" s="23" t="n"/>
      <c r="C563" s="28" t="inlineStr">
        <is>
          <t>OOG SI</t>
        </is>
      </c>
    </row>
    <row r="564">
      <c r="A564" s="23" t="inlineStr">
        <is>
          <t>NERCILIANDER MARTINS DA CUNHA</t>
        </is>
      </c>
      <c r="B564" s="23" t="n"/>
      <c r="C564" s="28" t="inlineStr">
        <is>
          <t>OOG SI</t>
        </is>
      </c>
    </row>
    <row r="565">
      <c r="A565" s="23" t="inlineStr">
        <is>
          <t>NIDIVALDO ANTONIO DA SILVA</t>
        </is>
      </c>
      <c r="B565" s="23" t="n"/>
      <c r="C565" s="28" t="inlineStr">
        <is>
          <t>OOG SI</t>
        </is>
      </c>
    </row>
    <row r="566">
      <c r="A566" s="23" t="inlineStr">
        <is>
          <t>PATRICIA DE ARAUJO DOS SANTOS</t>
        </is>
      </c>
      <c r="B566" s="23" t="n"/>
      <c r="C566" s="28" t="inlineStr">
        <is>
          <t>OOG SI</t>
        </is>
      </c>
    </row>
    <row r="567">
      <c r="A567" s="23" t="inlineStr">
        <is>
          <t>PAULO DOS SANTOS ROBERTO JUNIOR</t>
        </is>
      </c>
      <c r="B567" s="23" t="n"/>
      <c r="C567" s="28" t="inlineStr">
        <is>
          <t>OOG SI</t>
        </is>
      </c>
    </row>
    <row r="568">
      <c r="A568" s="23" t="inlineStr">
        <is>
          <t>PAULO ROBERTO DE JESUS SILVA</t>
        </is>
      </c>
      <c r="B568" s="23" t="n"/>
      <c r="C568" s="28" t="inlineStr">
        <is>
          <t>OOG SI</t>
        </is>
      </c>
    </row>
    <row r="569">
      <c r="A569" s="23" t="inlineStr">
        <is>
          <t>PEDRO MARIO COSTA OLIVEIRA</t>
        </is>
      </c>
      <c r="B569" s="23" t="n"/>
      <c r="C569" s="28" t="inlineStr">
        <is>
          <t>OOG SI</t>
        </is>
      </c>
    </row>
    <row r="570">
      <c r="A570" s="23" t="inlineStr">
        <is>
          <t>PEDRO VINICIUS SALLES MARTINS DE OLIVEIRA</t>
        </is>
      </c>
      <c r="B570" s="23" t="n"/>
      <c r="C570" s="28" t="inlineStr">
        <is>
          <t>OOG SI</t>
        </is>
      </c>
    </row>
    <row r="571">
      <c r="A571" s="23" t="inlineStr">
        <is>
          <t>RAFAEL ALVES DE LIMA</t>
        </is>
      </c>
      <c r="B571" s="23" t="n"/>
      <c r="C571" s="28" t="inlineStr">
        <is>
          <t>OOG SI</t>
        </is>
      </c>
    </row>
    <row r="572">
      <c r="A572" s="23" t="inlineStr">
        <is>
          <t>RAFAEL SIMOES AZEREDO GONCALVES</t>
        </is>
      </c>
      <c r="B572" s="23" t="n"/>
      <c r="C572" s="28" t="inlineStr">
        <is>
          <t>OOG SI</t>
        </is>
      </c>
    </row>
    <row r="573">
      <c r="A573" s="23" t="inlineStr">
        <is>
          <t>REINALDO DE SIQUEIRA FERREIRA</t>
        </is>
      </c>
      <c r="B573" s="23" t="n"/>
      <c r="C573" s="28" t="inlineStr">
        <is>
          <t>OOG SI</t>
        </is>
      </c>
    </row>
    <row r="574">
      <c r="A574" s="23" t="inlineStr">
        <is>
          <t>RENAN BATISTA GOMES</t>
        </is>
      </c>
      <c r="B574" s="23" t="n"/>
      <c r="C574" s="28" t="inlineStr">
        <is>
          <t>OOG SI</t>
        </is>
      </c>
    </row>
    <row r="575">
      <c r="A575" s="23" t="inlineStr">
        <is>
          <t>RENATO MACHADO</t>
        </is>
      </c>
      <c r="B575" s="23" t="n"/>
      <c r="C575" s="28" t="inlineStr">
        <is>
          <t>OOG SI</t>
        </is>
      </c>
    </row>
    <row r="576">
      <c r="A576" s="23" t="inlineStr">
        <is>
          <t>RENATO XAVIER DOS SANTOS GOMES</t>
        </is>
      </c>
      <c r="B576" s="23" t="n"/>
      <c r="C576" s="28" t="inlineStr">
        <is>
          <t>OOG SI</t>
        </is>
      </c>
    </row>
    <row r="577">
      <c r="A577" s="23" t="inlineStr">
        <is>
          <t>RODOLFO NOGUEIRA BERNACCHI</t>
        </is>
      </c>
      <c r="B577" s="23" t="n"/>
      <c r="C577" s="28" t="inlineStr">
        <is>
          <t>OOG SI</t>
        </is>
      </c>
    </row>
    <row r="578">
      <c r="A578" s="23" t="inlineStr">
        <is>
          <t>RODRIGO LINHARES DA SILVA</t>
        </is>
      </c>
      <c r="B578" s="23" t="n"/>
      <c r="C578" s="28" t="inlineStr">
        <is>
          <t>OOG SI</t>
        </is>
      </c>
    </row>
    <row r="579">
      <c r="A579" s="23" t="inlineStr">
        <is>
          <t>ROGERIO LIMA GOMES</t>
        </is>
      </c>
      <c r="B579" s="23" t="inlineStr">
        <is>
          <t>TEC SEG TRAB</t>
        </is>
      </c>
      <c r="C579" s="28" t="inlineStr">
        <is>
          <t>OOG SI</t>
        </is>
      </c>
    </row>
    <row r="580">
      <c r="A580" s="23" t="inlineStr">
        <is>
          <t>ROMERIO DA FONSECA FREITAS</t>
        </is>
      </c>
      <c r="B580" s="23" t="n"/>
      <c r="C580" s="28" t="inlineStr">
        <is>
          <t>OOG SI</t>
        </is>
      </c>
    </row>
    <row r="581">
      <c r="A581" s="23" t="inlineStr">
        <is>
          <t>ROMERSON DE JESUS GOMES</t>
        </is>
      </c>
      <c r="B581" s="23" t="n"/>
      <c r="C581" s="28" t="inlineStr">
        <is>
          <t>OOG SI</t>
        </is>
      </c>
    </row>
    <row r="582">
      <c r="A582" s="23" t="inlineStr">
        <is>
          <t>ROMULO AMORIM ROCHA</t>
        </is>
      </c>
      <c r="B582" s="23" t="n"/>
      <c r="C582" s="28" t="inlineStr">
        <is>
          <t>OOG SI</t>
        </is>
      </c>
    </row>
    <row r="583">
      <c r="A583" s="23" t="inlineStr">
        <is>
          <t>RONALDO PONCIANO DE SOUSA</t>
        </is>
      </c>
      <c r="B583" s="23" t="n"/>
      <c r="C583" s="28" t="inlineStr">
        <is>
          <t>OOG SI</t>
        </is>
      </c>
    </row>
    <row r="584">
      <c r="A584" s="23" t="inlineStr">
        <is>
          <t>RONILSON SANTOS DA SILVA</t>
        </is>
      </c>
      <c r="B584" s="23" t="n"/>
      <c r="C584" s="28" t="inlineStr">
        <is>
          <t>OOG SI</t>
        </is>
      </c>
    </row>
    <row r="585">
      <c r="A585" s="23" t="inlineStr">
        <is>
          <t>SAULO VICENTE DIAS</t>
        </is>
      </c>
      <c r="B585" s="23" t="n"/>
      <c r="C585" s="28" t="inlineStr">
        <is>
          <t>OOG SI</t>
        </is>
      </c>
    </row>
    <row r="586">
      <c r="A586" s="23" t="inlineStr">
        <is>
          <t>SEMIRO DIMAS VICENTE</t>
        </is>
      </c>
      <c r="B586" s="23" t="n"/>
      <c r="C586" s="28" t="inlineStr">
        <is>
          <t>OOG SI</t>
        </is>
      </c>
    </row>
    <row r="587">
      <c r="A587" s="23" t="inlineStr">
        <is>
          <t>SERGIO DO NASCIMENTO SANTOS</t>
        </is>
      </c>
      <c r="B587" s="23" t="n"/>
      <c r="C587" s="28" t="inlineStr">
        <is>
          <t>OOG SI</t>
        </is>
      </c>
    </row>
    <row r="588">
      <c r="A588" s="23" t="inlineStr">
        <is>
          <t>SERGIO FERREIRA DA SILVA JUNIOR</t>
        </is>
      </c>
      <c r="B588" s="23" t="n"/>
      <c r="C588" s="28" t="inlineStr">
        <is>
          <t>OOG SI</t>
        </is>
      </c>
    </row>
    <row r="589">
      <c r="A589" s="23" t="inlineStr">
        <is>
          <t>SERGIO LUIS PEREIRA DA SILVA</t>
        </is>
      </c>
      <c r="B589" s="23" t="n"/>
      <c r="C589" s="28" t="inlineStr">
        <is>
          <t>OOG SI</t>
        </is>
      </c>
    </row>
    <row r="590">
      <c r="A590" s="23" t="inlineStr">
        <is>
          <t>SERGIO TARGINO DA SILVA</t>
        </is>
      </c>
      <c r="B590" s="23" t="n"/>
      <c r="C590" s="28" t="inlineStr">
        <is>
          <t>OOG SI</t>
        </is>
      </c>
    </row>
    <row r="591">
      <c r="A591" s="23" t="inlineStr">
        <is>
          <t>SIDNEY DE OLIVEIRA MACEDO</t>
        </is>
      </c>
      <c r="B591" s="23" t="n"/>
      <c r="C591" s="28" t="inlineStr">
        <is>
          <t>OOG SI</t>
        </is>
      </c>
    </row>
    <row r="592">
      <c r="A592" s="23" t="inlineStr">
        <is>
          <t>SILVANDERSON BISPO DOS SANTOS</t>
        </is>
      </c>
      <c r="B592" s="23" t="n"/>
      <c r="C592" s="28" t="inlineStr">
        <is>
          <t>OOG SI</t>
        </is>
      </c>
    </row>
    <row r="593">
      <c r="A593" s="23" t="inlineStr">
        <is>
          <t>TENISON CORREA SANTOS</t>
        </is>
      </c>
      <c r="B593" s="23" t="n"/>
      <c r="C593" s="28" t="inlineStr">
        <is>
          <t>OOG SI</t>
        </is>
      </c>
    </row>
    <row r="594">
      <c r="A594" s="23" t="inlineStr">
        <is>
          <t>THIAGO BUZZI DIAS DE OLIVEIRA</t>
        </is>
      </c>
      <c r="B594" s="23" t="n"/>
      <c r="C594" s="28" t="inlineStr">
        <is>
          <t>OOG SI</t>
        </is>
      </c>
    </row>
    <row r="595">
      <c r="A595" s="23" t="inlineStr">
        <is>
          <t>THIAGO LUIZ VENTAPANE DOS REIS PAZ</t>
        </is>
      </c>
      <c r="B595" s="23" t="n"/>
      <c r="C595" s="28" t="inlineStr">
        <is>
          <t>OOG SI</t>
        </is>
      </c>
    </row>
    <row r="596">
      <c r="A596" s="23" t="inlineStr">
        <is>
          <t>THIAGO MOREIRA DA SILVA</t>
        </is>
      </c>
      <c r="B596" s="23" t="n"/>
      <c r="C596" s="28" t="inlineStr">
        <is>
          <t>OOG SI</t>
        </is>
      </c>
    </row>
    <row r="597">
      <c r="A597" s="23" t="inlineStr">
        <is>
          <t>THYAGO CAPOBIANGO PEREIRA</t>
        </is>
      </c>
      <c r="B597" s="23" t="n"/>
      <c r="C597" s="28" t="inlineStr">
        <is>
          <t>OOG SI</t>
        </is>
      </c>
    </row>
    <row r="598">
      <c r="A598" s="23" t="inlineStr">
        <is>
          <t>TIAGO BERTASSONI BRANDAO</t>
        </is>
      </c>
      <c r="B598" s="23" t="n"/>
      <c r="C598" s="28" t="inlineStr">
        <is>
          <t>OOG SI</t>
        </is>
      </c>
    </row>
    <row r="599">
      <c r="A599" s="23" t="inlineStr">
        <is>
          <t>UDISON CRESPO DE SOUZA GUEDES</t>
        </is>
      </c>
      <c r="B599" s="23" t="n"/>
      <c r="C599" s="28" t="inlineStr">
        <is>
          <t>OOG SI</t>
        </is>
      </c>
    </row>
    <row r="600">
      <c r="A600" s="23" t="inlineStr">
        <is>
          <t>VAGNER BALBINO ROSARIO</t>
        </is>
      </c>
      <c r="B600" s="23" t="n"/>
      <c r="C600" s="28" t="inlineStr">
        <is>
          <t>OOG SI</t>
        </is>
      </c>
    </row>
    <row r="601">
      <c r="A601" s="23" t="inlineStr">
        <is>
          <t>VAGNER GOMES DO DESTERRO</t>
        </is>
      </c>
      <c r="B601" s="23" t="n"/>
      <c r="C601" s="28" t="inlineStr">
        <is>
          <t>OOG SI</t>
        </is>
      </c>
    </row>
    <row r="602">
      <c r="A602" s="23" t="inlineStr">
        <is>
          <t>VALTENCI PEIXOTO DE FARIA</t>
        </is>
      </c>
      <c r="B602" s="23" t="n"/>
      <c r="C602" s="28" t="inlineStr">
        <is>
          <t>OOG SI</t>
        </is>
      </c>
    </row>
    <row r="603">
      <c r="A603" s="23" t="inlineStr">
        <is>
          <t>VALTENO JOSE DOS SANTOS</t>
        </is>
      </c>
      <c r="B603" s="23" t="n"/>
      <c r="C603" s="28" t="inlineStr">
        <is>
          <t>OOG SI</t>
        </is>
      </c>
    </row>
    <row r="604">
      <c r="A604" s="23" t="inlineStr">
        <is>
          <t>VANDERSON SILVA VIANA</t>
        </is>
      </c>
      <c r="B604" s="23" t="n"/>
      <c r="C604" s="28" t="inlineStr">
        <is>
          <t>OOG SI</t>
        </is>
      </c>
    </row>
    <row r="605">
      <c r="A605" s="23" t="inlineStr">
        <is>
          <t>VICTOR CORDEIRO DO AMARAL</t>
        </is>
      </c>
      <c r="B605" s="23" t="n"/>
      <c r="C605" s="28" t="inlineStr">
        <is>
          <t>OOG SI</t>
        </is>
      </c>
    </row>
    <row r="606">
      <c r="A606" s="23" t="inlineStr">
        <is>
          <t>VICTOR DA CONCEIÇÃO MARQUES</t>
        </is>
      </c>
      <c r="B606" s="23" t="n"/>
      <c r="C606" s="28" t="inlineStr">
        <is>
          <t>OOG SI</t>
        </is>
      </c>
    </row>
    <row r="607">
      <c r="A607" s="23" t="inlineStr">
        <is>
          <t>VITOR LEITE DE SOUZA</t>
        </is>
      </c>
      <c r="B607" s="23" t="n"/>
      <c r="C607" s="28" t="inlineStr">
        <is>
          <t>OOG SI</t>
        </is>
      </c>
    </row>
    <row r="608">
      <c r="A608" s="23" t="inlineStr">
        <is>
          <t>WEDSON DA SILVA CORREA</t>
        </is>
      </c>
      <c r="B608" s="23" t="n"/>
      <c r="C608" s="28" t="inlineStr">
        <is>
          <t>OOG SI</t>
        </is>
      </c>
    </row>
    <row r="609">
      <c r="A609" s="23" t="inlineStr">
        <is>
          <t>WELBERT DA SILVA LEAL</t>
        </is>
      </c>
      <c r="B609" s="23" t="n"/>
      <c r="C609" s="28" t="inlineStr">
        <is>
          <t>OOG SI</t>
        </is>
      </c>
    </row>
    <row r="610">
      <c r="A610" s="23" t="inlineStr">
        <is>
          <t>WELLINGTON DA SILVA CASTRO</t>
        </is>
      </c>
      <c r="B610" s="23" t="n"/>
      <c r="C610" s="28" t="inlineStr">
        <is>
          <t>OOG SI</t>
        </is>
      </c>
    </row>
    <row r="611">
      <c r="A611" s="23" t="inlineStr">
        <is>
          <t>WEMERSON RIBEIRO AGRELOS</t>
        </is>
      </c>
      <c r="B611" s="23" t="n"/>
      <c r="C611" s="28" t="inlineStr">
        <is>
          <t>OOG SI</t>
        </is>
      </c>
    </row>
    <row r="612">
      <c r="A612" s="23" t="inlineStr">
        <is>
          <t>WILSON RIVELINO DE CARVALHO</t>
        </is>
      </c>
      <c r="B612" s="23" t="n"/>
      <c r="C612" s="28" t="inlineStr">
        <is>
          <t>OOG SI</t>
        </is>
      </c>
    </row>
    <row r="613">
      <c r="A613" s="23" t="inlineStr">
        <is>
          <t>ANA ANGÉLICA MELO LUIZA</t>
        </is>
      </c>
      <c r="B613" s="23" t="n"/>
      <c r="C613" s="28" t="inlineStr">
        <is>
          <t>SHIMMER</t>
        </is>
      </c>
    </row>
    <row r="614">
      <c r="A614" s="23" t="inlineStr">
        <is>
          <t>AUAITE CAETANO DE ANDRADE</t>
        </is>
      </c>
      <c r="B614" s="23" t="n"/>
      <c r="C614" s="28" t="inlineStr">
        <is>
          <t>SHIMMER</t>
        </is>
      </c>
    </row>
    <row r="615">
      <c r="A615" s="23" t="inlineStr">
        <is>
          <t>AUDILEX DA SILVA SOUZA</t>
        </is>
      </c>
      <c r="B615" s="23" t="n"/>
      <c r="C615" s="28" t="inlineStr">
        <is>
          <t>SHIMMER</t>
        </is>
      </c>
    </row>
    <row r="616">
      <c r="A616" s="23" t="inlineStr">
        <is>
          <t>BEATRIZ COVRE FARIA</t>
        </is>
      </c>
      <c r="B616" s="23" t="n"/>
      <c r="C616" s="28" t="inlineStr">
        <is>
          <t>SHIMMER</t>
        </is>
      </c>
    </row>
    <row r="617">
      <c r="A617" s="23" t="inlineStr">
        <is>
          <t>BRUNO DO ROSÁRIO MACHADO</t>
        </is>
      </c>
      <c r="B617" s="23" t="n"/>
      <c r="C617" s="28" t="inlineStr">
        <is>
          <t>SHIMMER</t>
        </is>
      </c>
    </row>
    <row r="618">
      <c r="A618" s="23" t="inlineStr">
        <is>
          <t>CARLOS ALBERTO DA SILVA AZEVEDO</t>
        </is>
      </c>
      <c r="B618" s="23" t="n"/>
      <c r="C618" s="28" t="inlineStr">
        <is>
          <t>SHIMMER</t>
        </is>
      </c>
    </row>
    <row r="619">
      <c r="A619" s="23" t="inlineStr">
        <is>
          <t>CARLOS EDUARDO SOUZA DOS SANTOS</t>
        </is>
      </c>
      <c r="B619" s="23" t="n"/>
      <c r="C619" s="28" t="inlineStr">
        <is>
          <t>SHIMMER</t>
        </is>
      </c>
    </row>
    <row r="620">
      <c r="A620" s="23" t="inlineStr">
        <is>
          <t xml:space="preserve">CARLOS GOMES PINTO DE FARIAS SOARES  </t>
        </is>
      </c>
      <c r="B620" s="23" t="n"/>
      <c r="C620" s="28" t="inlineStr">
        <is>
          <t>SHIMMER</t>
        </is>
      </c>
    </row>
    <row r="621">
      <c r="A621" s="23" t="inlineStr">
        <is>
          <t>CRISTIANO SILVA DO ROSÁRIO</t>
        </is>
      </c>
      <c r="B621" s="23" t="n"/>
      <c r="C621" s="28" t="inlineStr">
        <is>
          <t>SHIMMER</t>
        </is>
      </c>
    </row>
    <row r="622">
      <c r="A622" s="23" t="inlineStr">
        <is>
          <t>DANIEL DE OLIVEIRA BARROSO</t>
        </is>
      </c>
      <c r="B622" s="23" t="n"/>
      <c r="C622" s="28" t="inlineStr">
        <is>
          <t>SHIMMER</t>
        </is>
      </c>
    </row>
    <row r="623">
      <c r="A623" s="23" t="inlineStr">
        <is>
          <t>DOWGLAS SILVA FARIA</t>
        </is>
      </c>
      <c r="B623" s="23" t="n"/>
      <c r="C623" s="28" t="inlineStr">
        <is>
          <t>SHIMMER</t>
        </is>
      </c>
    </row>
    <row r="624">
      <c r="A624" s="23" t="inlineStr">
        <is>
          <t>DYLSON ALMEIDA MOTTA NETO</t>
        </is>
      </c>
      <c r="B624" s="23" t="n"/>
      <c r="C624" s="28" t="inlineStr">
        <is>
          <t>SHIMMER</t>
        </is>
      </c>
    </row>
    <row r="625">
      <c r="A625" s="23" t="inlineStr">
        <is>
          <t>EDILBERTO RODRIGUES CODEÇO</t>
        </is>
      </c>
      <c r="B625" s="23" t="n"/>
      <c r="C625" s="28" t="inlineStr">
        <is>
          <t>SHIMMER</t>
        </is>
      </c>
    </row>
    <row r="626">
      <c r="A626" s="23" t="inlineStr">
        <is>
          <t>EDILSON ALVARENGA GARCIA</t>
        </is>
      </c>
      <c r="B626" s="23" t="n"/>
      <c r="C626" s="28" t="inlineStr">
        <is>
          <t>SHIMMER</t>
        </is>
      </c>
    </row>
    <row r="627">
      <c r="A627" s="23" t="inlineStr">
        <is>
          <t>ELIOMÁRIO DE CASTRO FERREIRA</t>
        </is>
      </c>
      <c r="B627" s="23" t="n"/>
      <c r="C627" s="28" t="inlineStr">
        <is>
          <t>SHIMMER</t>
        </is>
      </c>
    </row>
    <row r="628">
      <c r="A628" s="23" t="inlineStr">
        <is>
          <t>EUGÊNIO VALENTIM MARIANO</t>
        </is>
      </c>
      <c r="B628" s="23" t="n"/>
      <c r="C628" s="28" t="inlineStr">
        <is>
          <t>SHIMMER</t>
        </is>
      </c>
    </row>
    <row r="629">
      <c r="A629" s="23" t="inlineStr">
        <is>
          <t>FELIPE FARIA DE SOUZA</t>
        </is>
      </c>
      <c r="B629" s="23" t="n"/>
      <c r="C629" s="28" t="inlineStr">
        <is>
          <t>SHIMMER</t>
        </is>
      </c>
    </row>
    <row r="630">
      <c r="A630" s="23" t="inlineStr">
        <is>
          <t>HEVERTON SILVA LEITE</t>
        </is>
      </c>
      <c r="B630" s="23" t="n"/>
      <c r="C630" s="28" t="inlineStr">
        <is>
          <t>SHIMMER</t>
        </is>
      </c>
    </row>
    <row r="631">
      <c r="A631" s="23" t="inlineStr">
        <is>
          <t>HIGO BARBOZA FARIA</t>
        </is>
      </c>
      <c r="B631" s="23" t="n"/>
      <c r="C631" s="28" t="inlineStr">
        <is>
          <t>SHIMMER</t>
        </is>
      </c>
    </row>
    <row r="632">
      <c r="A632" s="23" t="inlineStr">
        <is>
          <t>HUGO ANDRADE DE SOUZA SILVA</t>
        </is>
      </c>
      <c r="B632" s="23" t="n"/>
      <c r="C632" s="28" t="inlineStr">
        <is>
          <t>SHIMMER</t>
        </is>
      </c>
    </row>
    <row r="633">
      <c r="A633" s="23" t="inlineStr">
        <is>
          <t>JOÃO VICTOR SANTOS MENDES</t>
        </is>
      </c>
      <c r="B633" s="23" t="n"/>
      <c r="C633" s="28" t="inlineStr">
        <is>
          <t>SHIMMER</t>
        </is>
      </c>
    </row>
    <row r="634">
      <c r="A634" s="23" t="inlineStr">
        <is>
          <t>JOSÉ FRANCISCO RIBEIRO NOGUEIRA</t>
        </is>
      </c>
      <c r="B634" s="23" t="n"/>
      <c r="C634" s="28" t="inlineStr">
        <is>
          <t>SHIMMER</t>
        </is>
      </c>
    </row>
    <row r="635">
      <c r="A635" s="23" t="inlineStr">
        <is>
          <t>LUIZ HENRIQUE PESSANHA DOS SANTOS</t>
        </is>
      </c>
      <c r="B635" s="23" t="n"/>
      <c r="C635" s="28" t="inlineStr">
        <is>
          <t>SHIMMER</t>
        </is>
      </c>
    </row>
    <row r="636">
      <c r="A636" s="23" t="inlineStr">
        <is>
          <t>MATEUS DA SILVA MACHADO</t>
        </is>
      </c>
      <c r="B636" s="23" t="n"/>
      <c r="C636" s="28" t="inlineStr">
        <is>
          <t>SHIMMER</t>
        </is>
      </c>
    </row>
    <row r="637">
      <c r="A637" s="23" t="inlineStr">
        <is>
          <t>MAXMILLER RIBEIRO DIAS BARCELOS</t>
        </is>
      </c>
      <c r="B637" s="23" t="n"/>
      <c r="C637" s="28" t="inlineStr">
        <is>
          <t>SHIMMER</t>
        </is>
      </c>
    </row>
    <row r="638">
      <c r="A638" s="23" t="inlineStr">
        <is>
          <t>PABLO DE SOUZA VENTURA DOS SANTOS</t>
        </is>
      </c>
      <c r="B638" s="23" t="n"/>
      <c r="C638" s="28" t="inlineStr">
        <is>
          <t>SHIMMER</t>
        </is>
      </c>
    </row>
    <row r="639">
      <c r="A639" s="23" t="inlineStr">
        <is>
          <t>RAPHAEL BARCELLOS SALIM FARIA</t>
        </is>
      </c>
      <c r="B639" s="23" t="n"/>
      <c r="C639" s="28" t="inlineStr">
        <is>
          <t>SHIMMER</t>
        </is>
      </c>
    </row>
    <row r="640">
      <c r="A640" s="23" t="inlineStr">
        <is>
          <t>RODRIGO FARIA DA CUNHA</t>
        </is>
      </c>
      <c r="B640" s="23" t="n"/>
      <c r="C640" s="28" t="inlineStr">
        <is>
          <t>SHIMMER</t>
        </is>
      </c>
    </row>
    <row r="641">
      <c r="A641" s="23" t="inlineStr">
        <is>
          <t>SERGIO HENRIQUE MATIAS DOS SANTOS</t>
        </is>
      </c>
      <c r="B641" s="23" t="n"/>
      <c r="C641" s="28" t="inlineStr">
        <is>
          <t>SHIMMER</t>
        </is>
      </c>
    </row>
    <row r="642">
      <c r="A642" s="23" t="inlineStr">
        <is>
          <t>THIAGO MACIEL MARTINS</t>
        </is>
      </c>
      <c r="B642" s="23" t="n"/>
      <c r="C642" s="28" t="inlineStr">
        <is>
          <t>SHIMMER</t>
        </is>
      </c>
    </row>
    <row r="643">
      <c r="A643" s="23" t="inlineStr">
        <is>
          <t>WASHINGTON COUTINHO FERNANDES</t>
        </is>
      </c>
      <c r="B643" s="23" t="n"/>
      <c r="C643" s="28" t="inlineStr">
        <is>
          <t>SHIMMER</t>
        </is>
      </c>
    </row>
    <row r="644">
      <c r="A644" s="23" t="inlineStr">
        <is>
          <t>WILLIAN LEITE PESSANHA</t>
        </is>
      </c>
      <c r="B644" s="23" t="n"/>
      <c r="C644" s="28" t="inlineStr">
        <is>
          <t>SHIMMER</t>
        </is>
      </c>
    </row>
    <row r="645">
      <c r="A645" s="23" t="inlineStr">
        <is>
          <t>ANGELO ANTONIO DE OLIVEIRA PINTO</t>
        </is>
      </c>
      <c r="B645" s="23" t="n"/>
      <c r="C645" s="28" t="inlineStr">
        <is>
          <t>MHWIRTH</t>
        </is>
      </c>
    </row>
    <row r="646">
      <c r="A646" s="23" t="inlineStr">
        <is>
          <t>ANTOINE PASSOS LONGCHAMPS</t>
        </is>
      </c>
      <c r="B646" s="23" t="n"/>
      <c r="C646" s="28" t="inlineStr">
        <is>
          <t>MHWIRTH</t>
        </is>
      </c>
    </row>
    <row r="647">
      <c r="A647" s="23" t="inlineStr">
        <is>
          <t>DAVID ESPARRINHA PINTO</t>
        </is>
      </c>
      <c r="B647" s="23" t="n"/>
      <c r="C647" s="28" t="inlineStr">
        <is>
          <t>MHWIRTH</t>
        </is>
      </c>
    </row>
    <row r="648">
      <c r="A648" s="23" t="inlineStr">
        <is>
          <t>FELIPE MATIAS LEITE DE OLIVEIRA</t>
        </is>
      </c>
      <c r="B648" s="23" t="n"/>
      <c r="C648" s="28" t="inlineStr">
        <is>
          <t>MHWIRTH</t>
        </is>
      </c>
    </row>
    <row r="649">
      <c r="A649" s="23" t="inlineStr">
        <is>
          <t>JESSEN TIAGO COSTA CORREA</t>
        </is>
      </c>
      <c r="B649" s="23" t="n"/>
      <c r="C649" s="28" t="inlineStr">
        <is>
          <t>MHWIRTH</t>
        </is>
      </c>
    </row>
    <row r="650">
      <c r="A650" s="23" t="inlineStr">
        <is>
          <t>JOÃO PAULO DE OLIVEIRA VILELA</t>
        </is>
      </c>
      <c r="B650" s="23" t="n"/>
      <c r="C650" s="28" t="inlineStr">
        <is>
          <t>MHWIRTH</t>
        </is>
      </c>
    </row>
    <row r="651">
      <c r="A651" s="23" t="inlineStr">
        <is>
          <t>JOSÉ GERALDO LEITE JUNIOR</t>
        </is>
      </c>
      <c r="B651" s="23" t="n"/>
      <c r="C651" s="28" t="inlineStr">
        <is>
          <t>MHWIRTH</t>
        </is>
      </c>
    </row>
    <row r="652">
      <c r="A652" s="23" t="inlineStr">
        <is>
          <t>LUCAS GONÇALVES MACIEL</t>
        </is>
      </c>
      <c r="B652" s="23" t="n"/>
      <c r="C652" s="28" t="inlineStr">
        <is>
          <t>MHWIRTH</t>
        </is>
      </c>
    </row>
    <row r="653">
      <c r="A653" s="23" t="inlineStr">
        <is>
          <t>RODRIGO OGANE</t>
        </is>
      </c>
      <c r="B653" s="23" t="n"/>
      <c r="C653" s="28" t="inlineStr">
        <is>
          <t>MHWIRTH</t>
        </is>
      </c>
    </row>
    <row r="654">
      <c r="A654" s="23" t="inlineStr">
        <is>
          <t>WANDER LUCIO CARMO</t>
        </is>
      </c>
      <c r="B654" s="23" t="n"/>
      <c r="C654" s="28" t="inlineStr">
        <is>
          <t>MHWIRTH</t>
        </is>
      </c>
    </row>
    <row r="655">
      <c r="A655" s="23" t="inlineStr">
        <is>
          <t>BRYCE KENDAL REDHEAD</t>
        </is>
      </c>
      <c r="B655" s="23" t="n"/>
      <c r="C655" s="28" t="inlineStr">
        <is>
          <t>CAMERON</t>
        </is>
      </c>
    </row>
    <row r="656">
      <c r="A656" s="23" t="inlineStr">
        <is>
          <t>ELIR DA SILVA MELO</t>
        </is>
      </c>
      <c r="B656" s="23" t="n"/>
      <c r="C656" s="28" t="inlineStr">
        <is>
          <t>CAMERON</t>
        </is>
      </c>
    </row>
    <row r="657">
      <c r="A657" s="23" t="inlineStr">
        <is>
          <t>ERICK DUTRA SANTOS</t>
        </is>
      </c>
      <c r="B657" s="23" t="n"/>
      <c r="C657" s="28" t="inlineStr">
        <is>
          <t>CAMERON</t>
        </is>
      </c>
    </row>
    <row r="658">
      <c r="A658" s="23" t="inlineStr">
        <is>
          <t>JUSTIN DALE MURPHY</t>
        </is>
      </c>
      <c r="B658" s="23" t="n"/>
      <c r="C658" s="28" t="inlineStr">
        <is>
          <t>CAMERON</t>
        </is>
      </c>
    </row>
    <row r="659">
      <c r="A659" s="23" t="inlineStr">
        <is>
          <t>MATHEUS TATAGIBA PORTUGAL</t>
        </is>
      </c>
      <c r="B659" s="23" t="n"/>
      <c r="C659" s="28" t="inlineStr">
        <is>
          <t>CAMERON</t>
        </is>
      </c>
    </row>
    <row r="660">
      <c r="A660" s="23" t="inlineStr">
        <is>
          <t>CLAUDEMIR PAULIN</t>
        </is>
      </c>
      <c r="B660" s="23" t="n"/>
      <c r="C660" s="28" t="inlineStr">
        <is>
          <t>CAPROCK</t>
        </is>
      </c>
    </row>
    <row r="661">
      <c r="A661" s="23" t="inlineStr">
        <is>
          <t>CRISTIANO ALEX DOS SANTOS OLIVEIRA</t>
        </is>
      </c>
      <c r="B661" s="23" t="n"/>
      <c r="C661" s="28" t="inlineStr">
        <is>
          <t>CAPROCK</t>
        </is>
      </c>
    </row>
    <row r="662">
      <c r="A662" s="23" t="inlineStr">
        <is>
          <t>DARLAN MEIRELES DUQUE</t>
        </is>
      </c>
      <c r="B662" s="23" t="n"/>
      <c r="C662" s="28" t="inlineStr">
        <is>
          <t>CAPROCK</t>
        </is>
      </c>
    </row>
    <row r="663">
      <c r="A663" s="23" t="inlineStr">
        <is>
          <t>FABIO RIBEIRO DO NASCIMENTO</t>
        </is>
      </c>
      <c r="B663" s="23" t="n"/>
      <c r="C663" s="28" t="inlineStr">
        <is>
          <t>CAPROCK</t>
        </is>
      </c>
    </row>
    <row r="664">
      <c r="A664" s="23" t="inlineStr">
        <is>
          <t>ISAC OBIAS OLIVEIRA DA SILVA</t>
        </is>
      </c>
      <c r="B664" s="23" t="n"/>
      <c r="C664" s="28" t="inlineStr">
        <is>
          <t>CAPROCK</t>
        </is>
      </c>
    </row>
    <row r="665">
      <c r="A665" s="23" t="inlineStr">
        <is>
          <t>ALESSANDRO TAVARES BARBOSA</t>
        </is>
      </c>
      <c r="B665" s="23" t="n"/>
      <c r="C665" s="28" t="inlineStr">
        <is>
          <t>AFG</t>
        </is>
      </c>
    </row>
    <row r="666">
      <c r="A666" s="23" t="inlineStr">
        <is>
          <t>ALEX GOMES FRANCA</t>
        </is>
      </c>
      <c r="B666" s="23" t="n"/>
      <c r="C666" s="28" t="inlineStr">
        <is>
          <t>AFG</t>
        </is>
      </c>
    </row>
    <row r="667">
      <c r="A667" s="23" t="inlineStr">
        <is>
          <t xml:space="preserve">CAIO ROCHA AGUIAR ARRABAL  </t>
        </is>
      </c>
      <c r="B667" s="23" t="n"/>
      <c r="C667" s="28" t="inlineStr">
        <is>
          <t>AFG</t>
        </is>
      </c>
    </row>
    <row r="668">
      <c r="A668" s="23" t="inlineStr">
        <is>
          <t>DANIEL MARCELO NUNES DE OLIVEIRA</t>
        </is>
      </c>
      <c r="B668" s="23" t="n"/>
      <c r="C668" s="28" t="inlineStr">
        <is>
          <t>AFG</t>
        </is>
      </c>
    </row>
    <row r="669">
      <c r="A669" s="23" t="inlineStr">
        <is>
          <t>DARCIO GOMES ANTUNES DE LIMA</t>
        </is>
      </c>
      <c r="B669" s="23" t="n"/>
      <c r="C669" s="28" t="inlineStr">
        <is>
          <t>AFG</t>
        </is>
      </c>
    </row>
    <row r="670">
      <c r="A670" s="23" t="inlineStr">
        <is>
          <t>EDUARDO HENRIQUE GONÇALVES DOS SANTOS</t>
        </is>
      </c>
      <c r="B670" s="23" t="n"/>
      <c r="C670" s="28" t="inlineStr">
        <is>
          <t>AFG</t>
        </is>
      </c>
    </row>
    <row r="671">
      <c r="A671" s="23" t="inlineStr">
        <is>
          <t>FABRICIO SILVA PROENCA</t>
        </is>
      </c>
      <c r="B671" s="23" t="n"/>
      <c r="C671" s="28" t="inlineStr">
        <is>
          <t>AFG</t>
        </is>
      </c>
    </row>
    <row r="672">
      <c r="A672" s="23" t="inlineStr">
        <is>
          <t>FELIPE ROCHA MACHADO</t>
        </is>
      </c>
      <c r="B672" s="23" t="n"/>
      <c r="C672" s="28" t="inlineStr">
        <is>
          <t>AFG</t>
        </is>
      </c>
    </row>
    <row r="673">
      <c r="A673" s="23" t="inlineStr">
        <is>
          <t>FERNANDO KUNZLER</t>
        </is>
      </c>
      <c r="B673" s="23" t="n"/>
      <c r="C673" s="28" t="inlineStr">
        <is>
          <t>AFG</t>
        </is>
      </c>
    </row>
    <row r="674">
      <c r="A674" s="23" t="inlineStr">
        <is>
          <t>JONATHAN ANDRADE MAFFRA</t>
        </is>
      </c>
      <c r="B674" s="23" t="n"/>
      <c r="C674" s="28" t="inlineStr">
        <is>
          <t>AFG</t>
        </is>
      </c>
    </row>
    <row r="675">
      <c r="A675" s="23" t="inlineStr">
        <is>
          <t>JORGE CLEBER RODRIGUES DA SILVA</t>
        </is>
      </c>
      <c r="B675" s="23" t="n"/>
      <c r="C675" s="28" t="inlineStr">
        <is>
          <t>AFG</t>
        </is>
      </c>
    </row>
    <row r="676">
      <c r="A676" s="23" t="inlineStr">
        <is>
          <t>JORGE LUIZ BRAGA</t>
        </is>
      </c>
      <c r="B676" s="23" t="n"/>
      <c r="C676" s="28" t="inlineStr">
        <is>
          <t>AFG</t>
        </is>
      </c>
    </row>
    <row r="677">
      <c r="A677" s="23" t="inlineStr">
        <is>
          <t>LAUCENIR TRIANI DA CRUZ</t>
        </is>
      </c>
      <c r="B677" s="23" t="n"/>
      <c r="C677" s="28" t="inlineStr">
        <is>
          <t>AFG</t>
        </is>
      </c>
    </row>
    <row r="678">
      <c r="A678" s="23" t="inlineStr">
        <is>
          <t>LEONARDO FERNANDES LOPES DE CASTRO</t>
        </is>
      </c>
      <c r="B678" s="23" t="n"/>
      <c r="C678" s="28" t="inlineStr">
        <is>
          <t>AFG</t>
        </is>
      </c>
    </row>
    <row r="679">
      <c r="A679" s="23" t="inlineStr">
        <is>
          <t>MAURÍCIO MORAES DO VALLE TÔRRES</t>
        </is>
      </c>
      <c r="B679" s="23" t="n"/>
      <c r="C679" s="28" t="inlineStr">
        <is>
          <t>AFG</t>
        </is>
      </c>
    </row>
    <row r="680">
      <c r="A680" s="23" t="inlineStr">
        <is>
          <t>NELSON ANTONIO FERREIRA JUNIOR</t>
        </is>
      </c>
      <c r="B680" s="23" t="n"/>
      <c r="C680" s="28" t="inlineStr">
        <is>
          <t>AFG</t>
        </is>
      </c>
    </row>
    <row r="681">
      <c r="A681" s="23" t="inlineStr">
        <is>
          <t>NELSON DOS SANTOS PEREIRA</t>
        </is>
      </c>
      <c r="B681" s="23" t="n"/>
      <c r="C681" s="28" t="inlineStr">
        <is>
          <t>AFG</t>
        </is>
      </c>
    </row>
    <row r="682">
      <c r="A682" s="23" t="inlineStr">
        <is>
          <t>OTAVIO DA SILVA SANTOS</t>
        </is>
      </c>
      <c r="B682" s="23" t="n"/>
      <c r="C682" s="28" t="inlineStr">
        <is>
          <t>AFG</t>
        </is>
      </c>
    </row>
    <row r="683">
      <c r="A683" s="23" t="inlineStr">
        <is>
          <t>RAFAEL DE JESUS CASTRO</t>
        </is>
      </c>
      <c r="B683" s="23" t="n"/>
      <c r="C683" s="28" t="inlineStr">
        <is>
          <t>AFG</t>
        </is>
      </c>
    </row>
    <row r="684">
      <c r="A684" s="23" t="inlineStr">
        <is>
          <t>ROBSON JOSE RODRIGUES</t>
        </is>
      </c>
      <c r="B684" s="23" t="n"/>
      <c r="C684" s="28" t="inlineStr">
        <is>
          <t>AFG</t>
        </is>
      </c>
    </row>
    <row r="685">
      <c r="A685" s="23" t="inlineStr">
        <is>
          <t>RODOLFO ALVES DA SILVA</t>
        </is>
      </c>
      <c r="B685" s="23" t="n"/>
      <c r="C685" s="28" t="inlineStr">
        <is>
          <t>AFG</t>
        </is>
      </c>
    </row>
    <row r="686">
      <c r="A686" s="23" t="inlineStr">
        <is>
          <t xml:space="preserve">RONALD BARROS  DOS SANTOS </t>
        </is>
      </c>
      <c r="B686" s="23" t="n"/>
      <c r="C686" s="28" t="inlineStr">
        <is>
          <t>AFG</t>
        </is>
      </c>
    </row>
    <row r="687">
      <c r="A687" s="23" t="inlineStr">
        <is>
          <t>SAMMUEL ARTAXERXES CAMPOS SILVA</t>
        </is>
      </c>
      <c r="B687" s="23" t="n"/>
      <c r="C687" s="28" t="inlineStr">
        <is>
          <t>AFG</t>
        </is>
      </c>
    </row>
    <row r="688">
      <c r="A688" s="23" t="inlineStr">
        <is>
          <t>SILAS SANTANA SILVA</t>
        </is>
      </c>
      <c r="B688" s="23" t="n"/>
      <c r="C688" s="28" t="inlineStr">
        <is>
          <t>AFG</t>
        </is>
      </c>
    </row>
    <row r="689">
      <c r="A689" s="23" t="inlineStr">
        <is>
          <t>THIAGO ROSA FERNANDES</t>
        </is>
      </c>
      <c r="B689" s="23" t="n"/>
      <c r="C689" s="28" t="inlineStr">
        <is>
          <t>AFG</t>
        </is>
      </c>
    </row>
    <row r="690">
      <c r="A690" s="23" t="inlineStr">
        <is>
          <t>VALDEMIR RIBEIRO LEMOS</t>
        </is>
      </c>
      <c r="B690" s="23" t="n"/>
      <c r="C690" s="28" t="inlineStr">
        <is>
          <t>AFG</t>
        </is>
      </c>
    </row>
    <row r="691">
      <c r="A691" s="23" t="inlineStr">
        <is>
          <t>VICTOR ALVES COSTA</t>
        </is>
      </c>
      <c r="B691" s="23" t="n"/>
      <c r="C691" s="28" t="inlineStr">
        <is>
          <t>AFG</t>
        </is>
      </c>
    </row>
    <row r="692">
      <c r="A692" s="23" t="inlineStr">
        <is>
          <t>VINICIUS DE OLIVEIRA LEITE</t>
        </is>
      </c>
      <c r="B692" s="23" t="n"/>
      <c r="C692" s="28" t="inlineStr">
        <is>
          <t>AFG</t>
        </is>
      </c>
    </row>
    <row r="693">
      <c r="A693" s="23" t="inlineStr">
        <is>
          <t>WANDERSON MARINELLI DO NASCIMENTO</t>
        </is>
      </c>
      <c r="B693" s="23" t="n"/>
      <c r="C693" s="28" t="inlineStr">
        <is>
          <t>AFG</t>
        </is>
      </c>
    </row>
    <row r="694">
      <c r="A694" s="23" t="inlineStr">
        <is>
          <t>WELLINGTON VALENTIM DA SILVA</t>
        </is>
      </c>
      <c r="B694" s="23" t="n"/>
      <c r="C694" s="28" t="inlineStr">
        <is>
          <t>AFG</t>
        </is>
      </c>
    </row>
    <row r="695">
      <c r="A695" s="23" t="inlineStr">
        <is>
          <t>WELTON DIAS VERNEK</t>
        </is>
      </c>
      <c r="B695" s="23" t="n"/>
      <c r="C695" s="28" t="inlineStr">
        <is>
          <t>AFG</t>
        </is>
      </c>
    </row>
    <row r="696">
      <c r="A696" s="23" t="inlineStr">
        <is>
          <t>JAIME EDUARDO PINTO LIMA</t>
        </is>
      </c>
      <c r="B696" s="23" t="n"/>
      <c r="C696" s="28" t="inlineStr">
        <is>
          <t>DNV</t>
        </is>
      </c>
    </row>
    <row r="697">
      <c r="A697" s="23" t="inlineStr">
        <is>
          <t>JOÃO VICTOR MARTINS BICOCK</t>
        </is>
      </c>
      <c r="B697" s="23" t="n"/>
      <c r="C697" s="28" t="inlineStr">
        <is>
          <t>DNV</t>
        </is>
      </c>
    </row>
    <row r="698">
      <c r="A698" s="23" t="inlineStr">
        <is>
          <t>LUIZ FERNANDO DE NORONHA JUNIOR</t>
        </is>
      </c>
      <c r="B698" s="23" t="n"/>
      <c r="C698" s="28" t="inlineStr">
        <is>
          <t>DNV</t>
        </is>
      </c>
    </row>
    <row r="699">
      <c r="A699" s="23" t="inlineStr">
        <is>
          <t>MARIANA BAHADIAN BARDY</t>
        </is>
      </c>
      <c r="B699" s="23" t="n"/>
      <c r="C699" s="28" t="inlineStr">
        <is>
          <t>DNV</t>
        </is>
      </c>
    </row>
    <row r="700">
      <c r="A700" s="23" t="inlineStr">
        <is>
          <t>MIGUEL WEGLINSKI DE MIRANDA</t>
        </is>
      </c>
      <c r="B700" s="23" t="n"/>
      <c r="C700" s="28" t="inlineStr">
        <is>
          <t>DNV</t>
        </is>
      </c>
    </row>
    <row r="701">
      <c r="A701" s="23" t="inlineStr">
        <is>
          <t>PATRICIA ERTHAL RIBEIRO TAVARES</t>
        </is>
      </c>
      <c r="B701" s="23" t="n"/>
      <c r="C701" s="28" t="inlineStr">
        <is>
          <t>DNV</t>
        </is>
      </c>
    </row>
    <row r="702">
      <c r="A702" s="23" t="inlineStr">
        <is>
          <t>RAFAEL SILVA PEREIRA</t>
        </is>
      </c>
      <c r="B702" s="23" t="n"/>
      <c r="C702" s="28" t="inlineStr">
        <is>
          <t>DNV</t>
        </is>
      </c>
    </row>
    <row r="703">
      <c r="A703" s="23" t="inlineStr">
        <is>
          <t>REINALDO KIOMI KURIYAMA</t>
        </is>
      </c>
      <c r="B703" s="23" t="n"/>
      <c r="C703" s="28" t="inlineStr">
        <is>
          <t>DNV</t>
        </is>
      </c>
    </row>
    <row r="704">
      <c r="A704" s="23" t="inlineStr">
        <is>
          <t>ROBERTO ANDRADE</t>
        </is>
      </c>
      <c r="B704" s="23" t="n"/>
      <c r="C704" s="28" t="inlineStr">
        <is>
          <t>DNV</t>
        </is>
      </c>
    </row>
    <row r="705">
      <c r="A705" s="23" t="inlineStr">
        <is>
          <t>THALLES VICENTE FREITAS LEMOS DOS SANTOS</t>
        </is>
      </c>
      <c r="B705" s="23" t="inlineStr">
        <is>
          <t>VISTORIADOR</t>
        </is>
      </c>
      <c r="C705" s="28" t="inlineStr">
        <is>
          <t>DNV</t>
        </is>
      </c>
    </row>
    <row r="706">
      <c r="A706" s="23" t="inlineStr">
        <is>
          <t>VICTOR GUILHERME DE CASTRO LINO F TAVORA</t>
        </is>
      </c>
      <c r="B706" s="23" t="inlineStr">
        <is>
          <t>VISTORIADOR</t>
        </is>
      </c>
      <c r="C706" s="28" t="inlineStr">
        <is>
          <t>DNV</t>
        </is>
      </c>
    </row>
    <row r="707">
      <c r="A707" s="23" t="inlineStr">
        <is>
          <t>VINÍCIUS SABINO</t>
        </is>
      </c>
      <c r="B707" s="23" t="n"/>
      <c r="C707" s="28" t="inlineStr">
        <is>
          <t>DNV</t>
        </is>
      </c>
    </row>
    <row r="708">
      <c r="A708" s="23" t="inlineStr">
        <is>
          <t>ADRIANO RODRIGUES CARDOSO</t>
        </is>
      </c>
      <c r="B708" s="23" t="n"/>
      <c r="C708" s="28" t="inlineStr">
        <is>
          <t>LIFTING</t>
        </is>
      </c>
    </row>
    <row r="709">
      <c r="A709" s="23" t="inlineStr">
        <is>
          <t>CARLOS FELIPE DA COSTA VELHO</t>
        </is>
      </c>
      <c r="B709" s="23" t="n"/>
      <c r="C709" s="28" t="inlineStr">
        <is>
          <t>LIFTING</t>
        </is>
      </c>
    </row>
    <row r="710">
      <c r="A710" s="23" t="inlineStr">
        <is>
          <t>HUGO ROGERS DE ANDRADE</t>
        </is>
      </c>
      <c r="B710" s="23" t="n"/>
      <c r="C710" s="28" t="inlineStr">
        <is>
          <t>LIFTING</t>
        </is>
      </c>
    </row>
    <row r="711">
      <c r="A711" s="23" t="inlineStr">
        <is>
          <t>LEANDRO DE CARVALHO GONÇALVES</t>
        </is>
      </c>
      <c r="B711" s="23" t="n"/>
      <c r="C711" s="28" t="inlineStr">
        <is>
          <t>LIFTING</t>
        </is>
      </c>
    </row>
    <row r="712">
      <c r="A712" s="23" t="inlineStr">
        <is>
          <t>OCTACÍLIO DE SOUSA LEITE</t>
        </is>
      </c>
      <c r="B712" s="23" t="n"/>
      <c r="C712" s="28" t="inlineStr">
        <is>
          <t>LIFTING</t>
        </is>
      </c>
    </row>
    <row r="713">
      <c r="A713" s="23" t="inlineStr">
        <is>
          <t>RAFAEL DE SOUZA SILVA</t>
        </is>
      </c>
      <c r="B713" s="23" t="n"/>
      <c r="C713" s="28" t="inlineStr">
        <is>
          <t>LIFTING</t>
        </is>
      </c>
    </row>
    <row r="714">
      <c r="A714" s="23" t="inlineStr">
        <is>
          <t>RAFAEL HENRIQUES MAGALHÃES</t>
        </is>
      </c>
      <c r="B714" s="23" t="n"/>
      <c r="C714" s="28" t="inlineStr">
        <is>
          <t>LIFTING</t>
        </is>
      </c>
    </row>
    <row r="715">
      <c r="A715" s="23" t="inlineStr">
        <is>
          <t>UBIRAJARA DE SOUZA JUNIOR</t>
        </is>
      </c>
      <c r="B715" s="23" t="n"/>
      <c r="C715" s="28" t="inlineStr">
        <is>
          <t>LIFTING</t>
        </is>
      </c>
    </row>
    <row r="716">
      <c r="A716" s="23" t="inlineStr">
        <is>
          <t>UILLIAN MORAIS EMIDIO</t>
        </is>
      </c>
      <c r="B716" s="23" t="n"/>
      <c r="C716" s="28" t="inlineStr">
        <is>
          <t>LIFTING</t>
        </is>
      </c>
    </row>
  </sheetData>
  <mergeCells count="3">
    <mergeCell ref="A1:A3"/>
    <mergeCell ref="B1:B3"/>
    <mergeCell ref="C1:C3"/>
  </mergeCells>
  <pageMargins left="0.511811024" right="0.511811024" top="0.787401575" bottom="0.787401575" header="0.31496062" footer="0.31496062"/>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Jaasiel dos Santos</dc:creator>
  <dc:title>Persons on Board</dc:title>
  <dcterms:created xsi:type="dcterms:W3CDTF">2014-02-01T17:26:30Z</dcterms:created>
  <dcterms:modified xsi:type="dcterms:W3CDTF">2022-08-02T13:44:07Z</dcterms:modified>
  <cp:lastModifiedBy>Pedro Alves</cp:lastModifiedBy>
  <cp:lastPrinted>2022-06-11T13:13:54Z</cp:lastPrinted>
</cp:coreProperties>
</file>