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713"/>
  <workbookPr dateCompatibility="0" codeName="EstaPasta_de_trabalho" hidePivotFieldList="1" defaultThemeVersion="124226"/>
  <mc:AlternateContent xmlns:mc="http://schemas.openxmlformats.org/markup-compatibility/2006">
    <mc:Choice Requires="x15">
      <x15ac:absPath xmlns:x15ac="http://schemas.microsoft.com/office/spreadsheetml/2010/11/ac" url="/Users/alves/Documents/Ocyan/StationBill/"/>
    </mc:Choice>
  </mc:AlternateContent>
  <xr:revisionPtr revIDLastSave="0" documentId="8_{AD65BA98-ABAA-8141-8B66-450598BC69BA}" xr6:coauthVersionLast="47" xr6:coauthVersionMax="47" xr10:uidLastSave="{00000000-0000-0000-0000-000000000000}"/>
  <workbookProtection workbookAlgorithmName="SHA-512" workbookHashValue="MYBGcOpVr+uIIYCRYHL8CDA9VDgvVMWWQTsE0KJrMDcOXJttIpdVGJS9r/DApRpSyqBUilRg/fk3BrvzIrsHdA==" workbookSaltValue="g1O39/GUNdj0kpnypwnI9g==" workbookSpinCount="100000" lockStructure="1"/>
  <bookViews>
    <workbookView xWindow="0" yWindow="500" windowWidth="28800" windowHeight="15840" tabRatio="777" activeTab="1" xr2:uid="{00000000-000D-0000-FFFF-FFFF00000000}"/>
  </bookViews>
  <sheets>
    <sheet name="POB N08" sheetId="1" r:id="rId1"/>
    <sheet name="PORTUGUÊS" sheetId="10" r:id="rId2"/>
    <sheet name="ENGLISH" sheetId="11" r:id="rId3"/>
    <sheet name="Lógica" sheetId="9" r:id="rId4"/>
    <sheet name="Planejamento" sheetId="2" state="hidden" r:id="rId5"/>
  </sheets>
  <definedNames>
    <definedName name="_xlnm._FilterDatabase" localSheetId="0" hidden="1">'POB N08'!$J$3:$N$3</definedName>
    <definedName name="_xlnm.Print_Area" localSheetId="2">ENGLISH!$A$1:$AF$110</definedName>
    <definedName name="_xlnm.Print_Area" localSheetId="0">POB[]</definedName>
    <definedName name="_xlnm.Print_Area" localSheetId="1">PORTUGUÊS!$A$1:$AF$108</definedName>
    <definedName name="_xlnm.Print_Titles" localSheetId="0">'POB N08'!$2:$4</definedName>
    <definedName name="TOTAL.LIFEBOATS">'POB N08'!$I$204:$I$212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purl.oclc.org/ooxml/spreadsheetml/main">
  <c r="N182" i="1" l="1"/>
  <c r="N184" i="1"/>
  <c r="N100" i="1"/>
  <c r="N35" i="1"/>
  <c r="N24" i="1"/>
  <c r="N9" i="1"/>
  <c r="N133" i="1"/>
  <c r="N74" i="1"/>
  <c r="N5" i="1"/>
  <c r="N18" i="1"/>
  <c r="N27" i="1"/>
  <c r="N167" i="1"/>
  <c r="N80" i="1"/>
  <c r="N85" i="1"/>
  <c r="N181" i="1"/>
  <c r="N183" i="1"/>
  <c r="N185" i="1"/>
  <c r="N186" i="1"/>
  <c r="N187" i="1"/>
  <c r="N188" i="1"/>
  <c r="N189" i="1"/>
  <c r="N190" i="1"/>
  <c r="N191" i="1"/>
  <c r="N192" i="1"/>
  <c r="N193" i="1"/>
  <c r="N194" i="1"/>
  <c r="N195" i="1"/>
  <c r="N196" i="1"/>
  <c r="N197" i="1"/>
  <c r="N198" i="1"/>
  <c r="N199" i="1"/>
  <c r="N200" i="1"/>
  <c r="N201" i="1"/>
  <c r="N202" i="1"/>
  <c r="H124" i="1"/>
  <c r="N124" i="1"/>
  <c r="H106" i="1"/>
  <c r="N106" i="1"/>
  <c r="H30" i="1"/>
  <c r="N30" i="1"/>
  <c r="H155" i="1"/>
  <c r="N155" i="1"/>
  <c r="H137" i="1"/>
  <c r="N137" i="1"/>
  <c r="H33" i="1"/>
  <c r="N33" i="1"/>
  <c r="H129" i="1"/>
  <c r="N129" i="1"/>
  <c r="H84" i="1"/>
  <c r="N84" i="1"/>
  <c r="H42" i="1"/>
  <c r="N42" i="1"/>
  <c r="H67" i="1"/>
  <c r="N67" i="1"/>
  <c r="H10" i="1"/>
  <c r="N10" i="1"/>
  <c r="H138" i="1"/>
  <c r="N138" i="1"/>
  <c r="H62" i="1"/>
  <c r="N62" i="1"/>
  <c r="H79" i="1"/>
  <c r="N79" i="1"/>
  <c r="H7" i="1"/>
  <c r="N7" i="1"/>
  <c r="H122" i="1"/>
  <c r="N122" i="1"/>
  <c r="H65" i="1"/>
  <c r="N65" i="1"/>
  <c r="H20" i="1"/>
  <c r="N20" i="1"/>
  <c r="H169" i="1"/>
  <c r="N169" i="1"/>
  <c r="H41" i="1"/>
  <c r="N41" i="1"/>
  <c r="H50" i="1"/>
  <c r="N50" i="1"/>
  <c r="H82" i="1"/>
  <c r="N82" i="1"/>
  <c r="H139" i="1"/>
  <c r="N139" i="1"/>
  <c r="H77" i="1"/>
  <c r="N77" i="1"/>
  <c r="H168" i="1"/>
  <c r="N168" i="1"/>
  <c r="H165" i="1"/>
  <c r="N165" i="1"/>
  <c r="H112" i="1"/>
  <c r="N112" i="1"/>
  <c r="H130" i="1"/>
  <c r="N130" i="1"/>
  <c r="H97" i="1"/>
  <c r="N97" i="1"/>
  <c r="H118" i="1"/>
  <c r="N118" i="1"/>
  <c r="H43" i="1"/>
  <c r="N43" i="1"/>
  <c r="H114" i="1"/>
  <c r="N114" i="1"/>
  <c r="H175" i="1"/>
  <c r="N175" i="1"/>
  <c r="H40" i="1"/>
  <c r="N40" i="1"/>
  <c r="H120" i="1"/>
  <c r="N120" i="1"/>
  <c r="H104" i="1"/>
  <c r="N104" i="1"/>
  <c r="H109" i="1"/>
  <c r="N109" i="1"/>
  <c r="H81" i="1"/>
  <c r="N81" i="1"/>
  <c r="H17" i="1"/>
  <c r="N17" i="1"/>
  <c r="H157" i="1"/>
  <c r="N157" i="1"/>
  <c r="H140" i="1"/>
  <c r="N140" i="1"/>
  <c r="H111" i="1"/>
  <c r="N111" i="1"/>
  <c r="H46" i="1"/>
  <c r="N46" i="1"/>
  <c r="H55" i="1"/>
  <c r="N55" i="1"/>
  <c r="H174" i="1"/>
  <c r="N174" i="1"/>
  <c r="H95" i="1"/>
  <c r="N95" i="1"/>
  <c r="H107" i="1"/>
  <c r="N107" i="1"/>
  <c r="H15" i="1"/>
  <c r="N15" i="1"/>
  <c r="H162" i="1"/>
  <c r="N162" i="1"/>
  <c r="H49" i="1"/>
  <c r="N49" i="1"/>
  <c r="H110" i="1"/>
  <c r="N110" i="1"/>
  <c r="H94" i="1"/>
  <c r="N94" i="1"/>
  <c r="H13" i="1"/>
  <c r="N13" i="1"/>
  <c r="H147" i="1"/>
  <c r="N147" i="1"/>
  <c r="H52" i="1"/>
  <c r="N52" i="1"/>
  <c r="H54" i="1"/>
  <c r="N54" i="1"/>
  <c r="H176" i="1"/>
  <c r="N176" i="1"/>
  <c r="H63" i="1"/>
  <c r="N63" i="1"/>
  <c r="H101" i="1"/>
  <c r="N101" i="1"/>
  <c r="H135" i="1"/>
  <c r="N135" i="1"/>
  <c r="H163" i="1"/>
  <c r="N163" i="1"/>
  <c r="H146" i="1"/>
  <c r="N146" i="1"/>
  <c r="H36" i="1"/>
  <c r="N36" i="1"/>
  <c r="H158" i="1"/>
  <c r="N158" i="1"/>
  <c r="H144" i="1"/>
  <c r="N144" i="1"/>
  <c r="H28" i="1"/>
  <c r="N28" i="1"/>
  <c r="H86" i="1"/>
  <c r="N86" i="1"/>
  <c r="H115" i="1"/>
  <c r="N115" i="1"/>
  <c r="H70" i="1"/>
  <c r="N70" i="1"/>
  <c r="H160" i="1"/>
  <c r="N160" i="1"/>
  <c r="H66" i="1"/>
  <c r="N66" i="1"/>
  <c r="H131" i="1"/>
  <c r="N131" i="1"/>
  <c r="H69" i="1"/>
  <c r="N69" i="1"/>
  <c r="H72" i="1"/>
  <c r="N72" i="1"/>
  <c r="H141" i="1"/>
  <c r="N141" i="1"/>
  <c r="H44" i="1"/>
  <c r="N44" i="1"/>
  <c r="H23" i="1"/>
  <c r="N23" i="1"/>
  <c r="H166" i="1"/>
  <c r="N166" i="1"/>
  <c r="H151" i="1"/>
  <c r="N151" i="1"/>
  <c r="H126" i="1"/>
  <c r="N126" i="1"/>
  <c r="H29" i="1"/>
  <c r="N29" i="1"/>
  <c r="H38" i="1"/>
  <c r="N38" i="1"/>
  <c r="H39" i="1"/>
  <c r="N39" i="1"/>
  <c r="H8" i="1"/>
  <c r="N8" i="1"/>
  <c r="H123" i="1"/>
  <c r="N123" i="1"/>
  <c r="H134" i="1"/>
  <c r="N134" i="1"/>
  <c r="H153" i="1"/>
  <c r="N153" i="1"/>
  <c r="H37" i="1"/>
  <c r="N37" i="1"/>
  <c r="H178" i="1"/>
  <c r="N178" i="1"/>
  <c r="H148" i="1"/>
  <c r="N148" i="1"/>
  <c r="H53" i="1"/>
  <c r="N53" i="1"/>
  <c r="H73" i="1"/>
  <c r="N73" i="1"/>
  <c r="H68" i="1"/>
  <c r="N68" i="1"/>
  <c r="H83" i="1"/>
  <c r="N83" i="1"/>
  <c r="H58" i="1"/>
  <c r="N58" i="1"/>
  <c r="H6" i="1"/>
  <c r="N6" i="1"/>
  <c r="H21" i="1"/>
  <c r="N21" i="1"/>
  <c r="H121" i="1"/>
  <c r="N121" i="1"/>
  <c r="H89" i="1"/>
  <c r="N89" i="1"/>
  <c r="H93" i="1"/>
  <c r="N93" i="1"/>
  <c r="H22" i="1"/>
  <c r="N22" i="1"/>
  <c r="H117" i="1"/>
  <c r="N117" i="1"/>
  <c r="H105" i="1"/>
  <c r="N105" i="1"/>
  <c r="H96" i="1"/>
  <c r="N96" i="1"/>
  <c r="H92" i="1"/>
  <c r="N92" i="1"/>
  <c r="H145" i="1"/>
  <c r="N145" i="1"/>
  <c r="H56" i="1"/>
  <c r="N56" i="1"/>
  <c r="H172" i="1"/>
  <c r="N172" i="1"/>
  <c r="H88" i="1"/>
  <c r="N88" i="1"/>
  <c r="H91" i="1"/>
  <c r="N91" i="1"/>
  <c r="H179" i="1"/>
  <c r="N179" i="1"/>
  <c r="H78" i="1"/>
  <c r="N78" i="1"/>
  <c r="H113" i="1"/>
  <c r="N113" i="1"/>
  <c r="H57" i="1"/>
  <c r="N57" i="1"/>
  <c r="H177" i="1"/>
  <c r="N177" i="1"/>
  <c r="H48" i="1"/>
  <c r="N48" i="1"/>
  <c r="H16" i="1"/>
  <c r="N16" i="1"/>
  <c r="H149" i="1"/>
  <c r="N149" i="1"/>
  <c r="H76" i="1"/>
  <c r="N76" i="1"/>
  <c r="H12" i="1"/>
  <c r="N12" i="1"/>
  <c r="H170" i="1"/>
  <c r="N170" i="1"/>
  <c r="H60" i="1"/>
  <c r="N60" i="1"/>
  <c r="H45" i="1"/>
  <c r="N45" i="1"/>
  <c r="H32" i="1"/>
  <c r="N32" i="1"/>
  <c r="H159" i="1"/>
  <c r="N159" i="1"/>
  <c r="H142" i="1"/>
  <c r="N142" i="1"/>
  <c r="H103" i="1"/>
  <c r="N103" i="1"/>
  <c r="H90" i="1"/>
  <c r="N90" i="1"/>
  <c r="H125" i="1"/>
  <c r="N125" i="1"/>
  <c r="H102" i="1"/>
  <c r="N102" i="1"/>
  <c r="H47" i="1"/>
  <c r="N47" i="1"/>
  <c r="H161" i="1"/>
  <c r="N161" i="1"/>
  <c r="H19" i="1"/>
  <c r="N19" i="1"/>
  <c r="H59" i="1"/>
  <c r="N59" i="1"/>
  <c r="H150" i="1"/>
  <c r="N150" i="1"/>
  <c r="H173" i="1"/>
  <c r="N173" i="1"/>
  <c r="H31" i="1"/>
  <c r="N31" i="1"/>
  <c r="H51" i="1"/>
  <c r="N51" i="1"/>
  <c r="H108" i="1"/>
  <c r="N108" i="1"/>
  <c r="H136" i="1"/>
  <c r="N136" i="1"/>
  <c r="H128" i="1"/>
  <c r="N128" i="1"/>
  <c r="H180" i="1"/>
  <c r="N180" i="1"/>
  <c r="H99" i="1"/>
  <c r="N99" i="1"/>
  <c r="H164" i="1"/>
  <c r="N164" i="1"/>
  <c r="H11" i="1"/>
  <c r="N11" i="1"/>
  <c r="H34" i="1"/>
  <c r="N34" i="1"/>
  <c r="H171" i="1"/>
  <c r="N171" i="1"/>
  <c r="H71" i="1"/>
  <c r="N71" i="1"/>
  <c r="H116" i="1"/>
  <c r="N116" i="1"/>
  <c r="H152" i="1"/>
  <c r="N152" i="1"/>
  <c r="H119" i="1"/>
  <c r="N119" i="1"/>
  <c r="H143" i="1"/>
  <c r="N143" i="1"/>
  <c r="H64" i="1"/>
  <c r="N64" i="1"/>
  <c r="H25" i="1"/>
  <c r="N25" i="1"/>
  <c r="H156" i="1"/>
  <c r="N156" i="1"/>
  <c r="H26" i="1"/>
  <c r="N26" i="1"/>
  <c r="H154" i="1"/>
  <c r="N154" i="1"/>
  <c r="H75" i="1"/>
  <c r="N75" i="1"/>
  <c r="H87" i="1"/>
  <c r="N87" i="1"/>
  <c r="H98" i="1"/>
  <c r="N98" i="1"/>
  <c r="H61" i="1"/>
  <c r="N61" i="1"/>
  <c r="H132" i="1"/>
  <c r="N132" i="1"/>
  <c r="H127" i="1"/>
  <c r="N127" i="1"/>
  <c r="H14" i="1"/>
  <c r="N14" i="1"/>
  <c r="L205" i="1"/>
  <c r="N205" i="1"/>
  <c r="L206" i="1"/>
  <c r="N206" i="1"/>
  <c r="L207" i="1"/>
  <c r="N207" i="1"/>
  <c r="L208" i="1"/>
  <c r="N208" i="1"/>
  <c r="L209" i="1"/>
  <c r="N209" i="1"/>
  <c r="L210" i="1"/>
  <c r="N210" i="1"/>
  <c r="L211" i="1"/>
  <c r="N211" i="1"/>
  <c r="L212" i="1"/>
  <c r="N212" i="1"/>
  <c r="L213" i="1"/>
  <c r="N213" i="1"/>
  <c r="L214" i="1"/>
  <c r="N214" i="1"/>
  <c r="L215" i="1"/>
  <c r="N215" i="1"/>
  <c r="L216" i="1"/>
  <c r="N216" i="1"/>
  <c r="L217" i="1"/>
  <c r="N217" i="1"/>
  <c r="L218" i="1"/>
  <c r="N218" i="1"/>
  <c r="L219" i="1"/>
  <c r="N219" i="1"/>
  <c r="L220" i="1"/>
  <c r="N220" i="1"/>
  <c r="L221" i="1"/>
  <c r="N221" i="1"/>
  <c r="L222" i="1"/>
  <c r="N222" i="1"/>
  <c r="L223" i="1"/>
  <c r="N223" i="1"/>
  <c r="L224" i="1"/>
  <c r="N224" i="1"/>
  <c r="L225" i="1"/>
  <c r="N225" i="1"/>
  <c r="L226" i="1"/>
  <c r="N226" i="1"/>
  <c r="L227" i="1"/>
  <c r="N227" i="1"/>
  <c r="L228" i="1"/>
  <c r="N228" i="1"/>
  <c r="L229" i="1"/>
  <c r="N229" i="1"/>
  <c r="L230" i="1"/>
  <c r="N230" i="1"/>
  <c r="L231" i="1"/>
  <c r="N231" i="1"/>
  <c r="L232" i="1"/>
  <c r="N232" i="1"/>
  <c r="L233" i="1"/>
  <c r="N233" i="1"/>
  <c r="L234" i="1"/>
  <c r="N234" i="1"/>
  <c r="L235" i="1"/>
  <c r="N235" i="1"/>
  <c r="L236" i="1"/>
  <c r="N236" i="1"/>
  <c r="L237" i="1"/>
  <c r="N237" i="1"/>
  <c r="H229" i="1" l="1"/>
  <c r="H222" i="1"/>
  <c r="I204" i="1"/>
  <c r="N238" i="1"/>
  <c r="L238" i="1"/>
  <c r="I207" i="1"/>
  <c r="I210" i="1"/>
  <c r="N3" i="1" l="1"/>
  <c r="I214" i="1"/>
  <c r="H7" i="9" l="1" a="1"/>
  <c r="H7" i="9" s="1"/>
  <c r="Q5" i="1" l="1"/>
  <c r="N2" i="9" l="1" a="1"/>
  <c r="N2" i="9" s="1"/>
  <c r="E55" i="10" s="1"/>
  <c r="N3" i="9" a="1"/>
  <c r="N3" i="9" s="1"/>
  <c r="N4" i="9" a="1"/>
  <c r="N4" i="9" s="1"/>
  <c r="N5" i="9" a="1"/>
  <c r="N5" i="9" s="1"/>
  <c r="N6" i="9" a="1"/>
  <c r="N6" i="9" s="1"/>
  <c r="N1" i="9" a="1"/>
  <c r="N1" i="9" s="1"/>
  <c r="E51" i="10" s="1"/>
  <c r="E64" i="9" l="1" a="1"/>
  <c r="E64" i="9" s="1"/>
  <c r="E63" i="9" a="1"/>
  <c r="E63" i="9" s="1"/>
  <c r="E62" i="9" a="1"/>
  <c r="E62" i="9" s="1"/>
  <c r="H61" i="9" a="1"/>
  <c r="H61" i="9" s="1"/>
  <c r="E61" i="9" a="1"/>
  <c r="E61" i="9" s="1"/>
  <c r="H60" i="9" a="1"/>
  <c r="H60" i="9" s="1"/>
  <c r="E60" i="9" a="1"/>
  <c r="E60" i="9" s="1"/>
  <c r="H59" i="9" a="1"/>
  <c r="H59" i="9" s="1"/>
  <c r="E59" i="9" a="1"/>
  <c r="E59" i="9" s="1"/>
  <c r="H58" i="9" a="1"/>
  <c r="H58" i="9" s="1"/>
  <c r="E58" i="9" a="1"/>
  <c r="E58" i="9" s="1"/>
  <c r="H57" i="9" a="1"/>
  <c r="H57" i="9" s="1"/>
  <c r="Y38" i="10" s="1"/>
  <c r="E57" i="9" a="1"/>
  <c r="E57" i="9" s="1"/>
  <c r="H56" i="9" a="1"/>
  <c r="H56" i="9" s="1"/>
  <c r="Q38" i="10" s="1"/>
  <c r="E56" i="9" a="1"/>
  <c r="E56" i="9" s="1"/>
  <c r="H55" i="9" a="1"/>
  <c r="H55" i="9" s="1"/>
  <c r="Y37" i="10" s="1"/>
  <c r="E55" i="9" a="1"/>
  <c r="E55" i="9" s="1"/>
  <c r="H54" i="9" a="1"/>
  <c r="H54" i="9" s="1"/>
  <c r="Q37" i="10" s="1"/>
  <c r="E54" i="9" a="1"/>
  <c r="E54" i="9" s="1"/>
  <c r="H53" i="9" a="1"/>
  <c r="H53" i="9" s="1"/>
  <c r="Y36" i="10" s="1"/>
  <c r="E53" i="9" a="1"/>
  <c r="E53" i="9" s="1"/>
  <c r="H52" i="9" a="1"/>
  <c r="H52" i="9" s="1"/>
  <c r="Q36" i="10" s="1"/>
  <c r="E52" i="9" a="1"/>
  <c r="E52" i="9" s="1"/>
  <c r="H51" i="9" a="1"/>
  <c r="H51" i="9" s="1"/>
  <c r="Y35" i="10" s="1"/>
  <c r="E51" i="9" a="1"/>
  <c r="E51" i="9" s="1"/>
  <c r="K50" i="9" a="1"/>
  <c r="K50" i="9" s="1"/>
  <c r="H50" i="9" a="1"/>
  <c r="H50" i="9" s="1"/>
  <c r="Q35" i="10" s="1"/>
  <c r="E50" i="9" a="1"/>
  <c r="E50" i="9" s="1"/>
  <c r="N49" i="9" a="1"/>
  <c r="N49" i="9" s="1"/>
  <c r="K49" i="9" a="1"/>
  <c r="K49" i="9" s="1"/>
  <c r="N48" i="9" a="1"/>
  <c r="N48" i="9" s="1"/>
  <c r="K48" i="9" a="1"/>
  <c r="K48" i="9" s="1"/>
  <c r="H48" i="9" a="1"/>
  <c r="H48" i="9" s="1"/>
  <c r="E48" i="9" a="1"/>
  <c r="E48" i="9" s="1"/>
  <c r="N47" i="9" a="1"/>
  <c r="N47" i="9" s="1"/>
  <c r="K47" i="9" a="1"/>
  <c r="K47" i="9" s="1"/>
  <c r="H47" i="9" a="1"/>
  <c r="H47" i="9" s="1"/>
  <c r="E47" i="9" a="1"/>
  <c r="E47" i="9" s="1"/>
  <c r="N46" i="9" a="1"/>
  <c r="N46" i="9" s="1"/>
  <c r="K46" i="9" a="1"/>
  <c r="K46" i="9" s="1"/>
  <c r="H46" i="9" a="1"/>
  <c r="H46" i="9" s="1"/>
  <c r="E46" i="9" a="1"/>
  <c r="E46" i="9" s="1"/>
  <c r="N45" i="9" a="1"/>
  <c r="N45" i="9" s="1"/>
  <c r="K45" i="9" a="1"/>
  <c r="K45" i="9" s="1"/>
  <c r="H45" i="9" a="1"/>
  <c r="H45" i="9" s="1"/>
  <c r="E45" i="9" a="1"/>
  <c r="E45" i="9" s="1"/>
  <c r="N44" i="9" a="1"/>
  <c r="N44" i="9" s="1"/>
  <c r="K44" i="9" a="1"/>
  <c r="K44" i="9" s="1"/>
  <c r="H44" i="9" a="1"/>
  <c r="H44" i="9" s="1"/>
  <c r="E44" i="9" a="1"/>
  <c r="E44" i="9" s="1"/>
  <c r="N43" i="9" a="1"/>
  <c r="N43" i="9" s="1"/>
  <c r="K43" i="9" a="1"/>
  <c r="K43" i="9" s="1"/>
  <c r="H43" i="9" a="1"/>
  <c r="H43" i="9" s="1"/>
  <c r="E43" i="9" a="1"/>
  <c r="E43" i="9" s="1"/>
  <c r="N42" i="9" a="1"/>
  <c r="N42" i="9" s="1"/>
  <c r="K42" i="9" a="1"/>
  <c r="K42" i="9" s="1"/>
  <c r="H42" i="9" a="1"/>
  <c r="H42" i="9" s="1"/>
  <c r="E42" i="9" a="1"/>
  <c r="E42" i="9" s="1"/>
  <c r="N41" i="9" a="1"/>
  <c r="N41" i="9" s="1"/>
  <c r="K41" i="9" a="1"/>
  <c r="K41" i="9" s="1"/>
  <c r="H41" i="9" a="1"/>
  <c r="H41" i="9" s="1"/>
  <c r="E41" i="9" a="1"/>
  <c r="E41" i="9" s="1"/>
  <c r="N40" i="9" a="1"/>
  <c r="N40" i="9" s="1"/>
  <c r="K40" i="9" a="1"/>
  <c r="K40" i="9" s="1"/>
  <c r="H40" i="9" a="1"/>
  <c r="H40" i="9" s="1"/>
  <c r="E40" i="9" a="1"/>
  <c r="E40" i="9" s="1"/>
  <c r="N39" i="9" a="1"/>
  <c r="N39" i="9" s="1"/>
  <c r="K39" i="9" a="1"/>
  <c r="K39" i="9" s="1"/>
  <c r="H39" i="9" a="1"/>
  <c r="H39" i="9" s="1"/>
  <c r="E39" i="9" a="1"/>
  <c r="E39" i="9" s="1"/>
  <c r="N38" i="9" a="1"/>
  <c r="N38" i="9" s="1"/>
  <c r="K38" i="9" a="1"/>
  <c r="K38" i="9" s="1"/>
  <c r="H38" i="9" a="1"/>
  <c r="H38" i="9" s="1"/>
  <c r="E38" i="9" a="1"/>
  <c r="E38" i="9" s="1"/>
  <c r="N37" i="9" a="1"/>
  <c r="N37" i="9" s="1"/>
  <c r="K37" i="9" a="1"/>
  <c r="K37" i="9" s="1"/>
  <c r="H37" i="9" a="1"/>
  <c r="H37" i="9" s="1"/>
  <c r="E37" i="9" a="1"/>
  <c r="E37" i="9" s="1"/>
  <c r="N36" i="9" a="1"/>
  <c r="N36" i="9" s="1"/>
  <c r="K36" i="9" a="1"/>
  <c r="K36" i="9" s="1"/>
  <c r="H36" i="9" a="1"/>
  <c r="H36" i="9" s="1"/>
  <c r="E36" i="9" a="1"/>
  <c r="E36" i="9" s="1"/>
  <c r="N35" i="9" a="1"/>
  <c r="N35" i="9" s="1"/>
  <c r="E52" i="10" s="1"/>
  <c r="K35" i="9" a="1"/>
  <c r="K35" i="9" s="1"/>
  <c r="H35" i="9" a="1"/>
  <c r="H35" i="9" s="1"/>
  <c r="E35" i="9" a="1"/>
  <c r="E35" i="9" s="1"/>
  <c r="N34" i="9" a="1"/>
  <c r="N34" i="9" s="1"/>
  <c r="N33" i="9" a="1"/>
  <c r="N33" i="9" s="1"/>
  <c r="K33" i="9" a="1"/>
  <c r="K33" i="9" s="1"/>
  <c r="H33" i="9" a="1"/>
  <c r="H33" i="9" s="1"/>
  <c r="E33" i="9" a="1"/>
  <c r="E33" i="9" s="1"/>
  <c r="N32" i="9" a="1"/>
  <c r="N32" i="9" s="1"/>
  <c r="K32" i="9" a="1"/>
  <c r="K32" i="9" s="1"/>
  <c r="H32" i="9" a="1"/>
  <c r="H32" i="9" s="1"/>
  <c r="E32" i="9" a="1"/>
  <c r="E32" i="9" s="1"/>
  <c r="N31" i="9" a="1"/>
  <c r="N31" i="9" s="1"/>
  <c r="K31" i="9" a="1"/>
  <c r="K31" i="9" s="1"/>
  <c r="H31" i="9" a="1"/>
  <c r="H31" i="9" s="1"/>
  <c r="E31" i="9" a="1"/>
  <c r="E31" i="9" s="1"/>
  <c r="N30" i="9" a="1"/>
  <c r="N30" i="9" s="1"/>
  <c r="K30" i="9" a="1"/>
  <c r="K30" i="9" s="1"/>
  <c r="H30" i="9" a="1"/>
  <c r="H30" i="9" s="1"/>
  <c r="E30" i="9" a="1"/>
  <c r="E30" i="9" s="1"/>
  <c r="N29" i="9" a="1"/>
  <c r="N29" i="9" s="1"/>
  <c r="K29" i="9" a="1"/>
  <c r="K29" i="9" s="1"/>
  <c r="H29" i="9" a="1"/>
  <c r="H29" i="9" s="1"/>
  <c r="E29" i="9" a="1"/>
  <c r="E29" i="9" s="1"/>
  <c r="N28" i="9" a="1"/>
  <c r="N28" i="9" s="1"/>
  <c r="K28" i="9" a="1"/>
  <c r="K28" i="9" s="1"/>
  <c r="H28" i="9" a="1"/>
  <c r="H28" i="9" s="1"/>
  <c r="E28" i="9" a="1"/>
  <c r="E28" i="9" s="1"/>
  <c r="N26" i="9" a="1"/>
  <c r="N26" i="9" s="1"/>
  <c r="K26" i="9" a="1"/>
  <c r="K26" i="9" s="1"/>
  <c r="H26" i="9" a="1"/>
  <c r="H26" i="9" s="1"/>
  <c r="E26" i="9" a="1"/>
  <c r="E26" i="9" s="1"/>
  <c r="N25" i="9" a="1"/>
  <c r="N25" i="9" s="1"/>
  <c r="K25" i="9" a="1"/>
  <c r="K25" i="9" s="1"/>
  <c r="H25" i="9" a="1"/>
  <c r="H25" i="9" s="1"/>
  <c r="E25" i="9" a="1"/>
  <c r="E25" i="9" s="1"/>
  <c r="N24" i="9" a="1"/>
  <c r="N24" i="9" s="1"/>
  <c r="K24" i="9" a="1"/>
  <c r="K24" i="9" s="1"/>
  <c r="H24" i="9" a="1"/>
  <c r="H24" i="9" s="1"/>
  <c r="E24" i="9" a="1"/>
  <c r="E24" i="9" s="1"/>
  <c r="N23" i="9" a="1"/>
  <c r="N23" i="9" s="1"/>
  <c r="K23" i="9" a="1"/>
  <c r="K23" i="9" s="1"/>
  <c r="H23" i="9" a="1"/>
  <c r="H23" i="9" s="1"/>
  <c r="E23" i="9" a="1"/>
  <c r="E23" i="9" s="1"/>
  <c r="N22" i="9" a="1"/>
  <c r="N22" i="9" s="1"/>
  <c r="K22" i="9" a="1"/>
  <c r="K22" i="9" s="1"/>
  <c r="H22" i="9" a="1"/>
  <c r="H22" i="9" s="1"/>
  <c r="E22" i="9" a="1"/>
  <c r="E22" i="9" s="1"/>
  <c r="N21" i="9" a="1"/>
  <c r="N21" i="9" s="1"/>
  <c r="K21" i="9" a="1"/>
  <c r="K21" i="9" s="1"/>
  <c r="H21" i="9" a="1"/>
  <c r="H21" i="9" s="1"/>
  <c r="E21" i="9" a="1"/>
  <c r="E21" i="9" s="1"/>
  <c r="M74" i="10" s="1"/>
  <c r="N19" i="9" a="1"/>
  <c r="N19" i="9" s="1"/>
  <c r="K19" i="9" a="1"/>
  <c r="K19" i="9" s="1"/>
  <c r="H19" i="9" a="1"/>
  <c r="H19" i="9" s="1"/>
  <c r="E19" i="9" a="1"/>
  <c r="E19" i="9" s="1"/>
  <c r="N18" i="9" a="1"/>
  <c r="N18" i="9" s="1"/>
  <c r="K18" i="9" a="1"/>
  <c r="K18" i="9" s="1"/>
  <c r="H18" i="9" a="1"/>
  <c r="H18" i="9" s="1"/>
  <c r="E18" i="9" a="1"/>
  <c r="E18" i="9" s="1"/>
  <c r="N17" i="9" a="1"/>
  <c r="N17" i="9" s="1"/>
  <c r="K17" i="9" a="1"/>
  <c r="K17" i="9" s="1"/>
  <c r="H17" i="9" a="1"/>
  <c r="H17" i="9" s="1"/>
  <c r="E17" i="9" a="1"/>
  <c r="E17" i="9" s="1"/>
  <c r="N16" i="9" a="1"/>
  <c r="N16" i="9" s="1"/>
  <c r="K16" i="9" a="1"/>
  <c r="K16" i="9" s="1"/>
  <c r="H16" i="9" a="1"/>
  <c r="H16" i="9" s="1"/>
  <c r="E16" i="9" a="1"/>
  <c r="E16" i="9" s="1"/>
  <c r="N15" i="9" a="1"/>
  <c r="N15" i="9" s="1"/>
  <c r="K15" i="9" a="1"/>
  <c r="K15" i="9" s="1"/>
  <c r="AB30" i="10" s="1"/>
  <c r="H15" i="9" a="1"/>
  <c r="H15" i="9" s="1"/>
  <c r="E15" i="9" a="1"/>
  <c r="E15" i="9" s="1"/>
  <c r="N14" i="9" a="1"/>
  <c r="N14" i="9" s="1"/>
  <c r="K14" i="9" a="1"/>
  <c r="K14" i="9" s="1"/>
  <c r="H14" i="9" a="1"/>
  <c r="H14" i="9" s="1"/>
  <c r="E14" i="9" a="1"/>
  <c r="E14" i="9" s="1"/>
  <c r="E13" i="9" a="1"/>
  <c r="E13" i="9" s="1"/>
  <c r="N12" i="9" a="1"/>
  <c r="N12" i="9" s="1"/>
  <c r="K12" i="9" a="1"/>
  <c r="K12" i="9" s="1"/>
  <c r="H12" i="9" a="1"/>
  <c r="H12" i="9" s="1"/>
  <c r="E12" i="9" a="1"/>
  <c r="E12" i="9" s="1"/>
  <c r="N11" i="9" a="1"/>
  <c r="N11" i="9" s="1"/>
  <c r="K11" i="9" a="1"/>
  <c r="K11" i="9" s="1"/>
  <c r="H11" i="9" a="1"/>
  <c r="H11" i="9" s="1"/>
  <c r="E11" i="9" a="1"/>
  <c r="E11" i="9" s="1"/>
  <c r="N10" i="9" a="1"/>
  <c r="N10" i="9" s="1"/>
  <c r="K10" i="9" a="1"/>
  <c r="K10" i="9" s="1"/>
  <c r="H10" i="9" a="1"/>
  <c r="H10" i="9" s="1"/>
  <c r="E10" i="9" a="1"/>
  <c r="E10" i="9" s="1"/>
  <c r="N9" i="9" a="1"/>
  <c r="N9" i="9" s="1"/>
  <c r="K9" i="9" a="1"/>
  <c r="K9" i="9" s="1"/>
  <c r="H9" i="9" a="1"/>
  <c r="H9" i="9" s="1"/>
  <c r="E9" i="9" a="1"/>
  <c r="E9" i="9" s="1"/>
  <c r="N8" i="9" a="1"/>
  <c r="N8" i="9" s="1"/>
  <c r="H8" i="9" a="1"/>
  <c r="H8" i="9" s="1"/>
  <c r="E8" i="9" a="1"/>
  <c r="E8" i="9" s="1"/>
  <c r="N7" i="9" a="1"/>
  <c r="N7" i="9" s="1"/>
  <c r="K7" i="9" a="1"/>
  <c r="K7" i="9" s="1"/>
  <c r="E7" i="9" a="1"/>
  <c r="E7" i="9" s="1"/>
  <c r="K8" i="9" a="1"/>
  <c r="K8" i="9" s="1"/>
  <c r="C25" i="11" l="1"/>
  <c r="AC29" i="11"/>
  <c r="E51" i="11"/>
  <c r="E54" i="11"/>
  <c r="Y36" i="11"/>
  <c r="Y35" i="11"/>
  <c r="Y34" i="11"/>
  <c r="Q36" i="11"/>
  <c r="Q35" i="11"/>
  <c r="N50" i="9" a="1"/>
  <c r="N50" i="9" s="1"/>
  <c r="E58" i="10"/>
  <c r="E57" i="11" s="1"/>
  <c r="Q34" i="11"/>
  <c r="M56" i="10"/>
  <c r="M55" i="11" s="1"/>
  <c r="H49" i="9" a="1"/>
  <c r="H49" i="9" s="1"/>
  <c r="E76" i="10"/>
  <c r="E75" i="11" s="1"/>
  <c r="M76" i="10"/>
  <c r="M75" i="11" s="1"/>
  <c r="M55" i="10"/>
  <c r="M54" i="11" s="1"/>
  <c r="M54" i="10"/>
  <c r="M53" i="11" s="1"/>
  <c r="M71" i="10"/>
  <c r="M70" i="11" s="1"/>
  <c r="M70" i="10"/>
  <c r="M69" i="11" s="1"/>
  <c r="E62" i="10"/>
  <c r="E61" i="11" s="1"/>
  <c r="E61" i="10"/>
  <c r="E60" i="11" s="1"/>
  <c r="M69" i="10"/>
  <c r="M68" i="11" s="1"/>
  <c r="E49" i="10"/>
  <c r="E48" i="11" s="1"/>
  <c r="M68" i="10"/>
  <c r="M67" i="11" s="1"/>
  <c r="E60" i="10"/>
  <c r="E59" i="11" s="1"/>
  <c r="E54" i="10"/>
  <c r="E53" i="11" s="1"/>
  <c r="E47" i="10"/>
  <c r="E46" i="11" s="1"/>
  <c r="E59" i="10"/>
  <c r="E58" i="11" s="1"/>
  <c r="E45" i="10"/>
  <c r="E44" i="11" s="1"/>
  <c r="M51" i="10"/>
  <c r="M50" i="11" s="1"/>
  <c r="M41" i="10"/>
  <c r="M40" i="11" s="1"/>
  <c r="AB21" i="10"/>
  <c r="M48" i="10"/>
  <c r="M47" i="11" s="1"/>
  <c r="E41" i="10"/>
  <c r="E40" i="11" s="1"/>
  <c r="AB20" i="10"/>
  <c r="AB19" i="10"/>
  <c r="M39" i="10"/>
  <c r="M38" i="11" s="1"/>
  <c r="AB29" i="10"/>
  <c r="T21" i="10"/>
  <c r="E39" i="10"/>
  <c r="E68" i="10" s="1"/>
  <c r="E67" i="11" s="1"/>
  <c r="T20" i="10"/>
  <c r="C29" i="10"/>
  <c r="C28" i="11" s="1"/>
  <c r="C25" i="10"/>
  <c r="T22" i="10"/>
  <c r="C28" i="10"/>
  <c r="C27" i="11" s="1"/>
  <c r="C23" i="10"/>
  <c r="C24" i="10"/>
  <c r="AB22" i="10"/>
  <c r="B1" i="9" a="1"/>
  <c r="B1" i="9" s="1"/>
  <c r="H4" i="9" a="1"/>
  <c r="H4" i="9" s="1"/>
  <c r="M49" i="10" s="1"/>
  <c r="M48" i="11" s="1"/>
  <c r="E4" i="9" a="1"/>
  <c r="E4" i="9" s="1"/>
  <c r="C27" i="10" s="1"/>
  <c r="C26" i="11" s="1"/>
  <c r="H3" i="9" a="1"/>
  <c r="H3" i="9" s="1"/>
  <c r="M47" i="10" s="1"/>
  <c r="M46" i="11" s="1"/>
  <c r="K2" i="9" a="1"/>
  <c r="K2" i="9" s="1"/>
  <c r="E74" i="10" s="1"/>
  <c r="E73" i="11" s="1"/>
  <c r="H2" i="9" a="1"/>
  <c r="H2" i="9" s="1"/>
  <c r="M45" i="10" s="1"/>
  <c r="M44" i="11" s="1"/>
  <c r="K1" i="9" a="1"/>
  <c r="K1" i="9" s="1"/>
  <c r="E50" i="11" s="1"/>
  <c r="H1" i="9" a="1"/>
  <c r="H1" i="9" s="1"/>
  <c r="AB27" i="10" s="1"/>
  <c r="AC26" i="11" s="1"/>
  <c r="E1" i="9" a="1"/>
  <c r="E1" i="9" s="1"/>
  <c r="C20" i="10" s="1"/>
  <c r="C19" i="11" s="1"/>
  <c r="A1" i="9"/>
  <c r="E3" i="9" a="1"/>
  <c r="E3" i="9" s="1"/>
  <c r="C22" i="10" s="1"/>
  <c r="C21" i="11" s="1"/>
  <c r="E2" i="9" a="1"/>
  <c r="E2" i="9" s="1"/>
  <c r="C21" i="10" l="1"/>
  <c r="C20" i="11" s="1"/>
  <c r="C30" i="10"/>
  <c r="C29" i="11" s="1"/>
  <c r="AB28" i="10"/>
  <c r="AC27" i="11" s="1"/>
  <c r="E38" i="11"/>
  <c r="C22" i="11"/>
  <c r="T18" i="10"/>
  <c r="U17" i="11" s="1"/>
  <c r="AB18" i="10"/>
  <c r="AC17" i="11" s="1"/>
  <c r="C24" i="11"/>
  <c r="M62" i="10"/>
  <c r="M61" i="11" s="1"/>
  <c r="AC18" i="11"/>
  <c r="AC21" i="11"/>
  <c r="M46" i="10"/>
  <c r="M45" i="11" s="1"/>
  <c r="M64" i="10"/>
  <c r="M63" i="11" s="1"/>
  <c r="E36" i="10"/>
  <c r="E35" i="11" s="1"/>
  <c r="U21" i="11"/>
  <c r="M36" i="10"/>
  <c r="M35" i="11" s="1"/>
  <c r="M50" i="10"/>
  <c r="M49" i="11" s="1"/>
  <c r="M65" i="10"/>
  <c r="M64" i="11" s="1"/>
  <c r="T19" i="10"/>
  <c r="U18" i="11" s="1"/>
  <c r="C23" i="11"/>
  <c r="U20" i="11"/>
  <c r="M63" i="10"/>
  <c r="M62" i="11" s="1"/>
  <c r="E67" i="10"/>
  <c r="E66" i="11" s="1"/>
  <c r="AC19" i="11"/>
  <c r="E37" i="10"/>
  <c r="E36" i="11" s="1"/>
  <c r="AC20" i="11"/>
  <c r="M37" i="10"/>
  <c r="M36" i="11" s="1"/>
  <c r="U19" i="11"/>
  <c r="E38" i="10"/>
  <c r="E37" i="11" s="1"/>
  <c r="E66" i="10"/>
  <c r="E65" i="11" s="1"/>
  <c r="AC28" i="11"/>
  <c r="M38" i="10"/>
  <c r="M37" i="11" s="1"/>
  <c r="E50" i="10"/>
  <c r="E49" i="11" s="1"/>
  <c r="E48" i="10"/>
  <c r="E47" i="11" s="1"/>
  <c r="E46" i="10"/>
  <c r="E45" i="11" s="1"/>
  <c r="AB31" i="10"/>
  <c r="AC30" i="11" s="1"/>
  <c r="E75" i="10"/>
  <c r="E74" i="11" s="1"/>
  <c r="D221" i="1" l="1"/>
  <c r="D220" i="1"/>
  <c r="D219" i="1"/>
  <c r="D218" i="1"/>
  <c r="D217" i="1"/>
  <c r="D216" i="1"/>
  <c r="D215" i="1"/>
  <c r="D214" i="1"/>
  <c r="D213" i="1"/>
  <c r="D212" i="1"/>
  <c r="D211" i="1"/>
  <c r="D210" i="1"/>
  <c r="D209" i="1"/>
  <c r="D208" i="1"/>
  <c r="D207" i="1"/>
  <c r="D206" i="1"/>
  <c r="D205" i="1"/>
  <c r="Q70" i="1"/>
  <c r="Q69" i="1"/>
  <c r="Q68" i="1"/>
  <c r="Q67" i="1"/>
  <c r="Q66" i="1"/>
  <c r="Q65" i="1"/>
  <c r="Q64" i="1"/>
  <c r="Q63" i="1"/>
  <c r="Q62" i="1"/>
  <c r="Q61" i="1"/>
  <c r="Q60" i="1"/>
  <c r="Q59" i="1"/>
  <c r="Q58" i="1"/>
  <c r="Q57"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F222" i="1" l="1"/>
  <c r="D226" i="1"/>
  <c r="O3" i="1" l="1"/>
  <c r="Q37" i="11" l="1"/>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alcChain>
</file>

<file path=xl/metadata.xml><?xml version="1.0" encoding="utf-8"?>
<metadata xmlns="http://purl.oclc.org/ooxml/spreadsheetml/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<sst xmlns="http://purl.oclc.org/ooxml/spreadsheetml/main" count="3459" uniqueCount="1662">
  <si>
    <t xml:space="preserve">Hospital A </t>
  </si>
  <si>
    <t>Hospital B</t>
  </si>
  <si>
    <t>Hospital C</t>
  </si>
  <si>
    <t>Hospital D</t>
  </si>
  <si>
    <t>Hospital E</t>
  </si>
  <si>
    <t>OOG</t>
  </si>
  <si>
    <t>HOSPITAL</t>
  </si>
  <si>
    <t>TOTAL</t>
  </si>
  <si>
    <t>MARFOOD</t>
  </si>
  <si>
    <t>ROUSTABOUT</t>
  </si>
  <si>
    <t>FLOORHAND</t>
  </si>
  <si>
    <t>MCB</t>
  </si>
  <si>
    <t>RSTC</t>
  </si>
  <si>
    <t>RSTT / OST</t>
  </si>
  <si>
    <t>DPO</t>
  </si>
  <si>
    <t>DAY AB SEAMAN</t>
  </si>
  <si>
    <t>MOTORMAN</t>
  </si>
  <si>
    <t>CATERING</t>
  </si>
  <si>
    <t>NURSE</t>
  </si>
  <si>
    <t>WELDER</t>
  </si>
  <si>
    <t>MECHANIC</t>
  </si>
  <si>
    <t>CLIENT 3rd PARTY</t>
  </si>
  <si>
    <t>DECKPUSHER</t>
  </si>
  <si>
    <t>ASSIST. CRANE OPERATOR</t>
  </si>
  <si>
    <t>CRANE OPERATOR</t>
  </si>
  <si>
    <t>1st ENGINEER</t>
  </si>
  <si>
    <t>PUMPMAN</t>
  </si>
  <si>
    <t>DERRICKMAN</t>
  </si>
  <si>
    <t>ASSIST. DRILLER</t>
  </si>
  <si>
    <t>DRILLER</t>
  </si>
  <si>
    <t>2nd ENGINEER</t>
  </si>
  <si>
    <t>CHIEF ET</t>
  </si>
  <si>
    <t>ELECTRICIAN</t>
  </si>
  <si>
    <t>ET</t>
  </si>
  <si>
    <t>SUBSEA SUPERVISOR</t>
  </si>
  <si>
    <t>CHIEF ELECTRICIAN</t>
  </si>
  <si>
    <t>RADIO OPERATOR</t>
  </si>
  <si>
    <t>MATERIALS COORDINATOR</t>
  </si>
  <si>
    <t>TOOLPUSHER</t>
  </si>
  <si>
    <t>CHIEF MECHANIC</t>
  </si>
  <si>
    <t>MAINT. COORDINATOR</t>
  </si>
  <si>
    <t>CHIEF ENGINEER</t>
  </si>
  <si>
    <t>CHIEF MATE</t>
  </si>
  <si>
    <t>RIG SUPERINTENDENT</t>
  </si>
  <si>
    <t>RIG MANAGER</t>
  </si>
  <si>
    <t>ELECTRICAL SUPERVISOR</t>
  </si>
  <si>
    <t>SENIOR SUBSEA SUPERVISOR</t>
  </si>
  <si>
    <t>MECHANIC SUPERVISOR</t>
  </si>
  <si>
    <t>COMPANY MAN</t>
  </si>
  <si>
    <t>GEOLOGIST</t>
  </si>
  <si>
    <t>OOG SI</t>
  </si>
  <si>
    <t>NOV</t>
  </si>
  <si>
    <t>FMC</t>
  </si>
  <si>
    <t>EMPRESAS A BORDO</t>
  </si>
  <si>
    <t>FREE BUNK SPACES</t>
  </si>
  <si>
    <t>DAY TRIP</t>
  </si>
  <si>
    <t>DEPARTAMENTOS</t>
  </si>
  <si>
    <t>STATUS POB</t>
  </si>
  <si>
    <t>PETROBRAS</t>
  </si>
  <si>
    <t>GE OIL &amp; GAS</t>
  </si>
  <si>
    <t>VALLOUREC</t>
  </si>
  <si>
    <t>BJ</t>
  </si>
  <si>
    <t>MHWIRTH</t>
  </si>
  <si>
    <t>TENARIS</t>
  </si>
  <si>
    <t>GYRODATA</t>
  </si>
  <si>
    <t>OES</t>
  </si>
  <si>
    <t>CATERING (FEMININO)</t>
  </si>
  <si>
    <t>CAPROCK</t>
  </si>
  <si>
    <t>SDPO</t>
  </si>
  <si>
    <t>ANP</t>
  </si>
  <si>
    <t>NOME</t>
  </si>
  <si>
    <t>FUNÇÃO</t>
  </si>
  <si>
    <t>EMPRESA</t>
  </si>
  <si>
    <t>BALEEIRA</t>
  </si>
  <si>
    <t>DEPARTAMENTO</t>
  </si>
  <si>
    <t>NACIONALIDADE</t>
  </si>
  <si>
    <t>DATA</t>
  </si>
  <si>
    <t>MARINE</t>
  </si>
  <si>
    <t>DRILLING</t>
  </si>
  <si>
    <t>MAINTENANCE</t>
  </si>
  <si>
    <t>ECR</t>
  </si>
  <si>
    <t>ELECTRICAL</t>
  </si>
  <si>
    <t>SUBSEA</t>
  </si>
  <si>
    <t>WAREHOUSE</t>
  </si>
  <si>
    <t>MEDIC</t>
  </si>
  <si>
    <t>SAFETY</t>
  </si>
  <si>
    <t>FIELD SUPPORT</t>
  </si>
  <si>
    <t>THIRD PART - PETROBRAS</t>
  </si>
  <si>
    <t>LB #1</t>
  </si>
  <si>
    <t>LB #2</t>
  </si>
  <si>
    <t>LB #3</t>
  </si>
  <si>
    <t>HALLIBURTON</t>
  </si>
  <si>
    <t>DYNAMIC AIR</t>
  </si>
  <si>
    <t>MAERSK H2S</t>
  </si>
  <si>
    <t>NEWPARK</t>
  </si>
  <si>
    <t>ONESUBSEA</t>
  </si>
  <si>
    <t>SCHLUMBERGER</t>
  </si>
  <si>
    <t>SUBSEA 7</t>
  </si>
  <si>
    <t>WELLTEC</t>
  </si>
  <si>
    <t>AKER BR</t>
  </si>
  <si>
    <t>BAKER HUGHES</t>
  </si>
  <si>
    <t>DRIL-QUIP</t>
  </si>
  <si>
    <t>EXPRO</t>
  </si>
  <si>
    <t>GEOLOG</t>
  </si>
  <si>
    <t>EDITE SOMENTE AS COLUNAS AMARELAS</t>
  </si>
  <si>
    <t>CLIENT 3rd PARTY (QUIMICO)</t>
  </si>
  <si>
    <t>SEAL INSPECTION</t>
  </si>
  <si>
    <t>PLATAFORMISTA</t>
  </si>
  <si>
    <t>ASSISTENTE DE SONDADOR</t>
  </si>
  <si>
    <t>DNV</t>
  </si>
  <si>
    <t>LIFTING</t>
  </si>
  <si>
    <t>SHIMMER</t>
  </si>
  <si>
    <t>OFFICE</t>
  </si>
  <si>
    <t>AFG</t>
  </si>
  <si>
    <t>FLOORHAND - EXTRA</t>
  </si>
  <si>
    <t>DIAS EMBARCADO</t>
  </si>
  <si>
    <t>DIA EMBARQUE</t>
  </si>
  <si>
    <t>POSIÇÃO DA CABINE</t>
  </si>
  <si>
    <t>RESERVADO</t>
  </si>
  <si>
    <t>CLIENT 3rd PARTY (CEMENTER)</t>
  </si>
  <si>
    <t>RODION SERDYUKOV</t>
  </si>
  <si>
    <t>ROBERT MAREK MATECKI</t>
  </si>
  <si>
    <t>JACK DE RIDDER</t>
  </si>
  <si>
    <t>ANDRIJA TOMIC</t>
  </si>
  <si>
    <t>CLEYDSON MENDES DE SOUSA</t>
  </si>
  <si>
    <t>MARILIA GOMES KASCHER</t>
  </si>
  <si>
    <t>LUCAS BAPTISTA ANGELIM</t>
  </si>
  <si>
    <t>FELIPE COUTO DA SILVEIRA</t>
  </si>
  <si>
    <t>JOAILTON VASCO BUENO</t>
  </si>
  <si>
    <t>DIEGO ESTEFANI DA SILVA MOREIRA</t>
  </si>
  <si>
    <t>FERNANDO LOPES RODRIGUES</t>
  </si>
  <si>
    <t>RAFAEL CASSIMIRO DE LIMA MIGUEL</t>
  </si>
  <si>
    <t>RODRIGO AMADEUS DA SILVA</t>
  </si>
  <si>
    <t>EVERALDO VITORIO DOS SANTOS LEAL</t>
  </si>
  <si>
    <t>SAMUEL DE ALMEIDA SANTOS SILVA</t>
  </si>
  <si>
    <t>LUIS AUGUSTO ALMEIDA DIAS</t>
  </si>
  <si>
    <t>LUIS DE OLIVEIRA PIRES</t>
  </si>
  <si>
    <t>JUAN COUTINHO SETIMO</t>
  </si>
  <si>
    <t>ANDREZ COSTA BARBOSA</t>
  </si>
  <si>
    <t>OSVALDO ALVES DOS SANTOS</t>
  </si>
  <si>
    <t>MARCIO LUIS DA MOTA SILVA</t>
  </si>
  <si>
    <t>LUCIO FRAGA DA SILVA PINTO</t>
  </si>
  <si>
    <t>MARCELO MONTEIRO GOMES</t>
  </si>
  <si>
    <t>VALTENCI PEIXOTO DE FARIA</t>
  </si>
  <si>
    <t>ROSINELIO DE MELO SOARES</t>
  </si>
  <si>
    <t>GUSTAVO SILVA SANTOS</t>
  </si>
  <si>
    <t>CLAUDIONOR JOSE DA SILVA</t>
  </si>
  <si>
    <t>WELLINGTON RODRIGUES BALBINO DE FREITAS</t>
  </si>
  <si>
    <t>IVAN FAUSTO DE OLIVEIRA</t>
  </si>
  <si>
    <t>PEDRO HENRIQUE PINTO COELHO</t>
  </si>
  <si>
    <t>HUDSON SAQUES DA SILVEIRA</t>
  </si>
  <si>
    <t>MARCOS ANTONIO CASSIMIRO ALVES</t>
  </si>
  <si>
    <t>FABIO FARIAS BARCELOS</t>
  </si>
  <si>
    <t>LUIS JOSE DOS SANTOS</t>
  </si>
  <si>
    <t>LUCIANO HAMBURGO SANTOS</t>
  </si>
  <si>
    <t>MARCELLO REZENDE DE QUEIROZ</t>
  </si>
  <si>
    <t>RAFAEL DE OLIVEIRA SOUZA</t>
  </si>
  <si>
    <t>SIDNEY SANTOS PEREIRA</t>
  </si>
  <si>
    <t>IURI LIBARDI CAMPOS</t>
  </si>
  <si>
    <t>RAIMUNDO NONATO SILVEIRA DA COSTA</t>
  </si>
  <si>
    <t>FERNANDO ANTONIO HOLANDA RAMOS</t>
  </si>
  <si>
    <t>DINARTE FERNANDES DE BRITO</t>
  </si>
  <si>
    <t>SONIA MARIA PEREIRA MOTA</t>
  </si>
  <si>
    <t>RODRIGO CESAR VICENTE SANTOS</t>
  </si>
  <si>
    <t>LEONARDO DINIZ VARGAS</t>
  </si>
  <si>
    <t>JULIO CESAR DOS SANTOS</t>
  </si>
  <si>
    <t>MIECZYSLAW DOMINIK WERNIKOWSKI</t>
  </si>
  <si>
    <t>DANIEL TODOROV DANAILOV</t>
  </si>
  <si>
    <t>FLAVIO IVANIR PEREIRA</t>
  </si>
  <si>
    <t>UBIRATAN BARCELO PEREIRA DE OLIVEIRA</t>
  </si>
  <si>
    <t>ANDRE LUIZ DIAS DE ARAUJO</t>
  </si>
  <si>
    <t>CARLOS HENRIQUE DA SILVA MARTINS</t>
  </si>
  <si>
    <t>EDILSON ZUMPICHIATTI DE ALMEIDA</t>
  </si>
  <si>
    <t>BRUNO GOMES VALENTIM DA COSTA</t>
  </si>
  <si>
    <t>ALEXSANDRO HENRIQUE SANTOS SILVA</t>
  </si>
  <si>
    <t>DARLAN JOSE DOREA SANTOS FILHO</t>
  </si>
  <si>
    <t>GLEIDSON DO ROSARIO CORREA</t>
  </si>
  <si>
    <t>ELCI RODRIGUES STUCKIM</t>
  </si>
  <si>
    <t>ADRIANO MONTEIRO GOMES</t>
  </si>
  <si>
    <t>DARCIO GOMES ANTUNES DE LIMA</t>
  </si>
  <si>
    <t>NELSON ANTONIO FERREIRA JUNIOR</t>
  </si>
  <si>
    <t>VICTOR ALVES COSTA</t>
  </si>
  <si>
    <t>RONALDO PONCIANO DE SOUSA</t>
  </si>
  <si>
    <t>ALESSANDRO PORTUGAL PEREIRA</t>
  </si>
  <si>
    <t>SIDNEI GOMES RIBEIRO JUNIOR</t>
  </si>
  <si>
    <t>WELLINGTON DA SILVA CASTRO</t>
  </si>
  <si>
    <t>MARCIO DA SILVA GAMA</t>
  </si>
  <si>
    <t>JUCILENE SOARES DE JESUS</t>
  </si>
  <si>
    <t>PEDRO MARIO COSTA OLIVEIRA</t>
  </si>
  <si>
    <t>EDIELSON DA SILVA FURTADO</t>
  </si>
  <si>
    <t>VINICIUS PINHEIRO MENEZES</t>
  </si>
  <si>
    <t>ALESSANDRO MARQUES BRAGATTI</t>
  </si>
  <si>
    <t>LEANDRO DA SILVA FERREIRA</t>
  </si>
  <si>
    <t>ROGERIO LIMA GOMES</t>
  </si>
  <si>
    <t>EVERTON SILVA DE MORAES</t>
  </si>
  <si>
    <t>RODRIGO DANTON METZ</t>
  </si>
  <si>
    <t>CELSO DE OLIVEIRA ROCHA</t>
  </si>
  <si>
    <t>RICARDO FABRI LIMA</t>
  </si>
  <si>
    <t>BRUNO RAMOS DOS SANTOS</t>
  </si>
  <si>
    <t>ROBERT ARRUDA ABREU VIEIRA</t>
  </si>
  <si>
    <t>JOAO PAULO PEREIRA DA HORA</t>
  </si>
  <si>
    <t>RENIVALDO DE JESUS MARQUES</t>
  </si>
  <si>
    <t>FABRICIO MARTINS PIEKALA</t>
  </si>
  <si>
    <t>PETRONIO SANTOS DE CARVALHO JUNIOR</t>
  </si>
  <si>
    <t>JAASIEL DOS SANTOS PADILHA</t>
  </si>
  <si>
    <t>ARLAN LAMONICA FERREIRA</t>
  </si>
  <si>
    <t>VISTORIADOR</t>
  </si>
  <si>
    <t>WILLAMIS RODRIGO SOUZA DA SILVA</t>
  </si>
  <si>
    <t>ANDERSON DAS NEVES ARAUJO</t>
  </si>
  <si>
    <t>THIAGO MACIEL MARTINS</t>
  </si>
  <si>
    <t>WESSEL TJITSE VRIESWIJK</t>
  </si>
  <si>
    <t>COORDENADOR DE MATERIAIS SR/SENIOR MATERIALS COORDINATOR</t>
  </si>
  <si>
    <t>WLADMYR CALLADO MARCANO</t>
  </si>
  <si>
    <t>AUXILIAR DE PLATAFORMA/ROUSTABOUT</t>
  </si>
  <si>
    <t>SUPERVISOR DE SUBSEA SENIOR/SENIOR SUBSEA SUPERVISOR</t>
  </si>
  <si>
    <t>OPERADOR DE POSIC DINAMICO/DYNAMIC POSITIONING OPERATOR</t>
  </si>
  <si>
    <t>WESLEY DA COSTA ALVES</t>
  </si>
  <si>
    <t>OPERADOR DE GUINDASTE/CRANE OPERATOR</t>
  </si>
  <si>
    <t>WELLINGTON LUIS SILVA DOS SANTOS</t>
  </si>
  <si>
    <t>MECANICO/MECHANIC</t>
  </si>
  <si>
    <t>WALDEIR FERREIRA DA SILVA</t>
  </si>
  <si>
    <t>CHEFE DE ELETRONICA/CHIEF ELETRONIC</t>
  </si>
  <si>
    <t>VLAHO MOZARA</t>
  </si>
  <si>
    <t>VITOR JOSE DE SOUZA E SILVA MONTEIRO</t>
  </si>
  <si>
    <t>ASSISTENTE DE ELETRONICA/ELECTRONIC ASSISTANT</t>
  </si>
  <si>
    <t>VICTOR MACEDO OLIVEIRA</t>
  </si>
  <si>
    <t>SUBCHEFE DE MAQUINAS/1ST ENGINEER</t>
  </si>
  <si>
    <t>SEGUNDO OFICIAL DE MAQUINAS/3RD ENGINEER</t>
  </si>
  <si>
    <t>TOMAZ LINO PEREIRA BALDUINO</t>
  </si>
  <si>
    <t>PLATAFORMISTA/FLOORMAN</t>
  </si>
  <si>
    <t>TIAGO DOLOR DOS SANTOS</t>
  </si>
  <si>
    <t>TECNICO DE ELETRONICA/ELECTRONIC TECHNICIAN</t>
  </si>
  <si>
    <t>TIAGO BARRETO ALMENDRO</t>
  </si>
  <si>
    <t>CAPITAO/CAPTAIN</t>
  </si>
  <si>
    <t>THOMAS MARK RAINEY</t>
  </si>
  <si>
    <t>ASSISTENTE DE MATERIAIS/MATERIALS ASSISTANT</t>
  </si>
  <si>
    <t>THIAGO LIMA DA SILVEIRA</t>
  </si>
  <si>
    <t>COORDENADOR DE MANUTENCAO/MAINTENANCE COORDINATOR</t>
  </si>
  <si>
    <t>STEPHEN PAUL WENTWORTH</t>
  </si>
  <si>
    <t>RADIO OPERADOR/RADIO OPERATOR</t>
  </si>
  <si>
    <t>ASSISTENTE DE TORRISTA/PUMPMAN</t>
  </si>
  <si>
    <t>TECNICO SEGURANCA DO TRABALHO/WORK SAFETY TECHNICIAN</t>
  </si>
  <si>
    <t>ENCARREGADO DE PLATAFORMA/TOOLPUSHER</t>
  </si>
  <si>
    <t>ASSISTENTE DE SUBSEA/ASSISTANT SUBSEA</t>
  </si>
  <si>
    <t>ROBERTO DORIA DE SANTANA JUNIOR</t>
  </si>
  <si>
    <t>SUPERVISOR DE ELETROELETRONICA/ELECTRO ELECTRONICS SUPERVISOR</t>
  </si>
  <si>
    <t>ROBERT MILLER STEVENSON</t>
  </si>
  <si>
    <t>ASSISTENTE SONDADOR/ASSISTANT DRILLER</t>
  </si>
  <si>
    <t>RENATO VILLELA</t>
  </si>
  <si>
    <t>RENATO LIMA ALBUQUERQUE</t>
  </si>
  <si>
    <t>ENCARREGADO DE CONVES/DECKPUSHER</t>
  </si>
  <si>
    <t>RENATO GRISOSTOLO</t>
  </si>
  <si>
    <t>RENAN NASCIMENTO DO ESPIRITO SANTO</t>
  </si>
  <si>
    <t>COORD SEGURANCA TRAB E TREIN/WORK SAFETY TRAINNING COORD</t>
  </si>
  <si>
    <t>RENAN CAMPOS DE CARVALHO</t>
  </si>
  <si>
    <t>SONDADOR CYBER/CYBER BASE DRILLER</t>
  </si>
  <si>
    <t>RAPHAEL ANTONIO NETO CRESPO FILHO</t>
  </si>
  <si>
    <t>MARINHEIRO DE MAQUINAS/OILER</t>
  </si>
  <si>
    <t>PEDRO EDUARDO OLIVEIRA DE SOUZA</t>
  </si>
  <si>
    <t>PAULO GOMES DA SILVA</t>
  </si>
  <si>
    <t>PABLO FORLAN DE SOUZA PEREIRA</t>
  </si>
  <si>
    <t>NILTON JORGE PINTO CONCEICAO</t>
  </si>
  <si>
    <t>NACIB HADDAD BISNETO</t>
  </si>
  <si>
    <t>MORTEN NEJSUM</t>
  </si>
  <si>
    <t>SUPERVISOR DE MECANICA/MECHANICAL SUPERVISOR</t>
  </si>
  <si>
    <t>MILVERTON OLIVER RICHARDS</t>
  </si>
  <si>
    <t>MARINHEIRO DE CONVES/ABSEAMAN</t>
  </si>
  <si>
    <t>MILTON BRAZ ADRIANO</t>
  </si>
  <si>
    <t>OPERADOR DE POSIC DINAMICO SR/SENIOR DYNAMIC POSITIONING OP</t>
  </si>
  <si>
    <t>MAZEN MOHAMED M M HAMED ELNAWASRA</t>
  </si>
  <si>
    <t>SUPERINTENDENTE DE PLATAFORMA/RIG SUPERINTENDENT</t>
  </si>
  <si>
    <t>MAX ALBERT DE MORAES</t>
  </si>
  <si>
    <t>MATHEUS DE PAULA FERREIRA FREITAS</t>
  </si>
  <si>
    <t>MARLON JORGE MARTINS TEIXEIRA</t>
  </si>
  <si>
    <t>IMEDIATO/CHIEF MATE</t>
  </si>
  <si>
    <t>MARIUSZ WOJCIECH DRABIUK</t>
  </si>
  <si>
    <t>CHEFE DE ELETRICA/CHIEF ELECTRICIAN</t>
  </si>
  <si>
    <t>MARCO ANTONIO BITTENCOURT DA SILVA</t>
  </si>
  <si>
    <t>MARCIO MOREIRA PACHECO</t>
  </si>
  <si>
    <t>MARCIO ADRIANO PORTUGAL OLIVEIRA</t>
  </si>
  <si>
    <t>MARCELO DA CONCEICAO RODRIGUES DE ALVARENGA</t>
  </si>
  <si>
    <t>ASSISTENTE DE MECANICO/MECHANIC ASSISTANT</t>
  </si>
  <si>
    <t>MAICON FAGGIAN</t>
  </si>
  <si>
    <t>MAICON ALVES DA SILVA</t>
  </si>
  <si>
    <t>ASSISTENTE OPER DE GUINDASTE/ASSISTANT CRANE OPERATOR</t>
  </si>
  <si>
    <t>MAICO DE ALMEIDA OLIVEIRA</t>
  </si>
  <si>
    <t>MAGAIVER TIAGO VITORINO</t>
  </si>
  <si>
    <t>MESTRE DE CABOTAGEM/BOSUN</t>
  </si>
  <si>
    <t>LUIZ CARLOS MACHADO MATSUDA</t>
  </si>
  <si>
    <t>LUCIANO DE ASSIS XAVIER</t>
  </si>
  <si>
    <t>LEILTON DE MORAES MARQUES</t>
  </si>
  <si>
    <t>LEANDRO SCARPARO RODRIGUES</t>
  </si>
  <si>
    <t>LEANDRO PAZ MARQUES DOS SANTOS</t>
  </si>
  <si>
    <t>KLEUDER FERREIRA CORTES</t>
  </si>
  <si>
    <t>KARINA VASCONCELOS BARBOSA</t>
  </si>
  <si>
    <t>ENGENHEIRO OPERACIONAL OFFSHORE/OFFSHORE OPERATIONAL ENGINEER</t>
  </si>
  <si>
    <t>JUSSARA TELES DA SILVA</t>
  </si>
  <si>
    <t>JOSIAS MAURER CAMARGO</t>
  </si>
  <si>
    <t>JORGE FERNANDO PINTO RIBEIRO</t>
  </si>
  <si>
    <t>JOAO PEDRO DA SILVA JUNIOR</t>
  </si>
  <si>
    <t>JOAO BATISTA SILVA</t>
  </si>
  <si>
    <t>ASSISTENTE DE ELETRICA/ELETRICIAN ASSISTANT</t>
  </si>
  <si>
    <t>JAIR MESADRI</t>
  </si>
  <si>
    <t>CHEFE DE MAQUINAS/CHIEF ENGINEER</t>
  </si>
  <si>
    <t>JACEK ARKADIUSZ WITCZYK</t>
  </si>
  <si>
    <t>IVAN PAJIC</t>
  </si>
  <si>
    <t>ISMAEL HERINGER JUNIOR</t>
  </si>
  <si>
    <t>TORRISTA/DERRICKMAN</t>
  </si>
  <si>
    <t>ISMAEL ARAUJO</t>
  </si>
  <si>
    <t>HUGO PEIXOTO BARROS PEREIRA</t>
  </si>
  <si>
    <t>ELETRICISTA/ELETRICIAN</t>
  </si>
  <si>
    <t>HUGO AZEVEDO OLIVEIRA SILVA</t>
  </si>
  <si>
    <t>GUSTAVO LUIZ GONCALVES DE ANDRADE</t>
  </si>
  <si>
    <t>GUILHERME RODRIGUES FONSECA</t>
  </si>
  <si>
    <t>GUILHERME FRANCISCO SILVA</t>
  </si>
  <si>
    <t>GREGORY VELLASCO CORREA</t>
  </si>
  <si>
    <t>GABRIELA DA COSTA LINO</t>
  </si>
  <si>
    <t>GABRIEL SIQUEIRA DA SILVA</t>
  </si>
  <si>
    <t>FELIPE DE PAULA PINTO</t>
  </si>
  <si>
    <t>EZIO FLORIANO ALEGRE</t>
  </si>
  <si>
    <t>ERIK VAN NOUHUYS</t>
  </si>
  <si>
    <t>ELVIS OLIVEIRA DE SOUSA</t>
  </si>
  <si>
    <t>ELENILDO SILVA DE BRITTO</t>
  </si>
  <si>
    <t>ENFERMEIRO/NURSE</t>
  </si>
  <si>
    <t>EDUARDO DE SOUZA SANTOS</t>
  </si>
  <si>
    <t>EDIMAR DO NASCIMENTO FERREIRA</t>
  </si>
  <si>
    <t>SUPERVISOR DE SUBSEA/SUBSEA SUPERVISOR</t>
  </si>
  <si>
    <t>DIEGO TINOCO GONCALVES</t>
  </si>
  <si>
    <t>DIEGO OLIVEIRA DIAS</t>
  </si>
  <si>
    <t>DAVID DE SOUZA MATTOS</t>
  </si>
  <si>
    <t>DARIO BARISIC</t>
  </si>
  <si>
    <t>DANIEL OLIVEIRA GONCALVES</t>
  </si>
  <si>
    <t>COORDENADOR DE MATERIAIS/MATERIALS COORDINATOR</t>
  </si>
  <si>
    <t>DANIEL OLIVEIRA FERNANDES</t>
  </si>
  <si>
    <t>DANIEL BISPO REIS</t>
  </si>
  <si>
    <t>CHEFE DE MECANICA/CHIEF MECHANIC</t>
  </si>
  <si>
    <t>CASSIO FERNANDO MONTE POLI</t>
  </si>
  <si>
    <t>CARLOS FABIANO GUIMARAES MOTTA</t>
  </si>
  <si>
    <t>TEC SEG DO TRABALHO TRAINEE/WORK SAFETY TECHNICIAN TRAINEE</t>
  </si>
  <si>
    <t>CARLOS ALBERTO RISCADO GUERRA BASTOS</t>
  </si>
  <si>
    <t>BRUNO RIBEIRO DE JESUS</t>
  </si>
  <si>
    <t>BRUNO JOSE CID DE SOUZA BARCELOS</t>
  </si>
  <si>
    <t>PRIMEIRO OFICIAL DE MAQUINAS/2ND ENGINEER</t>
  </si>
  <si>
    <t>BRUNO AMADEU DOS SANTOS</t>
  </si>
  <si>
    <t>BRAULIO FARINA CAMPAGNARO</t>
  </si>
  <si>
    <t>AUGUSTO VIEIRA DE AGUIAR AMORIM</t>
  </si>
  <si>
    <t>ANDREJ LUIGI TOMMASI OLIVEIRA KUEHN</t>
  </si>
  <si>
    <t>ANDRE LUIS ALVES DA ROSA</t>
  </si>
  <si>
    <t>ANDERSON PEREIRA CLAUDINO DA SILVA</t>
  </si>
  <si>
    <t>ANDERSON LUIZ LUDGERO DE OLIVEIRA</t>
  </si>
  <si>
    <t>ANDERSON CARON SCHWENCK</t>
  </si>
  <si>
    <t>ANDERSON CALIXTO MACEDO</t>
  </si>
  <si>
    <t>ALLAN JUNIOR DAL RIO</t>
  </si>
  <si>
    <t>ALEXANDRE TEIXEIRA DE CARVALHO</t>
  </si>
  <si>
    <t>ALEXANDRE GOMES ZEFERINO</t>
  </si>
  <si>
    <t>ALESSANDRO DE ASSIS LEITE</t>
  </si>
  <si>
    <t>AARON DE LIMA GUERRIERI PINHEIRO</t>
  </si>
  <si>
    <t>OCYAN</t>
  </si>
  <si>
    <t>ADELSON COELHO DE FREITAS JUNIOR</t>
  </si>
  <si>
    <t>ADEMIR DE OLIVEIRA JUNIOR</t>
  </si>
  <si>
    <t>ADILSON JUNIOR REIS CARVALHO</t>
  </si>
  <si>
    <t>ADINALVA MARIA VIANA BARBOSA</t>
  </si>
  <si>
    <t>ADRIANO CORREA DE MATTOS</t>
  </si>
  <si>
    <t>AGNALDO DO CARMO SILVA</t>
  </si>
  <si>
    <t>ALESSANDRO DANININ BENTO</t>
  </si>
  <si>
    <t>ALEXANDRE PEREIRA DO ROSARIO NEVES</t>
  </si>
  <si>
    <t>ALEXANDRE SOARES DE LIMA NUNES</t>
  </si>
  <si>
    <t>ALFREDO JOSE BALBINO MUCE DOS SANTOS</t>
  </si>
  <si>
    <t>ALRICIMAR RODRIGUES CAMPELO</t>
  </si>
  <si>
    <t>ALTAMIRA MIRANDA DOS SANTOS</t>
  </si>
  <si>
    <t>ANA PAULA GOMES DO VALE</t>
  </si>
  <si>
    <t>ANDERSON DE OLIVEIRA LIMA</t>
  </si>
  <si>
    <t>ANDERSON DO NASCIMENTO MENDONÇA</t>
  </si>
  <si>
    <t>ANDERSON FLAVIO DO NASCIMENTO PEREIRA</t>
  </si>
  <si>
    <t>ANDERSON NUNES BARBOSA</t>
  </si>
  <si>
    <t>ANDRE GUILHERME WEBLER SOARES</t>
  </si>
  <si>
    <t>ANDRIW DOS SANTOS RODRIGUES GOMES</t>
  </si>
  <si>
    <t>ANTONIO MARIA DE OLIVEIRA BOA MORTE</t>
  </si>
  <si>
    <t>BARBARA LOURENÇO DE MORAIS</t>
  </si>
  <si>
    <t>BENHUR DE JESUS BALERINI</t>
  </si>
  <si>
    <t>BRUNO COSTA DE MATOS</t>
  </si>
  <si>
    <t>CARLA DA SILVA PALADINO</t>
  </si>
  <si>
    <t>CARLOS EDUARDO CLAUDINO DE SOUZA</t>
  </si>
  <si>
    <t>CARLOS EDUARDO VIEIRA DOS SANTOS</t>
  </si>
  <si>
    <t>CARLOS MAGNO RIBEIRO DO NASCIMENTO JACINTHO</t>
  </si>
  <si>
    <t>CASSIA REGINA DAFLON MACHADO</t>
  </si>
  <si>
    <t>CELIO BAZETH FERREIRA JUNIOR</t>
  </si>
  <si>
    <t>CHARLES MOTA MANHAES</t>
  </si>
  <si>
    <t>CHESTERTON EUGENIO DE SOUZA</t>
  </si>
  <si>
    <t>CLAUDINEI ANTONIO MOREIRA</t>
  </si>
  <si>
    <t>CLEBER AZEREDO LEAL</t>
  </si>
  <si>
    <t>CLEIBE NASCIMENTO SANTOS</t>
  </si>
  <si>
    <t>CLEITON BATISTA FERREIRA DA FONSECA</t>
  </si>
  <si>
    <t>CRISTIANE DOS SANTOS SOARES</t>
  </si>
  <si>
    <t>DANILO PEREIRA DIONISIO</t>
  </si>
  <si>
    <t>DEBORA MEDINA DE CASTRO VELLOSO</t>
  </si>
  <si>
    <t>DEIVID BARBOZA FARIAS</t>
  </si>
  <si>
    <t>DEJAILSON JOAQUIM DA SILVA</t>
  </si>
  <si>
    <t>DENISON DE DEUS RIBEIRO</t>
  </si>
  <si>
    <t>DIEGO DE MATOS OLA</t>
  </si>
  <si>
    <t>DIEGO PACHECO DE SOUZA</t>
  </si>
  <si>
    <t>DIEGO PEDROSA DE SOUZA</t>
  </si>
  <si>
    <t>DIOGO DE SOUSA DA SILVA</t>
  </si>
  <si>
    <t>DIOGO DOS SANTOS BARBOSA</t>
  </si>
  <si>
    <t>DIONI MARTINS TOLEDO</t>
  </si>
  <si>
    <t>DOLGLAS ARAUJO FERREIRA</t>
  </si>
  <si>
    <t>EDGAR ALVES DE FREITAS</t>
  </si>
  <si>
    <t>EDIMILSON DA SILVA SANTOS</t>
  </si>
  <si>
    <t>EDIVALDO DE SOUZA FERREIRA</t>
  </si>
  <si>
    <t>EDSON DA GUIA DE SOUZA</t>
  </si>
  <si>
    <t>EDSON DOMINGOS RODRIGUES</t>
  </si>
  <si>
    <t>EMILSON DA SILVA LAURIANO</t>
  </si>
  <si>
    <t>ENILTON MARCILIO CORREA</t>
  </si>
  <si>
    <t>ERIC AMORIM PEREIRA</t>
  </si>
  <si>
    <t>ESDRAS PORFIRIO DE SOUZA</t>
  </si>
  <si>
    <t>EUCLIDES ANDRADE ANTONIO</t>
  </si>
  <si>
    <t>EVELINNE DIMA</t>
  </si>
  <si>
    <t xml:space="preserve">FABIANO DOS SANTOS </t>
  </si>
  <si>
    <t>FÁBIO CORDEIRO DA SILVA</t>
  </si>
  <si>
    <t>FABIO FERREIRA RIBEIRO</t>
  </si>
  <si>
    <t>FABIO GALVAO DA ROSA</t>
  </si>
  <si>
    <t>FABIO GEAN DO NASCIMENTO</t>
  </si>
  <si>
    <t>FABRICIO DE MEDEIROS RODRIGUES</t>
  </si>
  <si>
    <t>FABRICIO DOS SANTOS SILVA</t>
  </si>
  <si>
    <t>FABRICIO GOMES SOARES</t>
  </si>
  <si>
    <t>FABRICIO PEREIRA MACIEL</t>
  </si>
  <si>
    <t xml:space="preserve">FELIPE DA SILVA SOUZA                               </t>
  </si>
  <si>
    <t>FELIPE DOS SANTOS PEREIRA</t>
  </si>
  <si>
    <t>FILIPE BAPTISTA DOS SANTOS</t>
  </si>
  <si>
    <t>FRANCISCO ANTONIO FERREIRA SANTOS</t>
  </si>
  <si>
    <t>FRANCISCO DE ASSIS BENTO BAHIA</t>
  </si>
  <si>
    <t>FRANCISCO RICARDO ALVES FERREIRA</t>
  </si>
  <si>
    <t>FREDERICK SCHELCK OLIVEIRA</t>
  </si>
  <si>
    <t>GABRIEL GERMANO DIMAS MARIANO</t>
  </si>
  <si>
    <t>GABRIEL RANGEL DA CUNHA</t>
  </si>
  <si>
    <t>GEANE PORFIRIO DE SOUZA</t>
  </si>
  <si>
    <t>GENILDO SANTIAGO DO ESPIRITO SANTO</t>
  </si>
  <si>
    <t xml:space="preserve">GEOVANI DO EGITO FERRAZ                          </t>
  </si>
  <si>
    <t>GILBERTO DE SOUSA NUNES</t>
  </si>
  <si>
    <t>GUSTAVO QUINTILIANO DA COSTA</t>
  </si>
  <si>
    <t>GUSTAVO VIEIRA DE OLIVEIRA SANTOS</t>
  </si>
  <si>
    <t>HEMERSON SANTOS LIMA</t>
  </si>
  <si>
    <t>HENRIQUE FERREIRA DE SOUZA</t>
  </si>
  <si>
    <t>HILDEBRANDO DA SILVA SANTOS JUNIOR</t>
  </si>
  <si>
    <t>HUBERSON BARBOSA CAETANO</t>
  </si>
  <si>
    <t>IGOR ABALEM BARBOSA</t>
  </si>
  <si>
    <t>INAVALDO DE ARAUJO AZEVEDO</t>
  </si>
  <si>
    <t>ISMAR AZEVEDO DE SOUZA</t>
  </si>
  <si>
    <t>IVANILDO FERREIRA TRINDADE</t>
  </si>
  <si>
    <t>IVERSON LEITE AMORIM</t>
  </si>
  <si>
    <t>JAIRO DA SILVA SOUZA</t>
  </si>
  <si>
    <t>JAKELINE VALESIAN DE AGUIAR</t>
  </si>
  <si>
    <t>JEFERSON DA SILVA NASCIMENTO</t>
  </si>
  <si>
    <t>JELIAINE ALVES LAGE</t>
  </si>
  <si>
    <t>JESSE DE LIMA DA SILVA ARAUJO</t>
  </si>
  <si>
    <t>JEYSON PEREIRA DA SILVA</t>
  </si>
  <si>
    <t>JHONATAN DE OLIVEIRA COUTINHO</t>
  </si>
  <si>
    <t>JHONATAN VIEIRA PIRES</t>
  </si>
  <si>
    <t>JOBERT CESAR DA SILVA</t>
  </si>
  <si>
    <t>JONATAS BRAGA FERREIRA</t>
  </si>
  <si>
    <t>JORGE MAYCON ANDRADE DE SOUZA</t>
  </si>
  <si>
    <t>JORGE REID PARAHIBA</t>
  </si>
  <si>
    <t>JOSE FABIO DOS SANTOS SILVA</t>
  </si>
  <si>
    <t>JOSE ORLANDO FURTADO LOPES</t>
  </si>
  <si>
    <t>JOSIELSOM FARINHA REZIER</t>
  </si>
  <si>
    <t>JOSIMAR RIBEIRO PEREIRA</t>
  </si>
  <si>
    <t>JULIO CESAR CAMPANELI ROBERTO DA SILVA JUNIOR</t>
  </si>
  <si>
    <t>JUNIOR CEZAR DE OLIVEIRA RUIS</t>
  </si>
  <si>
    <t>KATIA SUELY CARDOSO DOS SANTOS SOUZA</t>
  </si>
  <si>
    <t>KELLY MONTAN DA SILVA</t>
  </si>
  <si>
    <t>KLEDEILSON SILVEIRA DA SILVA</t>
  </si>
  <si>
    <t>LEANDRO BARRETO DA SILVA</t>
  </si>
  <si>
    <t>LEANDRO CARVALHO ALVES</t>
  </si>
  <si>
    <t>LEANDRO DE JESUS DA CONCEIÇÃO</t>
  </si>
  <si>
    <t>LEANDRO FERNANDES CABRAL</t>
  </si>
  <si>
    <t>LEANDRO FERREIRA DOS SANTOS</t>
  </si>
  <si>
    <t>LEANDRO PEREIRA TEIXEIRA</t>
  </si>
  <si>
    <t>LEANDRO PESSANHA SANTOS</t>
  </si>
  <si>
    <t>LEANDRO SILVA VIANA</t>
  </si>
  <si>
    <t>LELIA SANTOS ALMEIDA</t>
  </si>
  <si>
    <t>LEONARDO CUNHA PIMENTA</t>
  </si>
  <si>
    <t>LEONARDO RIBEIRO DA SILVA</t>
  </si>
  <si>
    <t>LEONIDAS ROSA DA SILVA</t>
  </si>
  <si>
    <t>LEOZI DOS SANTOS TAVARES</t>
  </si>
  <si>
    <t>LEUREM CAMILO DE CASTRO</t>
  </si>
  <si>
    <t>LUCAS COSTA VIANA</t>
  </si>
  <si>
    <t>LUCAS FRANCA PALAGAR</t>
  </si>
  <si>
    <t>LUCAS RIBEIRO DE SOUZA</t>
  </si>
  <si>
    <t>LUCAS RICARDO DA SILVA</t>
  </si>
  <si>
    <t>LUCIANA BACHETTI CESTARI</t>
  </si>
  <si>
    <t>LUCIANO DOMINGUES AREAS</t>
  </si>
  <si>
    <t>LUCIANO JUVENCIO DA SILVA</t>
  </si>
  <si>
    <t>LUIS CARLOS CORDEIRO HALLER</t>
  </si>
  <si>
    <t>LUIS CLAUDIO DE BRITO MENDES</t>
  </si>
  <si>
    <t>LYDIA MARIA LIMA DE SOUZA</t>
  </si>
  <si>
    <t>MAGNO BARBOSA MANTOVANI</t>
  </si>
  <si>
    <t>MAICKON COUTINHO DE SOUZA</t>
  </si>
  <si>
    <t>MANOEL EDUARDO BATISTA DE JESUS</t>
  </si>
  <si>
    <t>MARCELLO CORREA PEREIRA DA SILVA</t>
  </si>
  <si>
    <t>MARCELLO LOPES DE OLIVEIRA</t>
  </si>
  <si>
    <t>MARCELO ARAUJO MAGARAO CARDOSO</t>
  </si>
  <si>
    <t>MARCELO CORREA DA SILVA</t>
  </si>
  <si>
    <t>MARCELO DA SILVA</t>
  </si>
  <si>
    <t>MARCELO SILVA BATISTA</t>
  </si>
  <si>
    <t>MARCELO WESLEY DE SOUZA</t>
  </si>
  <si>
    <t>MARCIELE VIEIRA DOS SANTOS</t>
  </si>
  <si>
    <t>MARCO ANTONIO GOMES FERNANDES</t>
  </si>
  <si>
    <t>MARCO ANTONIO TEIXEIRA JUNIOR</t>
  </si>
  <si>
    <t>MARCO ANTONIO VICENTE</t>
  </si>
  <si>
    <t>MARCOS ALVES MACHADO JUNIOR</t>
  </si>
  <si>
    <t>MARCOS ANTONIO BRAGA DA SILVA</t>
  </si>
  <si>
    <t>MARCOS ANTONIO PEREIRA CARNEIRO</t>
  </si>
  <si>
    <t>MARCOS AURELIO DE OLIVEIRA SOUZA</t>
  </si>
  <si>
    <t>MARCOS DOUGLAS WILLEMEN GOMES</t>
  </si>
  <si>
    <t>MARCOS VINICIUS DE OLIVEIRA ARAÚJO</t>
  </si>
  <si>
    <t>MARLON SILVA PAIVA</t>
  </si>
  <si>
    <t>MARYNIZIA MARTINS COSTA</t>
  </si>
  <si>
    <t>MATEUS DE SOUZA MOTTA</t>
  </si>
  <si>
    <t>MATHEUS DE SOUZA DOMINGUES DA SILVA</t>
  </si>
  <si>
    <t>MAURA MOTA DE SOUZA</t>
  </si>
  <si>
    <t>MAYARA AMORIM MACHADO</t>
  </si>
  <si>
    <t>MICHEL DE MATTOS OLIVEIRA</t>
  </si>
  <si>
    <t>MILTON GOMES FRANCISCO</t>
  </si>
  <si>
    <t>NATALIA MAPA MENDES</t>
  </si>
  <si>
    <t>NATANAEL LOUREDO QUINTAS</t>
  </si>
  <si>
    <t>NATHAN SOUZA DE OLIVEIRA</t>
  </si>
  <si>
    <t>ORDILEY DOS REIS ROSAIS</t>
  </si>
  <si>
    <t>ORLANDO RODRIGUES DA SILVA</t>
  </si>
  <si>
    <t>OSIEL DOS SANTOS LOPES</t>
  </si>
  <si>
    <t>OSVALDO DA SILVA TRAVASSOS</t>
  </si>
  <si>
    <t>OTAVIO NATAL DOS SANTOS</t>
  </si>
  <si>
    <t>PATRICK SILVA DOS SANTOS</t>
  </si>
  <si>
    <t>PAULO FREITAS DE SOUZA</t>
  </si>
  <si>
    <t>PAULO HENRIQUE BARRETO DE ALMEIDA</t>
  </si>
  <si>
    <t>PAULO SERGIO CESAR MARTINS</t>
  </si>
  <si>
    <t>PAULO SERGIO JUVENCIO NOVAES</t>
  </si>
  <si>
    <t>PEDRO DOS SANTOS SOUZA</t>
  </si>
  <si>
    <t>PEDRO HENRIQUE LIMA TEODORO</t>
  </si>
  <si>
    <t>PEDRO MENDONCA NETO</t>
  </si>
  <si>
    <t>RAFAEL DE ALVARENGA FERREIRA</t>
  </si>
  <si>
    <t>RAFAEL NOGUEIRA MEDEIROS</t>
  </si>
  <si>
    <t>RAFAEL RODRIGUES PINTO CORREA SERRA</t>
  </si>
  <si>
    <t>RAFAEL TEIXEIRA DA SILVA</t>
  </si>
  <si>
    <t>RAUFER GARCIA FERREIRA</t>
  </si>
  <si>
    <t>RAYAN GONCALVES DE PAULO</t>
  </si>
  <si>
    <t>RENATO DOS REIS SANTOS</t>
  </si>
  <si>
    <t>RENATO SALLES PINTO</t>
  </si>
  <si>
    <t>ROBSON NARCIZO RIBEIRO</t>
  </si>
  <si>
    <t>RODRIGO DE PAULA BOROTO</t>
  </si>
  <si>
    <t>RODRIGO DE SOUZA ALVES NUNES</t>
  </si>
  <si>
    <t>RODRIGO OLIVEIRA DE AZEVEDO</t>
  </si>
  <si>
    <t xml:space="preserve">ROGERIO GONCALVES DA COSTA GOMES  </t>
  </si>
  <si>
    <t>ROGERIO RIBEIRO GUIMARAES</t>
  </si>
  <si>
    <t>ROMILTON PEREIRA DA SILVA OLIVEIRA</t>
  </si>
  <si>
    <t>RONALDO DA SILVA BEZERRA</t>
  </si>
  <si>
    <t>RUTH NAZARETH DOS SANTOS ASSEN</t>
  </si>
  <si>
    <t>SAULO DE OLIVEIRA MARTINS</t>
  </si>
  <si>
    <t>SAULO DE OLIVIERA MARTINS</t>
  </si>
  <si>
    <t>SEBASTIAO BATISTA FERREIRA</t>
  </si>
  <si>
    <t>SILVANA DE OLIVEIRA CARDOZO</t>
  </si>
  <si>
    <t>SILVANO DA SILVA</t>
  </si>
  <si>
    <t>SONIA MARIA RIBEIRO ALVES BURCK</t>
  </si>
  <si>
    <t>SUELEN MOTA DA CONCEICAO</t>
  </si>
  <si>
    <t>TALVANE ORNELLAS CERCA JUNIOR</t>
  </si>
  <si>
    <t>TERCIO BRAGA CORREIA</t>
  </si>
  <si>
    <t>THIAGO GONCALVES ALVARENGA</t>
  </si>
  <si>
    <t>THIAGO GONÇALVES DE ALVARENGA</t>
  </si>
  <si>
    <t>THIAGO LAZARINI DE SOUZA</t>
  </si>
  <si>
    <t>THIAGO NASCIMENTO ALVES</t>
  </si>
  <si>
    <t>THIAGO ROCHA DA SILVA</t>
  </si>
  <si>
    <t>THOMAZ SOARES ALVES PESSANHA</t>
  </si>
  <si>
    <t>TIAGO GOMES PIRES</t>
  </si>
  <si>
    <t>UEDSON TEXEIRA DO PRADO</t>
  </si>
  <si>
    <t>UERITON GOUDAR DA SILVA</t>
  </si>
  <si>
    <t>UESCLEI DA SILVA BASTOS</t>
  </si>
  <si>
    <t>VANDECARLOS NOGUEIRA NEVES</t>
  </si>
  <si>
    <t>VICTOR DA SILVA DOS SANTOS</t>
  </si>
  <si>
    <t>VICTOR NUNES QUEIROZ DE LIMA</t>
  </si>
  <si>
    <t>VICTOR RENATO DE ALMEIDA PAIVA</t>
  </si>
  <si>
    <t>VINICIUS ALMEIDA DA SILVA</t>
  </si>
  <si>
    <t>VITOR DA SILVA BERAL</t>
  </si>
  <si>
    <t>WALLACE DA SILVA FONSECA</t>
  </si>
  <si>
    <t>WANAINY RODRIGUES ANDRADE</t>
  </si>
  <si>
    <t>WANDERSON DA SILVA DE OLIVEIRA</t>
  </si>
  <si>
    <t>WASHINGTON LUIZ RODRIGUES ESTOLLER</t>
  </si>
  <si>
    <t>WELINGTON DAS CHAGAS RODRIGUES</t>
  </si>
  <si>
    <t>WELLINGTON GONCALVES DOS SANTOS SILVA</t>
  </si>
  <si>
    <t>WELLINGTON PEREIRA DA SILVA</t>
  </si>
  <si>
    <t>WESLEY FERRARI ZAN VIOTI</t>
  </si>
  <si>
    <t>WILDEMAR DA SILVA DEMARQUE</t>
  </si>
  <si>
    <t>WILHANS POSES DA CRUZ</t>
  </si>
  <si>
    <t>WILIAM NASCIMENTO MARQUES</t>
  </si>
  <si>
    <t>ALAN DE OLIVEIRA CAMPOS</t>
  </si>
  <si>
    <t>ALBÉRICO DA SILVA BELA</t>
  </si>
  <si>
    <t>ALEXANDER PAIXÃO DO CARMO</t>
  </si>
  <si>
    <t>ANDRE ALBERTINO DA VITORIA</t>
  </si>
  <si>
    <t>BONAKEPTY TIAGO VEIGA</t>
  </si>
  <si>
    <t>BRUNO MALAQUIAS MACIEL</t>
  </si>
  <si>
    <t>CASSIO ROCHA GARCIA</t>
  </si>
  <si>
    <t>CELIO ODILON FARIA DOS SANTOS</t>
  </si>
  <si>
    <t>CLAUDEMIR PAULIN</t>
  </si>
  <si>
    <t>CLEBER DE SOUZA NEVES</t>
  </si>
  <si>
    <t>CRISTIANO ALEX DOS SANTOS OLIVEIRA</t>
  </si>
  <si>
    <t>DANIEL FILIPE DA SILVA CAROSO</t>
  </si>
  <si>
    <t>DARLAN MEIRELES DUQUE</t>
  </si>
  <si>
    <t>EDUARDO ÂNGELO ARAÚJO</t>
  </si>
  <si>
    <t>ELIAS SOUZA PANTOJA</t>
  </si>
  <si>
    <t>FABIO RIBEIRO DO NASCIMENTO</t>
  </si>
  <si>
    <t>FELIPE ALVES GUIMARAES</t>
  </si>
  <si>
    <t>CONSULTOR ESPECIALIZADO</t>
  </si>
  <si>
    <t xml:space="preserve">GABRIEL MACEDO CASTRO DA SILVA REGO </t>
  </si>
  <si>
    <t>GABRIEL VITORIA PEREIRA DA COSTA</t>
  </si>
  <si>
    <t>GIL SILVA BARCELLOS</t>
  </si>
  <si>
    <t>GIOVANI SILVA BARCELLOS</t>
  </si>
  <si>
    <t>ISAC OBIAS OLIVEIRA DA SILVA</t>
  </si>
  <si>
    <t>ISAIAS JACINTO DE SOUZA JUNIOR</t>
  </si>
  <si>
    <t>JELSEI DE SOUZA OLIVEIRA</t>
  </si>
  <si>
    <t>LUIZ FERNANDO MACHADO MARQUES</t>
  </si>
  <si>
    <t>MÁRCIO CELESTINO FERNANDES</t>
  </si>
  <si>
    <t>MARCO ANTÔNIO SOARES DE SOUZA</t>
  </si>
  <si>
    <t>MATEUS ARAUJO DE MENEZES</t>
  </si>
  <si>
    <t>NATANAEL DA SILVA CADIMO</t>
  </si>
  <si>
    <t>NELSON HENRIQUES NOGUEIRA NETO</t>
  </si>
  <si>
    <t>NÍCOLAS AUGUSTO COTIGNOLA</t>
  </si>
  <si>
    <t>OSVALDO JOSÉ ROLEMBERG BATISTA DE OLIVEIRA</t>
  </si>
  <si>
    <t>PAULO CESAR SILVA OLIVEIRA</t>
  </si>
  <si>
    <t>RAFAEL MAGNO SANTOS DORTAS</t>
  </si>
  <si>
    <t>ROBSON DA SILVA CADIMO</t>
  </si>
  <si>
    <t>THOMAS MCGREGOR</t>
  </si>
  <si>
    <t>UANDERSON REGIANI AMARAL</t>
  </si>
  <si>
    <t>VALTER QUIRINO DE SOUSA JUNIOR</t>
  </si>
  <si>
    <t>WANDERSON ALVARENGA MENEZES</t>
  </si>
  <si>
    <t>WELLINGTON SILVEIRA DE SOUZA</t>
  </si>
  <si>
    <t>WENDEL AMADEU SILVA</t>
  </si>
  <si>
    <t xml:space="preserve">WENDEL AMANDEU SILVA </t>
  </si>
  <si>
    <t>WILLIANS MARTINS CAMPOS</t>
  </si>
  <si>
    <t>ADRIAN WILLIAN DA SILVA PEREIRA</t>
  </si>
  <si>
    <t>ALEX SANDRO FALCAO ALVES</t>
  </si>
  <si>
    <t>ALEXANDRO DOS SANTOS FIGUEIREDO</t>
  </si>
  <si>
    <t>ALTIERES JULIAO CARDOZO</t>
  </si>
  <si>
    <t>ANDRE LUIZ COUTINHO FERREIRA</t>
  </si>
  <si>
    <t>ANDRE POSTO DE LIMA</t>
  </si>
  <si>
    <t>ANDRE VIEIRA PEREIRA</t>
  </si>
  <si>
    <t>ANTONIO CARLOS DA SILVA FERREIRA</t>
  </si>
  <si>
    <t>ANTONIO DA HORA</t>
  </si>
  <si>
    <t>ARIDELSON MARTINS SALLES</t>
  </si>
  <si>
    <t>BRAZ TRINDADE FLORENTINO</t>
  </si>
  <si>
    <t>BRUNO DE JESUS DOS SANTOS</t>
  </si>
  <si>
    <t>CAMILA MANHAES PAES HENRIQUES</t>
  </si>
  <si>
    <t>CARLITO VIEIRA LOPES JUNIOR</t>
  </si>
  <si>
    <t>CARLOS ALBERTO BATISTA DE SANTANA FILHO</t>
  </si>
  <si>
    <t>CARLOS EDUARDO RODRIGUES DE LIMA</t>
  </si>
  <si>
    <t>CLAUDIO BENEDITO DOS SANTOS</t>
  </si>
  <si>
    <t>CLAUDIO FERREIRA MONTEIRO</t>
  </si>
  <si>
    <t>CLAUDIO WILSON BARBOSA ALVES</t>
  </si>
  <si>
    <t>CLAUDIOMAR VIEIRA CODECO</t>
  </si>
  <si>
    <t>CLAUDIONOR GOMES DOS SANTOS</t>
  </si>
  <si>
    <t>CLEBER SIMPLICIO ALVES</t>
  </si>
  <si>
    <t>CRISTIANO CUNHA DA SILVA</t>
  </si>
  <si>
    <t>CRISTIANO DA SILVA DOS SANTOS</t>
  </si>
  <si>
    <t>DANICLEY NUNES REIS TORRES</t>
  </si>
  <si>
    <t>DANIEL GOMES QUELHAS PENIDO</t>
  </si>
  <si>
    <t>DANIELLE DOS SANTOS MANHAES</t>
  </si>
  <si>
    <t>DANILO DA SILVA MARTINS</t>
  </si>
  <si>
    <t>DENISSON LUIZ SANTOS</t>
  </si>
  <si>
    <t>DIEGGO DOS SANTOS MANHAES</t>
  </si>
  <si>
    <t>DIEGO ALVES PEREIRA</t>
  </si>
  <si>
    <t>DIEGO PEREIRA DA SILVA</t>
  </si>
  <si>
    <t>DIEGO PEREIRA DE SOUSA</t>
  </si>
  <si>
    <t>DIEGO VALENTIM DA SILVA</t>
  </si>
  <si>
    <t>DIOGENES FRANZINE SOUZA</t>
  </si>
  <si>
    <t>DIOGENES FRANZINI SOUZA</t>
  </si>
  <si>
    <t>DJALMA BARBOSA NETO</t>
  </si>
  <si>
    <t>DOMINGOS BONFIM DA SILVA</t>
  </si>
  <si>
    <t>DOWGLAS MOTA RIBEIRO AREAS</t>
  </si>
  <si>
    <t>EDENIR JOSE JORGE SALES</t>
  </si>
  <si>
    <t>EDSON PORTO DE OLIVEIRA</t>
  </si>
  <si>
    <t>EDSON SANTOS DE SENA</t>
  </si>
  <si>
    <t>EDUARDO COUTINHO DA CUNHA</t>
  </si>
  <si>
    <t>EDVALDO ROCHA CARNEIRO</t>
  </si>
  <si>
    <t>ELBER FONSECA DOS SANTOS</t>
  </si>
  <si>
    <t>ELIABI SILVA MEIRELES</t>
  </si>
  <si>
    <t>ELVES SILVA DA CONCEIÇÃO</t>
  </si>
  <si>
    <t>ERLAN DOS SANTOS ARANHA</t>
  </si>
  <si>
    <t>ERMANO RANGEL EMERICK PACHECO</t>
  </si>
  <si>
    <t>EVANGIVALDO MATOS AZEVEDO</t>
  </si>
  <si>
    <t>EVERALDO DA CUNHA AZEVEDO</t>
  </si>
  <si>
    <t>FABIANO DO NASCIMENTO MAGALHAES</t>
  </si>
  <si>
    <t>FABIO LUIS DOS SANTOS OLIVEIRA</t>
  </si>
  <si>
    <t>FABIO SIMPLICIO FIRMINO</t>
  </si>
  <si>
    <t>FELIPE NETO MACHADO</t>
  </si>
  <si>
    <t>FERNANDO GARCIA PINHEIRO</t>
  </si>
  <si>
    <t>FERNANDO VIDAL DE OLIVEIRA</t>
  </si>
  <si>
    <t>FIDELIS DOS SANTOS SILVA FILHO</t>
  </si>
  <si>
    <t>FLAVIO CARLOS CANDIDO DE SOUZA</t>
  </si>
  <si>
    <t>GILVAN DOS SANTOS LIMA JUNIOR</t>
  </si>
  <si>
    <t>GORDIANO MONTEIRO</t>
  </si>
  <si>
    <t>GRIMALDO FIGUEIRA CALDEIRA</t>
  </si>
  <si>
    <t>GUILHERME DE MELLO HERNANDEZ</t>
  </si>
  <si>
    <t>GUSTAVO DE NOVAES CANARIO</t>
  </si>
  <si>
    <t>GUSTAVO RIBEIRO FERNANDES</t>
  </si>
  <si>
    <t>HELIANO PACHECO CHERIGATE</t>
  </si>
  <si>
    <t>IURA DA SILVA SANTOS</t>
  </si>
  <si>
    <t>JEFFERSON LEMOS RIBEIRO</t>
  </si>
  <si>
    <t>JOEL BASTOS FREITAS</t>
  </si>
  <si>
    <t>JOILSON TIMOTEO VICENTE</t>
  </si>
  <si>
    <t>JORGE ARTUR MIGUEL DA SILVA</t>
  </si>
  <si>
    <t>JORGE CORREIA</t>
  </si>
  <si>
    <t>SOLDADOR/WELDER</t>
  </si>
  <si>
    <t>JOSE CARLOS HENRIQUES DA CRUZ</t>
  </si>
  <si>
    <t>JOSE CLAUDIO DOS SANTOS SOUZA</t>
  </si>
  <si>
    <t>JOSE OSWALDO CANDIDO DE SOUZA NETTO</t>
  </si>
  <si>
    <t>JOSE ROBERTO SANTANA OLIVEIRA</t>
  </si>
  <si>
    <t>JOSE THEODORO TEIXEIRA</t>
  </si>
  <si>
    <t>JOSEILSON AUGUSTO DA ANUNCIACAO</t>
  </si>
  <si>
    <t>JULIO CESAR BARRETO DE FARIA</t>
  </si>
  <si>
    <t>JUNIOR DA COSTA TAVARES</t>
  </si>
  <si>
    <t>KLEBER ABREU NUNES</t>
  </si>
  <si>
    <t>LEANDRO BARRETO ALVES</t>
  </si>
  <si>
    <t>LEONARDO RODRIGUES DA SILVA ELIAS</t>
  </si>
  <si>
    <t>LUCAS DE ABREU GAMBARO</t>
  </si>
  <si>
    <t>LUCAS DO NASCIMENTO SANCHES MARTINS</t>
  </si>
  <si>
    <t>LUCIANO DE AZEREDO MONTEIRO</t>
  </si>
  <si>
    <t>LUIS CLAUDIO ALMEIDA DE SOUZA</t>
  </si>
  <si>
    <t>LUIZ CARLOS DE OLIVEIRA SIQUEIRA JUNIOR</t>
  </si>
  <si>
    <t>LUIZ CARLOS OLIVEIRA SIQUEIRA JUNIOR</t>
  </si>
  <si>
    <t>LUIZ CARLOS SILVEIRA DE PAIVA</t>
  </si>
  <si>
    <t>MAICON BARCELOS DO DESTERRO</t>
  </si>
  <si>
    <t>MARCELLO DUTRA ROCHA</t>
  </si>
  <si>
    <t>MARCELO TOSTA FERREIRA</t>
  </si>
  <si>
    <t>MARCOS ESTEVES DA SILVA</t>
  </si>
  <si>
    <t>MARLON ELDER DE OLIVEIRA NASCIMENTO</t>
  </si>
  <si>
    <t>MAYCON LANUNCE PAES</t>
  </si>
  <si>
    <t>MESSIAS DOS SANTOS QUARESMA</t>
  </si>
  <si>
    <t>MICHEL VINICIUS DE SANTANA NACIF</t>
  </si>
  <si>
    <t>NATACHA MARTINS DA SILVA</t>
  </si>
  <si>
    <t>NELIO DA SILVA PIRES</t>
  </si>
  <si>
    <t>NELIO DOMINGUES DE FIGUEIREDO</t>
  </si>
  <si>
    <t>NERCILIANDER MARTINS DA CUNHA</t>
  </si>
  <si>
    <t>NIDIVALDO ANTONIO DA SILVA</t>
  </si>
  <si>
    <t>PATRICIA DE ARAUJO DOS SANTOS</t>
  </si>
  <si>
    <t>PAULO DOS SANTOS ROBERTO JUNIOR</t>
  </si>
  <si>
    <t>PAULO ROBERTO DE JESUS SILVA</t>
  </si>
  <si>
    <t>PEDRO VINICIUS SALLES MARTINS DE OLIVEIRA</t>
  </si>
  <si>
    <t>RAFAEL ALVES DE LIMA</t>
  </si>
  <si>
    <t>RAFAEL SIMOES AZEREDO GONCALVES</t>
  </si>
  <si>
    <t>REINALDO DE SIQUEIRA FERREIRA</t>
  </si>
  <si>
    <t>RENAN BATISTA GOMES</t>
  </si>
  <si>
    <t>RENATO MACHADO</t>
  </si>
  <si>
    <t>RENATO XAVIER DOS SANTOS GOMES</t>
  </si>
  <si>
    <t>RODOLFO NOGUEIRA BERNACCHI</t>
  </si>
  <si>
    <t>RODRIGO LINHARES DA SILVA</t>
  </si>
  <si>
    <t>TEC SEG TRAB</t>
  </si>
  <si>
    <t>ROMERIO DA FONSECA FREITAS</t>
  </si>
  <si>
    <t>ROMERSON DE JESUS GOMES</t>
  </si>
  <si>
    <t>ROMULO AMORIM ROCHA</t>
  </si>
  <si>
    <t>RONILSON SANTOS DA SILVA</t>
  </si>
  <si>
    <t>SAULO VICENTE DIAS</t>
  </si>
  <si>
    <t>SEMIRO DIMAS VICENTE</t>
  </si>
  <si>
    <t>SERGIO DO NASCIMENTO SANTOS</t>
  </si>
  <si>
    <t>SERGIO FERREIRA DA SILVA JUNIOR</t>
  </si>
  <si>
    <t>SERGIO LUIS PEREIRA DA SILVA</t>
  </si>
  <si>
    <t>SERGIO TARGINO DA SILVA</t>
  </si>
  <si>
    <t>SIDNEY DE OLIVEIRA MACEDO</t>
  </si>
  <si>
    <t>SILVANDERSON BISPO DOS SANTOS</t>
  </si>
  <si>
    <t>TENISON CORREA SANTOS</t>
  </si>
  <si>
    <t>THIAGO BUZZI DIAS DE OLIVEIRA</t>
  </si>
  <si>
    <t>THIAGO LUIZ VENTAPANE DOS REIS PAZ</t>
  </si>
  <si>
    <t>THIAGO MOREIRA DA SILVA</t>
  </si>
  <si>
    <t>THYAGO CAPOBIANGO PEREIRA</t>
  </si>
  <si>
    <t>TIAGO BERTASSONI BRANDAO</t>
  </si>
  <si>
    <t>UDISON CRESPO DE SOUZA GUEDES</t>
  </si>
  <si>
    <t>VAGNER BALBINO ROSARIO</t>
  </si>
  <si>
    <t>VAGNER GOMES DO DESTERRO</t>
  </si>
  <si>
    <t>VALTENO JOSE DOS SANTOS</t>
  </si>
  <si>
    <t>VANDERSON SILVA VIANA</t>
  </si>
  <si>
    <t>VICTOR CORDEIRO DO AMARAL</t>
  </si>
  <si>
    <t>VICTOR DA CONCEIÇÃO MARQUES</t>
  </si>
  <si>
    <t>VITOR LEITE DE SOUZA</t>
  </si>
  <si>
    <t>WEDSON DA SILVA CORREA</t>
  </si>
  <si>
    <t>WELBERT DA SILVA LEAL</t>
  </si>
  <si>
    <t>WEMERSON RIBEIRO AGRELOS</t>
  </si>
  <si>
    <t>WILSON RIVELINO DE CARVALHO</t>
  </si>
  <si>
    <t>ANA ANGÉLICA MELO LUIZA</t>
  </si>
  <si>
    <t>AUAITE CAETANO DE ANDRADE</t>
  </si>
  <si>
    <t>AUDILEX DA SILVA SOUZA</t>
  </si>
  <si>
    <t>BEATRIZ COVRE FARIA</t>
  </si>
  <si>
    <t>BRUNO DO ROSÁRIO MACHADO</t>
  </si>
  <si>
    <t>CARLOS ALBERTO DA SILVA AZEVEDO</t>
  </si>
  <si>
    <t>CARLOS EDUARDO SOUZA DOS SANTOS</t>
  </si>
  <si>
    <t xml:space="preserve">CARLOS GOMES PINTO DE FARIAS SOARES  </t>
  </si>
  <si>
    <t>CRISTIANO SILVA DO ROSÁRIO</t>
  </si>
  <si>
    <t>DANIEL DE OLIVEIRA BARROSO</t>
  </si>
  <si>
    <t>DOWGLAS SILVA FARIA</t>
  </si>
  <si>
    <t>DYLSON ALMEIDA MOTTA NETO</t>
  </si>
  <si>
    <t>EDILBERTO RODRIGUES CODEÇO</t>
  </si>
  <si>
    <t>EDILSON ALVARENGA GARCIA</t>
  </si>
  <si>
    <t>ELIOMÁRIO DE CASTRO FERREIRA</t>
  </si>
  <si>
    <t>EUGÊNIO VALENTIM MARIANO</t>
  </si>
  <si>
    <t>FELIPE FARIA DE SOUZA</t>
  </si>
  <si>
    <t>HEVERTON SILVA LEITE</t>
  </si>
  <si>
    <t>HIGO BARBOZA FARIA</t>
  </si>
  <si>
    <t>HUGO ANDRADE DE SOUZA SILVA</t>
  </si>
  <si>
    <t>JOÃO VICTOR SANTOS MENDES</t>
  </si>
  <si>
    <t>JOSÉ FRANCISCO RIBEIRO NOGUEIRA</t>
  </si>
  <si>
    <t>LUIZ HENRIQUE PESSANHA DOS SANTOS</t>
  </si>
  <si>
    <t>MATEUS DA SILVA MACHADO</t>
  </si>
  <si>
    <t>MAXMILLER RIBEIRO DIAS BARCELOS</t>
  </si>
  <si>
    <t>PABLO DE SOUZA VENTURA DOS SANTOS</t>
  </si>
  <si>
    <t>RAPHAEL BARCELLOS SALIM FARIA</t>
  </si>
  <si>
    <t>RODRIGO FARIA DA CUNHA</t>
  </si>
  <si>
    <t>SERGIO HENRIQUE MATIAS DOS SANTOS</t>
  </si>
  <si>
    <t>WASHINGTON COUTINHO FERNANDES</t>
  </si>
  <si>
    <t>WILLIAN LEITE PESSANHA</t>
  </si>
  <si>
    <t>ANGELO ANTONIO DE OLIVEIRA PINTO</t>
  </si>
  <si>
    <t>ANTOINE PASSOS LONGCHAMPS</t>
  </si>
  <si>
    <t>DAVID ESPARRINHA PINTO</t>
  </si>
  <si>
    <t>FELIPE MATIAS LEITE DE OLIVEIRA</t>
  </si>
  <si>
    <t>JESSEN TIAGO COSTA CORREA</t>
  </si>
  <si>
    <t>JOÃO PAULO DE OLIVEIRA VILELA</t>
  </si>
  <si>
    <t>JOSÉ GERALDO LEITE JUNIOR</t>
  </si>
  <si>
    <t>LUCAS GONÇALVES MACIEL</t>
  </si>
  <si>
    <t>RODRIGO OGANE</t>
  </si>
  <si>
    <t>WANDER LUCIO CARMO</t>
  </si>
  <si>
    <t>BRYCE KENDAL REDHEAD</t>
  </si>
  <si>
    <t>ELIR DA SILVA MELO</t>
  </si>
  <si>
    <t>ERICK DUTRA SANTOS</t>
  </si>
  <si>
    <t>JUSTIN DALE MURPHY</t>
  </si>
  <si>
    <t>MATHEUS TATAGIBA PORTUGAL</t>
  </si>
  <si>
    <t>CAMERON</t>
  </si>
  <si>
    <t>ALESSANDRO TAVARES BARBOSA</t>
  </si>
  <si>
    <t>ALEX GOMES FRANCA</t>
  </si>
  <si>
    <t xml:space="preserve">CAIO ROCHA AGUIAR ARRABAL  </t>
  </si>
  <si>
    <t>DANIEL MARCELO NUNES DE OLIVEIRA</t>
  </si>
  <si>
    <t>EDUARDO HENRIQUE GONÇALVES DOS SANTOS</t>
  </si>
  <si>
    <t>FABRICIO SILVA PROENCA</t>
  </si>
  <si>
    <t>FELIPE ROCHA MACHADO</t>
  </si>
  <si>
    <t>FERNANDO KUNZLER</t>
  </si>
  <si>
    <t>JONATHAN ANDRADE MAFFRA</t>
  </si>
  <si>
    <t>JORGE CLEBER RODRIGUES DA SILVA</t>
  </si>
  <si>
    <t>JORGE LUIZ BRAGA</t>
  </si>
  <si>
    <t>LAUCENIR TRIANI DA CRUZ</t>
  </si>
  <si>
    <t>LEONARDO FERNANDES LOPES DE CASTRO</t>
  </si>
  <si>
    <t>MAURÍCIO MORAES DO VALLE TÔRRES</t>
  </si>
  <si>
    <t>NELSON DOS SANTOS PEREIRA</t>
  </si>
  <si>
    <t>OTAVIO DA SILVA SANTOS</t>
  </si>
  <si>
    <t>RAFAEL DE JESUS CASTRO</t>
  </si>
  <si>
    <t>ROBSON JOSE RODRIGUES</t>
  </si>
  <si>
    <t>RODOLFO ALVES DA SILVA</t>
  </si>
  <si>
    <t xml:space="preserve">RONALD BARROS  DOS SANTOS </t>
  </si>
  <si>
    <t>SAMMUEL ARTAXERXES CAMPOS SILVA</t>
  </si>
  <si>
    <t>SILAS SANTANA SILVA</t>
  </si>
  <si>
    <t>THIAGO ROSA FERNANDES</t>
  </si>
  <si>
    <t>VALDEMIR RIBEIRO LEMOS</t>
  </si>
  <si>
    <t>VINICIUS DE OLIVEIRA LEITE</t>
  </si>
  <si>
    <t>WANDERSON MARINELLI DO NASCIMENTO</t>
  </si>
  <si>
    <t>WELLINGTON VALENTIM DA SILVA</t>
  </si>
  <si>
    <t>WELTON DIAS VERNEK</t>
  </si>
  <si>
    <t>JAIME EDUARDO PINTO LIMA</t>
  </si>
  <si>
    <t>JOÃO VICTOR MARTINS BICOCK</t>
  </si>
  <si>
    <t>LUIZ FERNANDO DE NORONHA JUNIOR</t>
  </si>
  <si>
    <t>MARIANA BAHADIAN BARDY</t>
  </si>
  <si>
    <t>MIGUEL WEGLINSKI DE MIRANDA</t>
  </si>
  <si>
    <t>PATRICIA ERTHAL RIBEIRO TAVARES</t>
  </si>
  <si>
    <t>RAFAEL SILVA PEREIRA</t>
  </si>
  <si>
    <t>REINALDO KIOMI KURIYAMA</t>
  </si>
  <si>
    <t>ROBERTO ANDRADE</t>
  </si>
  <si>
    <t>THALLES VICENTE FREITAS LEMOS DOS SANTOS</t>
  </si>
  <si>
    <t>VICTOR GUILHERME DE CASTRO LINO F TAVORA</t>
  </si>
  <si>
    <t>VINÍCIUS SABINO</t>
  </si>
  <si>
    <t>ADRIANO RODRIGUES CARDOSO</t>
  </si>
  <si>
    <t>CARLOS FELIPE DA COSTA VELHO</t>
  </si>
  <si>
    <t>HUGO ROGERS DE ANDRADE</t>
  </si>
  <si>
    <t>LEANDRO DE CARVALHO GONÇALVES</t>
  </si>
  <si>
    <t>OCTACÍLIO DE SOUSA LEITE</t>
  </si>
  <si>
    <t>RAFAEL DE SOUZA SILVA</t>
  </si>
  <si>
    <t>RAFAEL HENRIQUES MAGALHÃES</t>
  </si>
  <si>
    <t>UBIRAJARA DE SOUZA JUNIOR</t>
  </si>
  <si>
    <t>UILLIAN MORAIS EMIDIO</t>
  </si>
  <si>
    <t>DECK E CABINE</t>
  </si>
  <si>
    <t>E - 601</t>
  </si>
  <si>
    <t>E - 603</t>
  </si>
  <si>
    <t>E - 605</t>
  </si>
  <si>
    <t>E - 607</t>
  </si>
  <si>
    <t>E - 609</t>
  </si>
  <si>
    <t>E - 611</t>
  </si>
  <si>
    <t>E - 615</t>
  </si>
  <si>
    <t>E - 634</t>
  </si>
  <si>
    <t>E - 636</t>
  </si>
  <si>
    <t>E - 638</t>
  </si>
  <si>
    <t>E - 640</t>
  </si>
  <si>
    <t>E - 618B</t>
  </si>
  <si>
    <t>E - 620B</t>
  </si>
  <si>
    <t>E - 622A</t>
  </si>
  <si>
    <t>E - 622B</t>
  </si>
  <si>
    <t>E - 624A</t>
  </si>
  <si>
    <t>E - 624B</t>
  </si>
  <si>
    <t>E - 626B</t>
  </si>
  <si>
    <t>E - 632A</t>
  </si>
  <si>
    <t>B - 301A</t>
  </si>
  <si>
    <t>B - 301B</t>
  </si>
  <si>
    <t>B - 305B</t>
  </si>
  <si>
    <t>B - 307B</t>
  </si>
  <si>
    <t>B - 309A</t>
  </si>
  <si>
    <t>B - 309B</t>
  </si>
  <si>
    <t>B - 311A</t>
  </si>
  <si>
    <t>B - 311B</t>
  </si>
  <si>
    <t>B - 313A</t>
  </si>
  <si>
    <t>B - 313B</t>
  </si>
  <si>
    <t>B - 315A</t>
  </si>
  <si>
    <t>B - 315B</t>
  </si>
  <si>
    <t>B - 318A</t>
  </si>
  <si>
    <t>B - 320A</t>
  </si>
  <si>
    <t>B - 320B</t>
  </si>
  <si>
    <t>B - 324A</t>
  </si>
  <si>
    <t>B - 324B</t>
  </si>
  <si>
    <t>B - 326A</t>
  </si>
  <si>
    <t>B - 326B</t>
  </si>
  <si>
    <t>B - 329A</t>
  </si>
  <si>
    <t>B - 329B</t>
  </si>
  <si>
    <t>B - 331B</t>
  </si>
  <si>
    <t>B - 333A</t>
  </si>
  <si>
    <t>B - 333B</t>
  </si>
  <si>
    <t>B - 335B</t>
  </si>
  <si>
    <t>B - 338B</t>
  </si>
  <si>
    <t>B - 340B</t>
  </si>
  <si>
    <t>B - 342A</t>
  </si>
  <si>
    <t>B - 344A</t>
  </si>
  <si>
    <t>B - 344B</t>
  </si>
  <si>
    <t>B - 346A</t>
  </si>
  <si>
    <t>B - 346B</t>
  </si>
  <si>
    <t>B - 349B</t>
  </si>
  <si>
    <t>B - 351A</t>
  </si>
  <si>
    <t>B - 351B</t>
  </si>
  <si>
    <t>B - 353A</t>
  </si>
  <si>
    <t>B - 355A</t>
  </si>
  <si>
    <t>B - 355B</t>
  </si>
  <si>
    <t>C - 401A</t>
  </si>
  <si>
    <t>C - 401B</t>
  </si>
  <si>
    <t>C - 403A</t>
  </si>
  <si>
    <t>C - 403B</t>
  </si>
  <si>
    <t>C - 407A</t>
  </si>
  <si>
    <t>C - 407B</t>
  </si>
  <si>
    <t>C - 409B</t>
  </si>
  <si>
    <t>C - 411A</t>
  </si>
  <si>
    <t>C - 411B</t>
  </si>
  <si>
    <t>C - 413A</t>
  </si>
  <si>
    <t>C - 413B</t>
  </si>
  <si>
    <t>C - 415A</t>
  </si>
  <si>
    <t>C - 415B</t>
  </si>
  <si>
    <t>C - 418A</t>
  </si>
  <si>
    <t>C - 418B</t>
  </si>
  <si>
    <t>C - 422B</t>
  </si>
  <si>
    <t>C - 424A</t>
  </si>
  <si>
    <t>C - 426A</t>
  </si>
  <si>
    <t>C - 426B</t>
  </si>
  <si>
    <t>C - 429A</t>
  </si>
  <si>
    <t>C - 429B</t>
  </si>
  <si>
    <t>C - 431A</t>
  </si>
  <si>
    <t>C - 431B</t>
  </si>
  <si>
    <t>C - 433A</t>
  </si>
  <si>
    <t>C - 433B</t>
  </si>
  <si>
    <t>C - 435A</t>
  </si>
  <si>
    <t>C - 438A</t>
  </si>
  <si>
    <t>C - 440A</t>
  </si>
  <si>
    <t>C - 440B</t>
  </si>
  <si>
    <t>C - 442B</t>
  </si>
  <si>
    <t>C - 444B</t>
  </si>
  <si>
    <t>C - 446B</t>
  </si>
  <si>
    <t>C - 449A</t>
  </si>
  <si>
    <t>C - 449B</t>
  </si>
  <si>
    <t>C - 451B</t>
  </si>
  <si>
    <t>C - 453A</t>
  </si>
  <si>
    <t>C - 453B</t>
  </si>
  <si>
    <t>C - 455A</t>
  </si>
  <si>
    <t>C - 455B</t>
  </si>
  <si>
    <t>D - 503B</t>
  </si>
  <si>
    <t>D - 505B</t>
  </si>
  <si>
    <t>D - 507A</t>
  </si>
  <si>
    <t>D - 507B</t>
  </si>
  <si>
    <t>D - 509B</t>
  </si>
  <si>
    <t>D - 511A</t>
  </si>
  <si>
    <t>D - 511B</t>
  </si>
  <si>
    <t>D - 513A</t>
  </si>
  <si>
    <t>D - 513B</t>
  </si>
  <si>
    <t>D - 515A</t>
  </si>
  <si>
    <t>D - 515B</t>
  </si>
  <si>
    <t>D - 520A</t>
  </si>
  <si>
    <t>D - 520B</t>
  </si>
  <si>
    <t>D - 522A</t>
  </si>
  <si>
    <t>D - 522B</t>
  </si>
  <si>
    <t>D - 524A</t>
  </si>
  <si>
    <t>D - 524B</t>
  </si>
  <si>
    <t>D - 526A</t>
  </si>
  <si>
    <t>D - 526B</t>
  </si>
  <si>
    <t>D - 529A</t>
  </si>
  <si>
    <t>D - 529B</t>
  </si>
  <si>
    <t>D - 531B</t>
  </si>
  <si>
    <t>D - 533A</t>
  </si>
  <si>
    <t>D - 535A</t>
  </si>
  <si>
    <t>D - 535B</t>
  </si>
  <si>
    <t>D - 538A</t>
  </si>
  <si>
    <t>D - 538B</t>
  </si>
  <si>
    <t>D - 540A</t>
  </si>
  <si>
    <t>D - 542B</t>
  </si>
  <si>
    <t>D - 544A</t>
  </si>
  <si>
    <t>D - 544B</t>
  </si>
  <si>
    <t>D - 546A</t>
  </si>
  <si>
    <t>D - 546B</t>
  </si>
  <si>
    <t>D - 549A</t>
  </si>
  <si>
    <t>D - 551A</t>
  </si>
  <si>
    <t>D - 551B</t>
  </si>
  <si>
    <t>D - 553B</t>
  </si>
  <si>
    <t>D - 555A</t>
  </si>
  <si>
    <t>D - 555B</t>
  </si>
  <si>
    <t>TRIP</t>
  </si>
  <si>
    <t>D - 549B</t>
  </si>
  <si>
    <t>C - 422A</t>
  </si>
  <si>
    <t>C - 438B</t>
  </si>
  <si>
    <t>B - 305A</t>
  </si>
  <si>
    <t>D - 501B</t>
  </si>
  <si>
    <t xml:space="preserve"> </t>
  </si>
  <si>
    <t xml:space="preserve">POB = </t>
  </si>
  <si>
    <t>BUREAU VERITAS</t>
  </si>
  <si>
    <t>VAZIO</t>
  </si>
  <si>
    <t>OCYAN-SI</t>
  </si>
  <si>
    <t>OCYAN - SPARE</t>
  </si>
  <si>
    <t>OCYAN - SPARE (FEMININO)</t>
  </si>
  <si>
    <t xml:space="preserve">PAINTER OCYAN-SI </t>
  </si>
  <si>
    <t>QUANTOS EMBARCARAM HOJE</t>
  </si>
  <si>
    <t>THIRD PART - OCYAN</t>
  </si>
  <si>
    <t>SIEMENS</t>
  </si>
  <si>
    <t>TRANSPETRO</t>
  </si>
  <si>
    <t>ADPO</t>
  </si>
  <si>
    <t>.</t>
  </si>
  <si>
    <t>TRAUME</t>
  </si>
  <si>
    <t>C - 424B</t>
  </si>
  <si>
    <t>OCYAN S.A</t>
  </si>
  <si>
    <t>BRASILEIRO</t>
  </si>
  <si>
    <t>AUXILIAR DE PLATAFORMA</t>
  </si>
  <si>
    <t>RADIO OPERADOR</t>
  </si>
  <si>
    <t>MARINE PRODUCTION</t>
  </si>
  <si>
    <t>MASTER</t>
  </si>
  <si>
    <t>B - 322A</t>
  </si>
  <si>
    <t>B - 342B</t>
  </si>
  <si>
    <t>CONFAB  (TENARIS)</t>
  </si>
  <si>
    <t>SUPERIOR ENERGY</t>
  </si>
  <si>
    <t>SONDADOR CYBER</t>
  </si>
  <si>
    <t>OPERADOR DE GUINDASTE</t>
  </si>
  <si>
    <t>BRASILEIRA</t>
  </si>
  <si>
    <t>ENCARREGADO DE PLATAFORMA</t>
  </si>
  <si>
    <t>ARRUMADOR (A)</t>
  </si>
  <si>
    <t>MECÂNICO</t>
  </si>
  <si>
    <t>CONFAB</t>
  </si>
  <si>
    <t>MARINHEIRO DE CONVES</t>
  </si>
  <si>
    <t>........................................................................................................................................................................................................................................................................................................................................................................................................................................................................................................................................................................................................................................................................................................................................................................................................................................</t>
  </si>
  <si>
    <t>SEGUNDO OFICIAL DE MAQUINAS</t>
  </si>
  <si>
    <t>C - 442A</t>
  </si>
  <si>
    <t>C - 435B</t>
  </si>
  <si>
    <t>EQS</t>
  </si>
  <si>
    <t>MASTER-BR</t>
  </si>
  <si>
    <t>HEMOCLIN</t>
  </si>
  <si>
    <t>SSE</t>
  </si>
  <si>
    <t>MESTRE DE CABOTAGEM</t>
  </si>
  <si>
    <t>C - 446A</t>
  </si>
  <si>
    <t>SCHLUMBERGER (Ocyan)</t>
  </si>
  <si>
    <t>CAMERON (Ocyan)</t>
  </si>
  <si>
    <t>WEATHERFORD (BR)</t>
  </si>
  <si>
    <t>SMITH</t>
  </si>
  <si>
    <t>FISCAL</t>
  </si>
  <si>
    <t>WEATHERFORD (Ocyan)</t>
  </si>
  <si>
    <t>SALONEIRO</t>
  </si>
  <si>
    <t>FRANKS</t>
  </si>
  <si>
    <t/>
  </si>
  <si>
    <t>(SUBSEA7)</t>
  </si>
  <si>
    <t>PADEIRO / CONFEITEIRO</t>
  </si>
  <si>
    <t>QUALITECH</t>
  </si>
  <si>
    <t>OPERADOR DE POSIC DINAMICO</t>
  </si>
  <si>
    <t>TECNICO DE ELETRONICA</t>
  </si>
  <si>
    <t>CIMENTADOR</t>
  </si>
  <si>
    <t>BUREAU VERITAS (BR)</t>
  </si>
  <si>
    <t>TORRISTA</t>
  </si>
  <si>
    <t>BRASILERIO</t>
  </si>
  <si>
    <t>RSTT / OST (FEMININO)</t>
  </si>
  <si>
    <t>CLIENT 3rd PARTY (FEMININO)</t>
  </si>
  <si>
    <t xml:space="preserve">RSTT / OST </t>
  </si>
  <si>
    <t>SUPERVISOR DE H2S</t>
  </si>
  <si>
    <t>ASSISTENTE OPER DE GUINDASTE</t>
  </si>
  <si>
    <t>OPERADOR DE POSIC DINAMICO SR</t>
  </si>
  <si>
    <t>FUNÇÃO EXERCIDA</t>
  </si>
  <si>
    <t>IMEDIATO</t>
  </si>
  <si>
    <t>ASSISTENTE DE TORRISTA</t>
  </si>
  <si>
    <t>FUNÇÃO ORIGINAL</t>
  </si>
  <si>
    <t>TÉCNICO DE LOGÍSTICA</t>
  </si>
  <si>
    <t>AJUDANTE DE COZINHA</t>
  </si>
  <si>
    <t>CHEFE DE ELETRICA</t>
  </si>
  <si>
    <t>TÉCNICO DE SEGURANÇA</t>
  </si>
  <si>
    <t>FISCAL DE OPERAÇÃO</t>
  </si>
  <si>
    <t>ENCARREGADO DE CONVÉS</t>
  </si>
  <si>
    <t xml:space="preserve">OIL STATES </t>
  </si>
  <si>
    <t>MAN</t>
  </si>
  <si>
    <t>CPM</t>
  </si>
  <si>
    <t>SUPERVISOR DE ELETROELETRONICA</t>
  </si>
  <si>
    <t>MUD LOGGER</t>
  </si>
  <si>
    <t>MARINHEIRO DE MAQUINAS</t>
  </si>
  <si>
    <t>COORD SEGURANÇA TRAB E TREIN</t>
  </si>
  <si>
    <t>GYROMARSAT</t>
  </si>
  <si>
    <t>AES CLEAN</t>
  </si>
  <si>
    <t xml:space="preserve">A.REINALDO </t>
  </si>
  <si>
    <t>ALIMAK</t>
  </si>
  <si>
    <t>SUPERINTENDENTE DE PLATAFORMA</t>
  </si>
  <si>
    <t>CHEFE DE MECÂNICA</t>
  </si>
  <si>
    <t xml:space="preserve">AUXILIAR DE PLATAFORMA </t>
  </si>
  <si>
    <t>ELETRICISTA</t>
  </si>
  <si>
    <t>VERIPOS</t>
  </si>
  <si>
    <t>BRAISLEIRO</t>
  </si>
  <si>
    <t>MONTADOR / PINTOR</t>
  </si>
  <si>
    <t>SUPERVISOR DE MECANICA</t>
  </si>
  <si>
    <t>CHEFE DE MÁQUINAS</t>
  </si>
  <si>
    <t>INSPETOR DE SOLDA JR</t>
  </si>
  <si>
    <t>SUBCHEFE DE MAQUINAS</t>
  </si>
  <si>
    <t>CPM - CLIENT 3rd PARTY</t>
  </si>
  <si>
    <t>DIRECIONAL - CLIENT 3rd PARTY</t>
  </si>
  <si>
    <t xml:space="preserve">LIFE SAFETY </t>
  </si>
  <si>
    <t>COZINHEIRO (A)</t>
  </si>
  <si>
    <t>ASSISTENTE SUBSEA</t>
  </si>
  <si>
    <t>SOLDADOR I</t>
  </si>
  <si>
    <t>CABEÇA DE POÇO</t>
  </si>
  <si>
    <t>PILOTO DE ROV TRAINEE</t>
  </si>
  <si>
    <t>SUPERVISOR DE SUBSEA</t>
  </si>
  <si>
    <t>TYCO</t>
  </si>
  <si>
    <t>LWD</t>
  </si>
  <si>
    <t>TECNICO REVESTIMENTO</t>
  </si>
  <si>
    <t>DIRECIONAL</t>
  </si>
  <si>
    <t>GE (Ocyan)</t>
  </si>
  <si>
    <t>CROATA</t>
  </si>
  <si>
    <t>PUC</t>
  </si>
  <si>
    <t>SUPERVISOR ROV I</t>
  </si>
  <si>
    <t>QUÍMICO</t>
  </si>
  <si>
    <t>OPERADOR DE BATCH MIXER</t>
  </si>
  <si>
    <t xml:space="preserve">SOLDADOR </t>
  </si>
  <si>
    <t>SAMPLE CATCHER</t>
  </si>
  <si>
    <t>FISCAL DE SONDAGEM</t>
  </si>
  <si>
    <t>GAS AVANÇADO</t>
  </si>
  <si>
    <t>CALDEIREIRO</t>
  </si>
  <si>
    <t>COORDENADOR DE MATERIAIS</t>
  </si>
  <si>
    <t>REVCIM</t>
  </si>
  <si>
    <t>OIM COMANDANTE</t>
  </si>
  <si>
    <t>SECADOR DE CASCALHO (Operador de Equipamentos Jr.)</t>
  </si>
  <si>
    <t>SOLDADOR II</t>
  </si>
  <si>
    <t>Tecnico de Suporte II</t>
  </si>
  <si>
    <t>NEXA</t>
  </si>
  <si>
    <t>MWD</t>
  </si>
  <si>
    <t>MONTADOR II / ALPINISTA III</t>
  </si>
  <si>
    <t>PINTOR I / ALPINISTA</t>
  </si>
  <si>
    <t>TEC DE EQUIPAMENTOS</t>
  </si>
  <si>
    <t>TEC INSPEÇÃO III / ALPINISTA I</t>
  </si>
  <si>
    <t>COORDENADOR DE MANUTENÇÃO</t>
  </si>
  <si>
    <t>SOLDADOR/ESCALADO NI</t>
  </si>
  <si>
    <t>SOLDADOR TIG/ELETRODO</t>
  </si>
  <si>
    <t>GEOLOGO</t>
  </si>
  <si>
    <t>COORDENADOR DE MATERIAIS SR</t>
  </si>
  <si>
    <t>TEC INSPEÇÃO EQUIPAMENTOS</t>
  </si>
  <si>
    <t>PILOTO DE ROV II</t>
  </si>
  <si>
    <t>LUDMILA DA SILVA PINHEIRO</t>
  </si>
  <si>
    <t>NUTRICIONISTA</t>
  </si>
  <si>
    <t>SUPERVISOR DE OPERAÇÕES</t>
  </si>
  <si>
    <t>TÉCNICO DE REVESTIMENTO</t>
  </si>
  <si>
    <t>PINTOR I ALPINISTA II</t>
  </si>
  <si>
    <t>Pintor III Alpinista I</t>
  </si>
  <si>
    <t>SOLDADOR CALDEIREIRO</t>
  </si>
  <si>
    <t xml:space="preserve">TÉCNICO DE OPERAÇÕES  </t>
  </si>
  <si>
    <t>ENFERMEIRO (A)</t>
  </si>
  <si>
    <t>Nutricionista</t>
  </si>
  <si>
    <t>* Substitutos</t>
  </si>
  <si>
    <t>Previne a queda do óleo no mar</t>
  </si>
  <si>
    <t>Auxiliam o Chefe de Máquinas</t>
  </si>
  <si>
    <t>OFICIAL DE MÁQ e MARINHEIRO DE MÁQ</t>
  </si>
  <si>
    <t>Apoio a Comunicação</t>
  </si>
  <si>
    <t>Membros da equipe de limpeza</t>
  </si>
  <si>
    <t>Limpeza e Contenção</t>
  </si>
  <si>
    <t>ENCARREGADO DE CONVÉS / OP DE GUINDASTE*</t>
  </si>
  <si>
    <t>Segurança Local</t>
  </si>
  <si>
    <t>TÉCNICO DE SEGURANÇA DO TRABALHO</t>
  </si>
  <si>
    <t>1. Qualquer pessoa que avistar uma pessoa na água deverá gritar "Homem ao Mar" e arremessar na água a boia salva-vidas mais próxima.
2. Notifique a ponte por telefone ou rádio portátil.
3. Mantenha contato visual com o homem na água. 
4. O Comandante se encarregará das operações gerais de resgate e alertará a embarcação em standby para assistência, se disponível.
5. O operador do guindaste procederá ao guindaste mais próximo e preparar a cesta para recuperação.
6. Um holofote será usado para iluminar a área do homem ao mar durante a noite.
7. O Comandante poderá utilizar um Bote de Resgate Rápido (FRC) caso as condições climáticas permitirem.</t>
  </si>
  <si>
    <t>Controle da Fonte</t>
  </si>
  <si>
    <t>SUPERINT.PLATAFORMA/ENC.PLATAFORMA*
COORD DE MANUT / CHEFE DE MÁQ*</t>
  </si>
  <si>
    <t>HOMEM AO MAR</t>
  </si>
  <si>
    <t>Comandante inicial do incidente</t>
  </si>
  <si>
    <t>COMANDANTE/OIM / IMEDIATO*</t>
  </si>
  <si>
    <t>EQUIPE DE COMBATE SOPEP / PEI</t>
  </si>
  <si>
    <t>OST 1 - Aux. Lider</t>
  </si>
  <si>
    <t>Téc de Segurança do T 2 - LB2 (Alt 5)</t>
  </si>
  <si>
    <t>3 x AUX. PLAT 1 - Aux Lider</t>
  </si>
  <si>
    <t>Téc de Segurança do T 1 - LB3 (Alt 6)</t>
  </si>
  <si>
    <t>ENC. CONVÉS 1 - Lider</t>
  </si>
  <si>
    <t>Coord  de Segurança T e T. - LB1 (Alt 4</t>
  </si>
  <si>
    <t>EQUIPE DE RESGATE EM ESPAÇO CONFINADO</t>
  </si>
  <si>
    <t>Verificação de Agrupamento</t>
  </si>
  <si>
    <t xml:space="preserve">1. Caso as operações de perfuração ocorram em uma área conhecida com gases tóxicos e/ou inflamáveis CH4, H2S, CO2, CO, H2 ou outros gases associados a HC, todos deverão estar familiarizados com as seguintes ações:
a. Familiarização com os tipos de alarmes de gases.
b. Ações a serem tomadas ao ser acionado o alarme.
c. Ponto de encontro seguro, anunciado pelo sistema de PA.
d. Localização dos indicadores de direção do vento.
e. Localização das máscaras de escape e sua utilização.
2. Na ausência de sistema fixo de monitoramento de quaisquer gases, uma empresa terceirizada deverá garantir o monitoramento adequado. Devem ser observadas as recomendações presentes no procedimento interno para gases tóxicos e/ou inflamáveis. </t>
  </si>
  <si>
    <t>GASES</t>
  </si>
  <si>
    <t>PLATAFORMISTA 3 - Aux Lider</t>
  </si>
  <si>
    <t>PLATAFORMISTA 2 - Aux Lider</t>
  </si>
  <si>
    <t>PLATAFORMISTA 1 - Aux Lider</t>
  </si>
  <si>
    <t>3 x AUX. PLAT 1 - Canhão Espuma</t>
  </si>
  <si>
    <t>TORRISTA 1 - Lider</t>
  </si>
  <si>
    <t>ASS. OP. GUINDASTE 1 - Aux. HLO</t>
  </si>
  <si>
    <t>Equipe de Resgate em Altura</t>
  </si>
  <si>
    <t>ENC. CONVÉS 1 - Aux. HLO</t>
  </si>
  <si>
    <t>OP. GUINDASTE 1 - HLO</t>
  </si>
  <si>
    <t>Mecânico 1 - Aux. Lider</t>
  </si>
  <si>
    <t>HELIPONTO</t>
  </si>
  <si>
    <t>2º OF. MÁQ 1 - Op Guincho</t>
  </si>
  <si>
    <t>Equipe de HLO</t>
  </si>
  <si>
    <t>MNC 1 - 2° Timoneiro</t>
  </si>
  <si>
    <t>MCB -Timoneiro</t>
  </si>
  <si>
    <t>ASS. TORRISTA 2 - Maca</t>
  </si>
  <si>
    <t>ESTAÇÃO DE FRC</t>
  </si>
  <si>
    <t>TORRISTA 2 - Maca</t>
  </si>
  <si>
    <r>
      <t xml:space="preserve">1. Mediante o aviso de "Abandonar o Navio", todos vestirão </t>
    </r>
    <r>
      <rPr>
        <b/>
        <sz val="20"/>
        <color rgb="FFFF0000"/>
        <rFont val="Calibri"/>
        <family val="2"/>
        <scheme val="minor"/>
      </rPr>
      <t>EPI COMPLETO</t>
    </r>
    <r>
      <rPr>
        <b/>
        <sz val="20"/>
        <rFont val="Calibri"/>
        <family val="2"/>
        <scheme val="minor"/>
      </rPr>
      <t xml:space="preserve"> e salva-vidas e se reportarão às suas "Estações de Abandono do Navio".
2. Nas " Estações de Abandono " todos devem entregar seus cartões "T" ao líder da baleeira, aguardar de forma ordenada para facilitar o agrupamento e então esperar outras instruções. Todas as Estações reportarão seus passageiros à Equipe de comando. Não tente embarcar ou arriar as baleeiras até que seja instruído a fazê-lo.
3. A locação das  baleeiras e as respectivas funções estão listadas na tabela de fainas. Todo o pessoal deve se familiarizar com o local de sua "Estação de Abandono".
4. A ordem de embarque às baleeiras e de abandonar o navio será dada verbalmente pelo Comandante ou o próximo na cadeia de comando, caso o Comandante não esteja em condições de fazer o anúncio verbal.
 </t>
    </r>
    <r>
      <rPr>
        <b/>
        <sz val="20"/>
        <color rgb="FFFFC000"/>
        <rFont val="Calibri"/>
        <family val="2"/>
        <scheme val="minor"/>
      </rPr>
      <t xml:space="preserve">
</t>
    </r>
    <r>
      <rPr>
        <b/>
        <sz val="20"/>
        <color rgb="FFFF0000"/>
        <rFont val="Calibri"/>
        <family val="2"/>
        <scheme val="minor"/>
      </rPr>
      <t>PESSOAS TRABALHANDO NA PROA/POPA DA EMBARCAÇÃO INCAPAZES DE ALCANÇAR SUAS BALEEIRAS PRINCIPAIS, DEVERÃO PROCEDER ÀS BALEEIRAS MAIS PRÓXIMAS ATRAVÉS DAS ROTAS DE FUGA DEMARCADAS. (CONFORME ORIENTAÇÕES DO COMANDANTE)</t>
    </r>
  </si>
  <si>
    <t>EQUIPE DE FRC</t>
  </si>
  <si>
    <t>ASS. SONDADOR 2 - Maca</t>
  </si>
  <si>
    <t>ABANDONAR O NAVIO</t>
  </si>
  <si>
    <t>SONDADOR 2 - Maca</t>
  </si>
  <si>
    <t>ENFERMEIRO / MEDICO - Lider</t>
  </si>
  <si>
    <t>Após conduzir estas tarefas, reportar a Ponte e prosseguir à estação de Abandono do Navio.</t>
  </si>
  <si>
    <t>TAIFEIRO - Checar Cabines</t>
  </si>
  <si>
    <t>COZINHEIRO 1 - G. Cozinha</t>
  </si>
  <si>
    <t>SUP. SUBSEA 2 - BOP stdby</t>
  </si>
  <si>
    <t>COMISSÁRIO(A) - Lider</t>
  </si>
  <si>
    <t>ENC. SONDA 2 - BOP stdby</t>
  </si>
  <si>
    <t>LIBERAÇÃO DAS ACOMODAÇÕES</t>
  </si>
  <si>
    <t>ESCRITÓRIO DO ENC. DA PLATAFORMA</t>
  </si>
  <si>
    <t>Ass.Lider</t>
  </si>
  <si>
    <t>ASS.  SUBSEA 1
AUX. SUBSEA 1</t>
  </si>
  <si>
    <t>MNM 1 - Aux. Lider</t>
  </si>
  <si>
    <t>SUP. SUBSEA 1 STDBY Painel BOP</t>
  </si>
  <si>
    <t xml:space="preserve">1. Mediante relato de incêndio ou outra emergência, o Comandante soará o alarme de "Emergência" seguido de anúncio em Alto-Falantes anunciando a natureza da emergência.
2. Todo o pessoal com funções atribuídas se reportarão às suas respectivas estações de encontro para "Incêndio e Emergência". 
3. Em caso de incêndio, a "Equipe de Combate a Incêndio #1" será a equipe primária de combate. A "Equipe de Combate a Incêndio #2" será a equipe de apoio e auxiliará a equipe #1 conforme as instruções dadas.
4. A "Equipe de Controle de Danos" verificará todas as portas-estanques, portas corta-fogo, válvulas, suspiros , entradas e saídas, embornais,  escotilhas e outras aberturas similares conforme as instruções recebidas.
5. As Estações de Incêndio e Emergência são mostradas conforme a planta. É de responsabilidade de todo o pessoal a bordo saber o local de suas estações de encontro e das funções em caso de emergência.                                                                                                                                                                                                                                                 </t>
  </si>
  <si>
    <t>CHEFE DE MECÂNICA - Aux. Lider</t>
  </si>
  <si>
    <t>PLATAFORMISTA 1 - Aux. Lider</t>
  </si>
  <si>
    <t>INCÊNDIO</t>
  </si>
  <si>
    <t>SUP. DE MECÂNICA - Aux. Lider</t>
  </si>
  <si>
    <t>ASS. TORRISTA 1 - Aux. Lider</t>
  </si>
  <si>
    <t>TEC ELETRÔNICA 1 - Aux. Lider</t>
  </si>
  <si>
    <t>TORRISTA 1 - Aux. Lider</t>
  </si>
  <si>
    <t>CHEFE DE ELÉTRICA - Aux. Lider</t>
  </si>
  <si>
    <t>ASS.SONDADOR 1 - Aux. Lider</t>
  </si>
  <si>
    <t>OF MÁQUINAS 1 - Aux. Lider</t>
  </si>
  <si>
    <t>SONDADOR 1 - Fechar poço</t>
  </si>
  <si>
    <t>CHEFE DE MÁQUINAS - Lider</t>
  </si>
  <si>
    <t>ENC. SONDA 1 - Lider</t>
  </si>
  <si>
    <t xml:space="preserve"> CENTRO CONTROLE MÁQ. (CCM)</t>
  </si>
  <si>
    <t>PLATAFORMA</t>
  </si>
  <si>
    <t>EQUIPE DE CONTROLE DE DANOS</t>
  </si>
  <si>
    <t>EQUIPE DE CONTROLE DE POÇO</t>
  </si>
  <si>
    <t>• Na chegada a bordo TODOS devem participar da indução de Segurança e se familiarizarem com suas funções em caso de emergência; Além de serem conscientizados com relação aos riscos existentes nas instalações, ambientes com atmosfera explosiva e ênfase na segurança  de processo, ocupacional e fonte de ignição.
• Deverão também estar familiarizados com os Alarmes de Emergência, Estações de encontro e Rotas de Fuga.
• Todos devem participar de todos os exercícios e simulações de emergência a menos que sejam isentos de participar pelo Comandante.
• Ao ouvirem o soar de qualquer Alarme de Emergência, o pessoal deverá proceder para suas Estações de encontro ou se juntar às suas Equipes de Emergência. EPI completo deve ser usado em todos os exercícios e simulações.
• É estritamente proibido fumar em qualquer lugar exceto nas áreas designadas.
• Adulteração de qualquer equipamento de segurança será considerado violação grave da Política de Segurança da Ocyan e poderá resultar em rescisão do vínculo empregatício.</t>
  </si>
  <si>
    <t>ELETRICISTA 2 - Ass. Lider</t>
  </si>
  <si>
    <t>ELETRICISTA 1 - Ass. Lider</t>
  </si>
  <si>
    <t>INSTRUÇÕES GERAIS</t>
  </si>
  <si>
    <t>3 x AUX. PLAT 2 - Equipe Mangueira</t>
  </si>
  <si>
    <t>3 x AUX. PLAT 1 - Equipe Mangueira</t>
  </si>
  <si>
    <t>ASS.OP. GUIND. 2 - BA</t>
  </si>
  <si>
    <t>ASS. OP. GUINDASTE 1 - BA</t>
  </si>
  <si>
    <t>OPER. DE GUIND. 2 - BA</t>
  </si>
  <si>
    <t>OP.GUINDASTE 1 -  BA</t>
  </si>
  <si>
    <t>ENC. CONVÉS 2 - Ass. Lider</t>
  </si>
  <si>
    <t>ENC. CONVÉS 1 (Ass. Lider)</t>
  </si>
  <si>
    <t>OF. DE MÁQUINAS 2 - Lider</t>
  </si>
  <si>
    <t>OF. DE MÁQUINAS 1 (Lider)</t>
  </si>
  <si>
    <t>EQUIPE #2 (Brigada)</t>
  </si>
  <si>
    <t>EQUIPE #1 (Brigada)</t>
  </si>
  <si>
    <t>AUXILIAR PLATAFORMA 2</t>
  </si>
  <si>
    <t>AUXILIAR PLATAFORMA 1</t>
  </si>
  <si>
    <t>EQUIPES DE COMBATE A INCÊNDIO,  IMEDIATO LÍDER DO CENÁRIO</t>
  </si>
  <si>
    <t>Chefe de Máq. - Mecânico</t>
  </si>
  <si>
    <t>MNC 2 - Popa</t>
  </si>
  <si>
    <t>Auxilia o OIM</t>
  </si>
  <si>
    <t>DPO 2</t>
  </si>
  <si>
    <t>Op. Guindaste 2 - Proeiro</t>
  </si>
  <si>
    <t>Quadro de Eventos</t>
  </si>
  <si>
    <t>RADIO OPERADOR 2</t>
  </si>
  <si>
    <t>DPO 2 (2° TIMONEIRO)</t>
  </si>
  <si>
    <t>Comunicações</t>
  </si>
  <si>
    <t>RADIO OPERADOR 1</t>
  </si>
  <si>
    <t>Imediato (timoneiro)</t>
  </si>
  <si>
    <t>POSIÇÃO</t>
  </si>
  <si>
    <t>Interface com a Base Em Terra</t>
  </si>
  <si>
    <t>REPRESENTANTE DA COMPANHIA</t>
  </si>
  <si>
    <t>RAFAEL FONTANA</t>
  </si>
  <si>
    <t>Tripulação</t>
  </si>
  <si>
    <r>
      <t xml:space="preserve">Passageiros não atribuídos com funções específicas durante
uma emergência deverão ir para o seu ponto de reunião
 usando EPI e colete salva-vidas de acordo com a cabine designada no POB
</t>
    </r>
    <r>
      <rPr>
        <b/>
        <sz val="18"/>
        <color rgb="FFFF0000"/>
        <rFont val="Arial"/>
        <family val="2"/>
      </rPr>
      <t xml:space="preserve">
As cabines designadas para cada Função/Passageiro
deverão ser de acordo com o POB</t>
    </r>
  </si>
  <si>
    <t>SDPO 2</t>
  </si>
  <si>
    <t>BALEEIRA #3 (Alternativa #6)</t>
  </si>
  <si>
    <t>Passageiros</t>
  </si>
  <si>
    <t>Comun. Equipe Emergência</t>
  </si>
  <si>
    <t>DPO 1</t>
  </si>
  <si>
    <t>Controle de DP</t>
  </si>
  <si>
    <t>SDPO 1</t>
  </si>
  <si>
    <t>Of. Máquinas 1 (Mecânico)</t>
  </si>
  <si>
    <t>Of. Máquinas 2 (Mecânico)</t>
  </si>
  <si>
    <t>Suporte Técnico</t>
  </si>
  <si>
    <t>COORD MANUTENÇÃO</t>
  </si>
  <si>
    <t>Enc. Convés 2 (Popa)</t>
  </si>
  <si>
    <t>MNC 1 (Popa)</t>
  </si>
  <si>
    <t>Auxiliar o OIM/Contactar a Ocyan</t>
  </si>
  <si>
    <t>Enc. Convés 1 (Proeiro)</t>
  </si>
  <si>
    <t>OP. GUINDASTE 1 (Proeiro)</t>
  </si>
  <si>
    <t>No comando Geral</t>
  </si>
  <si>
    <t>COMANDANTE/OIM</t>
  </si>
  <si>
    <t>MCB (2° TIMONEIRO)</t>
  </si>
  <si>
    <t>DPO 1 ( 2° TIMONEIRO )</t>
  </si>
  <si>
    <t>PONTE</t>
  </si>
  <si>
    <t>NOMES</t>
  </si>
  <si>
    <t>SDPO 2 (TIMONEIRO)</t>
  </si>
  <si>
    <t>SDPO 1 (TIMONEIRO)</t>
  </si>
  <si>
    <t>CENTRO DE COMANDO</t>
  </si>
  <si>
    <t>BALEEIRA #2 (Alternativa #5)</t>
  </si>
  <si>
    <t>BALEEIRA #1 (Alternativa #4)</t>
  </si>
  <si>
    <r>
      <t xml:space="preserve">Em caso de emergência, soe o alarme através de todos os meios necessários e entre em contato com a ponte por rádio ou pelo ramal </t>
    </r>
    <r>
      <rPr>
        <b/>
        <sz val="26"/>
        <color rgb="FFFF0000"/>
        <rFont val="Calibri"/>
        <family val="2"/>
      </rPr>
      <t>4000</t>
    </r>
  </si>
  <si>
    <t>ESTAÇÕES DE ABANDONO DE NAVIO</t>
  </si>
  <si>
    <t>ESTAÇÕES DE INCÊNDIO E EMERGÊNCIA</t>
  </si>
  <si>
    <t>Toque contínuo de frequência variável, seguido de anúncio no P.A.</t>
  </si>
  <si>
    <t>Toque sinusoidal, seguido de anúncio no P.A.</t>
  </si>
  <si>
    <t xml:space="preserve">                   Três apitos longos, seguido
                  de anúncio de 
                 "HOMEM AO MAR"
                    no P.A.</t>
  </si>
  <si>
    <t>Toques intermitentes, seguido de anúncio no sistema de P.A.</t>
  </si>
  <si>
    <t>Toque contínuo, seguido de anúncio no sistema de P.A.</t>
  </si>
  <si>
    <t>ALARME DE GÁS HC</t>
  </si>
  <si>
    <t>ALARME DE GÁS H2S</t>
  </si>
  <si>
    <t>ALARME DE HOMEM AO MAR</t>
  </si>
  <si>
    <t xml:space="preserve"> INCÊNDIO E EMERGÊNCIA</t>
  </si>
  <si>
    <t>ALARME DE ABANDONO</t>
  </si>
  <si>
    <t>ANEXO 01_TABELA DE FAINAS DE EMERGÊNCIA PARA NAVIOS SONDA</t>
  </si>
  <si>
    <t>Título/Title:</t>
  </si>
  <si>
    <r>
      <t>Note:</t>
    </r>
    <r>
      <rPr>
        <b/>
        <sz val="12"/>
        <color rgb="FF000000"/>
        <rFont val="Tahoma"/>
        <family val="2"/>
      </rPr>
      <t xml:space="preserve"> The responsibility and obligation to change, tracking and check it out the "T" cards should not be put in charge of Nurse in order to avoid deviation from his main and competent function according to the emergency response plan.The safety techinitian will br in charge of this demand</t>
    </r>
  </si>
  <si>
    <t>* Substitute</t>
  </si>
  <si>
    <t>Prevent oil from falling overboard</t>
  </si>
  <si>
    <t>BOSUN</t>
  </si>
  <si>
    <t>Assist Chief Engineer</t>
  </si>
  <si>
    <t>ENGINEER OFFICER &amp; OILER</t>
  </si>
  <si>
    <t>Communication Support</t>
  </si>
  <si>
    <t>Cleaning Member Team</t>
  </si>
  <si>
    <t xml:space="preserve">Cleaning and Containment Resp. </t>
  </si>
  <si>
    <t>DECKPUSHER / CRANE OP*</t>
  </si>
  <si>
    <t>Local security</t>
  </si>
  <si>
    <t>SAFETY TECHNICIAN</t>
  </si>
  <si>
    <t>1. Any person sighting a man in water must shout "Man Overboard" and throw the closest life buoy in the water.
2. Notify the bridge via telephone or portable radio.
3. Maintain visual contact with man in water. 
4. Master will take charge of overall rescue operations and will alert standby vessel for assistance if available.
5. Crane operator to proceed to closest crane and prepare personnel basket for retrieval.
6. A search light should be used to aim at man overboard in dark hours.
7. Master may utilize FRC if weather permits</t>
  </si>
  <si>
    <t>Source Control</t>
  </si>
  <si>
    <t>RIG SUPERINT / TOOLPUSHER*
MAINT COORD / CHIEF ENG*</t>
  </si>
  <si>
    <t>MAN OVERBOARD</t>
  </si>
  <si>
    <t>Inicial incident commander</t>
  </si>
  <si>
    <t>MASTER/OIM / CHIEF MATE*</t>
  </si>
  <si>
    <t xml:space="preserve">SOPEP / PEI TEAM </t>
  </si>
  <si>
    <t>OST 1 - Ass. Leader</t>
  </si>
  <si>
    <t>OST 2 - LB2 (Alt 5)</t>
  </si>
  <si>
    <t>3 x ROUSTABOUT 1 - Ass. Leader</t>
  </si>
  <si>
    <t>OST 1 - LB3 (Alt 6)</t>
  </si>
  <si>
    <t>Team leader</t>
  </si>
  <si>
    <t>DECKPUSHER 1 - Leader</t>
  </si>
  <si>
    <t>RSTC - LB1 (Alt 4)</t>
  </si>
  <si>
    <t>CONFINED SPACE RESCUE TEAM</t>
  </si>
  <si>
    <t>Muster Checking</t>
  </si>
  <si>
    <t>1. In the case of drilling operations in an knowing  area with toxic gases and/or flammable gases CH4, H2S, CO2, CO, H2 or other  gases associated with HC, everyone should be familiar with the following actions:
a. Familiarization with the gas alarms types.
b. Actions to be taken when the alarm is activated.
c. Muster point, announced by the P.A.
d. Location of wind direction indicators.
e. Location of EEBDs and their use.
2. In the absence of any fixed gas monitoring system, a third party company should ensure adequate monitoring.  The internal procedure for toxic and/or flammable gases recommendation must be considered.</t>
  </si>
  <si>
    <t>FLOORMAN 3 - Ass. Leader</t>
  </si>
  <si>
    <t>FLOORMAN 2 - Ass. Leader</t>
  </si>
  <si>
    <t>FLOORMAN 1 - Ass. Leader</t>
  </si>
  <si>
    <t>3x Roustabout 1 - Monitor</t>
  </si>
  <si>
    <t>DERRICKMAN 1 - Leader</t>
  </si>
  <si>
    <t>ASST CRANE OP 1 - Ass. HLO</t>
  </si>
  <si>
    <t>Rescue At Heights Team</t>
  </si>
  <si>
    <t>DECKPUSHER 1 - Ass. HLO</t>
  </si>
  <si>
    <t>CRANE OPER. 1 - HLO</t>
  </si>
  <si>
    <t>MECHANIC 1 - Ass. Leader</t>
  </si>
  <si>
    <t>HELIDECK</t>
  </si>
  <si>
    <t>3º ENGINEER 1 - Winch</t>
  </si>
  <si>
    <t>HLO Team</t>
  </si>
  <si>
    <t>ABLE SEAMAN 1 - 2° Coxswain</t>
  </si>
  <si>
    <t>BOSUN/CHIEF MATE</t>
  </si>
  <si>
    <t>PUMPMAN 2 - Stretcher</t>
  </si>
  <si>
    <t>FRC STATION</t>
  </si>
  <si>
    <t>DERRICKMAN 2 - Stretcher</t>
  </si>
  <si>
    <r>
      <t xml:space="preserve">1. Upon hearing the "Abandon Ship" signal, all personnel will don </t>
    </r>
    <r>
      <rPr>
        <b/>
        <sz val="20"/>
        <color rgb="FFFF0000"/>
        <rFont val="Calibri"/>
        <family val="2"/>
        <scheme val="minor"/>
      </rPr>
      <t>FULL PPE</t>
    </r>
    <r>
      <rPr>
        <b/>
        <sz val="20"/>
        <rFont val="Calibri"/>
        <family val="2"/>
        <scheme val="minor"/>
      </rPr>
      <t xml:space="preserve"> and their lifejackets, and report to their assigned "Abandon Ship Station".
2. At the "Muster Station" all personnel will give their 'T' card to the lifeboat leader, stand by in an orderly manner to facilitate mustering and then await further orders. All Stations will report their muster to the Command Team. Do not attempt to board or launch survival craft until ordered to do so.
3. Lifeboat allocation and respective duties are listed on the station bill. All personnel will make themselves familliar with the location of their "Muster Stations".
4. The order to board the boats and to abandon ship will be given verbally by the Master or his next in command when incapacitated. 
</t>
    </r>
    <r>
      <rPr>
        <b/>
        <sz val="20"/>
        <color rgb="FFFF0000"/>
        <rFont val="Calibri"/>
        <family val="2"/>
        <scheme val="minor"/>
      </rPr>
      <t>PERSONNEL WORKING IN THE FWD/AFT SECTION OF THE VESSEL THAT ARE UNABLE TO GET TO THEIR ASSIGNED LIFEBOAT, SHOULD PROCEED TO THE NEAREST LIFEBOATS BY THE MARKED ESCAPE ROUTES. (IN ACCORDING MASTER´S INSTRUCTIONS)</t>
    </r>
  </si>
  <si>
    <t>FRC TEAM</t>
  </si>
  <si>
    <t>ASST DRILLER 2 - Stretcher</t>
  </si>
  <si>
    <t>ABANDON SHIP</t>
  </si>
  <si>
    <t>DRILLER 2 - Stretcher</t>
  </si>
  <si>
    <t>NURSE / MEDIC - Leader</t>
  </si>
  <si>
    <t>After carrying out these duties, report Bridge and proceed to Abandon Ship Station.</t>
  </si>
  <si>
    <t>ROOM STEWARD - Cabin Check</t>
  </si>
  <si>
    <t>COOK 1 - Secure Galley</t>
  </si>
  <si>
    <t>SUBSEA SUPV 2 - BOP Stdby</t>
  </si>
  <si>
    <t>CAMP BOSS - Leader</t>
  </si>
  <si>
    <t>TOOLPUSHER 2 - BOP Stdby</t>
  </si>
  <si>
    <t>ACCOMMODATION CLEARING</t>
  </si>
  <si>
    <t>TOOL PUSHER'S OFFICE</t>
  </si>
  <si>
    <t>ASS. SUBSEA / SUBSEA TRAINEE (On Duty)</t>
  </si>
  <si>
    <t>OILER (On Duty)</t>
  </si>
  <si>
    <t>SUBSEA SUPV (On Duty)</t>
  </si>
  <si>
    <t xml:space="preserve">1. Upon reporting a fire or other emergency, the Master shall sound the  "Emergency" alarm followed by PA announcing the nature of the emergency.
2. All personnel with assigned duties will report to their respective "Fire and Emergency" muster stations. 
3. In the event of a fire, "Firefighting Team # 1" will be the primary attack team. "Firefighting Team # 2" will be the backup team and will support # 1 team as directed.
4. The "Damage Control Team" will secure all watertight doors, fire doors, valves, vents, inlets and outlets, scuppers, portholes and other similar openings as directed.
5. Fire and Emergency stations are shown on the arrangement drawing. It is the responsibility of all personnel on board to know the location of their muster station and any emergency duties.                                                                                                                                                                                                                                                             </t>
  </si>
  <si>
    <t>FLOORMAN (On Duty)</t>
  </si>
  <si>
    <t>FIRE</t>
  </si>
  <si>
    <t>MECH SUPERVISOR</t>
  </si>
  <si>
    <t>PUMPMAN (On Duty)</t>
  </si>
  <si>
    <t>ET (On Duty)</t>
  </si>
  <si>
    <t>DERRICKMAN (On Duty)</t>
  </si>
  <si>
    <t>ASS. DRILLERS (On Duty)</t>
  </si>
  <si>
    <t>ENGINEER OF. (On Duty)</t>
  </si>
  <si>
    <t>DRILLER (On Duty)</t>
  </si>
  <si>
    <t>TOOLPUSHER (On Duty)</t>
  </si>
  <si>
    <t>TECHNICAL OFFICE (ECR)</t>
  </si>
  <si>
    <t>DRILL FLOOR</t>
  </si>
  <si>
    <t>DAMAGE CONTROL TEAM</t>
  </si>
  <si>
    <t>WELL CONTROL TEAM</t>
  </si>
  <si>
    <t>• On arrival on board EVERYONE must participate Security induction and familiarize themselves with their duties in an emergency case. Besides this, to being aware of the risks that exist on the premises, areas with an explosive atmosphere and an emphasis on safety process, occupational and ignition source.
• All personnel must attend all Emergency drills unless specifically exempted by the Master.
• Upon hearing any of the Emergency alarms, personnel shall proceed to their designated muster stations or take part on their assigned Emergency Teams. Full PPE must be worn at all drills scenarios.
• It is strictly forbidden to smoke anywhere except the designated area.
• Tampering with any safety equipment will be considered a serious breach of Ocyan Safety Policy and may result in termination of employment.</t>
  </si>
  <si>
    <t>ELECTRICIAN 2 - Ass. Leader</t>
  </si>
  <si>
    <t>ELECTRICIAN 1 - Ass. Leader</t>
  </si>
  <si>
    <t>GENERAL INSTRUCTIONS</t>
  </si>
  <si>
    <t>3 x ROUSTABOUT 2 - Hose Party</t>
  </si>
  <si>
    <t>3 x ROUSTABOUT 1 - Hose Party</t>
  </si>
  <si>
    <t>ASST CRANE OP 2 - BA</t>
  </si>
  <si>
    <t>ASST CRANE OP 1 - BA</t>
  </si>
  <si>
    <t>CRANE OP 2 - BA</t>
  </si>
  <si>
    <t>CRANE OP 1 - BA</t>
  </si>
  <si>
    <t>DECKPUSHER 2 - Ass. Leader</t>
  </si>
  <si>
    <t>DECKPUSHER 1 - Ass. Leader</t>
  </si>
  <si>
    <t>ENGINEER OF. 2 - Leader</t>
  </si>
  <si>
    <t>ENGINEER OF. 1 - Leader</t>
  </si>
  <si>
    <t>FIRE TEAM #2</t>
  </si>
  <si>
    <t>FIRE TEAM #1</t>
  </si>
  <si>
    <t>ROUSTABOUT 2</t>
  </si>
  <si>
    <t>ROUSTABOUT 1</t>
  </si>
  <si>
    <t>ROUSTABOUTS</t>
  </si>
  <si>
    <t>FIRE FIGHTING TEAMS,  CHIEF MATE ON SCENE COMMANDER</t>
  </si>
  <si>
    <t>Chief Engineer - Mechanic</t>
  </si>
  <si>
    <t>Able Seaman 2 - AFT</t>
  </si>
  <si>
    <t>Assist OIM</t>
  </si>
  <si>
    <t>DPO (Off Duty)</t>
  </si>
  <si>
    <t>Crane Operator 2 - FWD</t>
  </si>
  <si>
    <t>Event Board</t>
  </si>
  <si>
    <t>RADIO OPERATOR (Off Duty)</t>
  </si>
  <si>
    <t>DPO 2 - 2° Coxswain</t>
  </si>
  <si>
    <t>Communications</t>
  </si>
  <si>
    <t>RADIO OPERATOR (On Duty)</t>
  </si>
  <si>
    <t>Chief Mate - Coxswain</t>
  </si>
  <si>
    <t>ELEC &amp; ET SUPERVISORS</t>
  </si>
  <si>
    <t>DUTY</t>
  </si>
  <si>
    <t>POSITION</t>
  </si>
  <si>
    <t>Interfaces with Shore Base</t>
  </si>
  <si>
    <t>Crew</t>
  </si>
  <si>
    <r>
      <t xml:space="preserve">All Passengers not assigned a specific duty during an emergency shall go to their designated muster point, using PPE and life jacket in accordance to the cabin designated in the POB
</t>
    </r>
    <r>
      <rPr>
        <b/>
        <sz val="18"/>
        <color rgb="FFFF0000"/>
        <rFont val="Arial"/>
        <family val="2"/>
      </rPr>
      <t>The designated Cabins for each Position/Passenger must be according with the POB</t>
    </r>
  </si>
  <si>
    <t>SDPO (Off Duty)</t>
  </si>
  <si>
    <t>LIFEBOAT #3 (Alternate #6)</t>
  </si>
  <si>
    <t>Passengers</t>
  </si>
  <si>
    <t>Comm with Emgy Teams</t>
  </si>
  <si>
    <t>DPO (On Duty)</t>
  </si>
  <si>
    <t>DP Control</t>
  </si>
  <si>
    <t>SDPO (On Duty)</t>
  </si>
  <si>
    <t>Engineer Officer 1 - Mechanic</t>
  </si>
  <si>
    <t>Engineer Officer 2 - Mechanic</t>
  </si>
  <si>
    <t>Technical Support</t>
  </si>
  <si>
    <t>Deck Pusher 2 - AFT</t>
  </si>
  <si>
    <t>Able Seaman 1 - AFT</t>
  </si>
  <si>
    <t>Assist OIM/Contact Ocyan</t>
  </si>
  <si>
    <t>Deck Pusher 1 - FWD</t>
  </si>
  <si>
    <t>Crane Operator 1- FWD</t>
  </si>
  <si>
    <t>In overall Command</t>
  </si>
  <si>
    <t>MASTER / OIM</t>
  </si>
  <si>
    <t>Bosun - 2° Coxswain</t>
  </si>
  <si>
    <t>DPO 1 - 2° Coxswain</t>
  </si>
  <si>
    <t>SDPO 2 - Coxswain</t>
  </si>
  <si>
    <t>SDPO 1 - Coxswain</t>
  </si>
  <si>
    <t xml:space="preserve"> Crew</t>
  </si>
  <si>
    <t>LIFEBOAT #2 (Alternate #5)</t>
  </si>
  <si>
    <t>LIFEBOAT #1 (Alternate #4)</t>
  </si>
  <si>
    <r>
      <t xml:space="preserve">In the event of any emergency, raise the alarm by all means and
contact the bridge by radio or calling extension </t>
    </r>
    <r>
      <rPr>
        <b/>
        <sz val="26"/>
        <color rgb="FFFF0000"/>
        <rFont val="Calibri"/>
        <family val="2"/>
      </rPr>
      <t>4000</t>
    </r>
  </si>
  <si>
    <t>ABANDON SHIP STATIONS</t>
  </si>
  <si>
    <t>FIRE AND EMERGENCY STATIONS</t>
  </si>
  <si>
    <t xml:space="preserve">Continuous ringing shifting between high/low frequency  followed by PA </t>
  </si>
  <si>
    <t>Whooping ringing followed by PA announcement</t>
  </si>
  <si>
    <t xml:space="preserve">                 Three long blasts on 
                ship's whistle and call
                   "MAN OVERBOARD"
                   by PA announcement</t>
  </si>
  <si>
    <t>Intermittent ringing followed by PA announcements</t>
  </si>
  <si>
    <t>Continuous ringing followed by  PA announcements</t>
  </si>
  <si>
    <t>HC GAS ALARM</t>
  </si>
  <si>
    <t>H2S GAS ALARM</t>
  </si>
  <si>
    <t>MAN OVERBOARD ALARM</t>
  </si>
  <si>
    <t>FIRE &amp; EMERGENCY ALARM</t>
  </si>
  <si>
    <t>ABANDON SHIP ALARM</t>
  </si>
  <si>
    <t xml:space="preserve">            N08-PL-001-PLANO DE RESPOSTA À EMERGÊNCIAS_EMERGENCY RESPONSE PLAN - Revisão | Review: 6 - Data | Date: 08/08/2019 16:44:21</t>
  </si>
  <si>
    <t>ANEXO 01_EMERGENCY STATION BILL FOR DRILLSHIP</t>
  </si>
  <si>
    <t xml:space="preserve">      ANNEX 01_EMERGENCY STATION BILL DRILLSHIPS</t>
  </si>
  <si>
    <t>Assist Inspeção I / Alpinista I</t>
  </si>
  <si>
    <t>ENGENHEIRO QUALIDADE OFF</t>
  </si>
  <si>
    <t>GEOQUIMICA</t>
  </si>
  <si>
    <t>Inspetor IV / Alpinista III</t>
  </si>
  <si>
    <t>FUNÇÃO TABELA MESTRA</t>
  </si>
  <si>
    <t>QUÍMICA</t>
  </si>
  <si>
    <t>TECNICO DE ELETRICA OFF</t>
  </si>
  <si>
    <t>MONTADOR ANDAIME PINTOR INDUST</t>
  </si>
  <si>
    <t>Inspetor III / Alpinista III</t>
  </si>
  <si>
    <t>ANILTON NASCIMENTO DE JESUS</t>
  </si>
  <si>
    <t>Soldador I / Alpinista II</t>
  </si>
  <si>
    <t>GOVERNANCA</t>
  </si>
  <si>
    <t>PAIOLEIRO</t>
  </si>
  <si>
    <t>LEO SANDOVAL TAVARES</t>
  </si>
  <si>
    <t>ENGENHEIRO OPERACIONAL OFF</t>
  </si>
  <si>
    <t>NATHALIA FREIRE SILVA</t>
  </si>
  <si>
    <t xml:space="preserve">PRATICANTE DE MÁQUINAS </t>
  </si>
  <si>
    <t>SUPERV DE MATERIAIS OFFSHORE</t>
  </si>
  <si>
    <t>SILVERIO MAIA</t>
  </si>
  <si>
    <t>VICTOR JOSE RIBEIRO GOMES BALBI DE QUEIROZ</t>
  </si>
  <si>
    <t>VICTOR PARENTE BARBOSA</t>
  </si>
  <si>
    <t>SUPERVISOR DE MECÂNICA</t>
  </si>
  <si>
    <t>ARIANE BARRETO DE SOUZA</t>
  </si>
  <si>
    <t>MOSVENE PEREIRA DA SILVA</t>
  </si>
  <si>
    <t>POB DA TABELA MESTRA TA</t>
  </si>
  <si>
    <t>SOLDADOR CALDEIREIRO I</t>
  </si>
  <si>
    <t>RAMON THEODORO DA COSTA</t>
  </si>
  <si>
    <t>TÉC REVESTIMENTO</t>
  </si>
  <si>
    <t>CLAUDIA CORREA DE OLIVEIRA</t>
  </si>
  <si>
    <t>LEANDRO JOSE DA SILVA</t>
  </si>
  <si>
    <t>TECNICO DE COLUNA</t>
  </si>
  <si>
    <t xml:space="preserve">ASSISTENTE DE SONDADOR </t>
  </si>
  <si>
    <t>MECÂNICO DE MÁQUINAS</t>
  </si>
  <si>
    <t>ASSISTENTE DE SUBSEA</t>
  </si>
  <si>
    <t xml:space="preserve">COORDENADOR DE MATERIAIS </t>
  </si>
  <si>
    <t>LEONARDO JOSE DE CARVALHO MOREIRA</t>
  </si>
  <si>
    <t>Vitoria Ferreira Vaz</t>
  </si>
  <si>
    <t>Antonio Jose Luckmann</t>
  </si>
  <si>
    <t>SOLDADOR / CALDEIREIRO</t>
  </si>
  <si>
    <t>CRISTIANO RODRIGUES DA SILVA</t>
  </si>
  <si>
    <t>EDER LUIS BARBOSA DA SILVA</t>
  </si>
  <si>
    <t>JEFFERSON PEREIRA DA SILVA</t>
  </si>
  <si>
    <t>JONAS MIRANDA MELO</t>
  </si>
  <si>
    <t>SOLDADOR II / ALPINISTA III</t>
  </si>
  <si>
    <t>MINELIO GONÇALVES MOREIRA</t>
  </si>
  <si>
    <t>RAUFE XAVIER MARCELO</t>
  </si>
  <si>
    <t>ASS. DE INSPEÇÃO / IRATA I</t>
  </si>
  <si>
    <t>THASSIO LEAL MARTINS RODRIGUES</t>
  </si>
  <si>
    <t>Inspetor II / Alpinista III</t>
  </si>
  <si>
    <t>DANIEL FERNANDES</t>
  </si>
  <si>
    <t>EVERTON SILVA DE MORAES   veio 335</t>
  </si>
  <si>
    <t>TEC EQUIPAMENTOS JR</t>
  </si>
  <si>
    <t>LUIS FELIPE MORAES LIMA</t>
  </si>
  <si>
    <t>PAULO SERGIO CEZAR MARTINS</t>
  </si>
  <si>
    <t>RICARDO AZEVEDO SOARES</t>
  </si>
  <si>
    <t>SILVESTRE BEIRAL DE LIMA</t>
  </si>
  <si>
    <t>N08-PL-001-PLANO DE RESPOSTA À EMERGÊNCIAS_EMERGENCY RESPONSE PLAN - Revisão | Review: 12 - Data | Date: 19/10/2021 16:10:56</t>
  </si>
  <si>
    <r>
      <t>Nota:</t>
    </r>
    <r>
      <rPr>
        <b/>
        <sz val="11"/>
        <color theme="1"/>
        <rFont val="Tahoma"/>
        <family val="2"/>
      </rPr>
      <t xml:space="preserve"> A responsabilidade e a obrigatoriedade na troca, manutenção e conferência dos cartões “T” não deve ser sugerida ao enfermeiro de bordo, afim de evitar desvio da sua função principal e competente constantes no plano de resposta a emergências</t>
    </r>
    <r>
      <rPr>
        <b/>
        <u/>
        <sz val="11"/>
        <color theme="1"/>
        <rFont val="Tahoma"/>
        <family val="2"/>
      </rPr>
      <t xml:space="preserve">.Ficará o Técnico de Segurança responsável por esta demanda. </t>
    </r>
  </si>
  <si>
    <t>EDER SOARES TERRA</t>
  </si>
  <si>
    <t>IGOR COUTO NOVAIS</t>
  </si>
  <si>
    <t>ROBERTO NASCIMENTO DOS SANTOS  veio 518</t>
  </si>
  <si>
    <t>WAGNER MONSORES HILARIO  veio 318</t>
  </si>
  <si>
    <t>RODRIGO CESAR BARBOSA DO NASCI</t>
  </si>
  <si>
    <t>LEONARDO DA SILVA RIBEIRO</t>
  </si>
  <si>
    <t>NEIDSON DE CASSIA PAZ DE SOUZA</t>
  </si>
  <si>
    <t>FLÁVIO MOREIRA LEMOS</t>
  </si>
  <si>
    <t>SERGIO TEIXEIRA RAMALHO</t>
  </si>
  <si>
    <t>ENCARREGADO DE PLATAFORMA (TP)</t>
  </si>
  <si>
    <t>AARON CARTER CAMPBELL</t>
  </si>
  <si>
    <t xml:space="preserve">ANDERSON CALIXTO MACEDO </t>
  </si>
  <si>
    <t>CHARLES GLEISON ANDRADE COELHO</t>
  </si>
  <si>
    <t>ELETROTÉCNICO IV</t>
  </si>
  <si>
    <t>CINTIA KLEIN VIEIRA ZEGHIR</t>
  </si>
  <si>
    <t>DANIEL RAMOS PESSANHA DA SILVA</t>
  </si>
  <si>
    <t>FABIO SILVA DE OLIVEIRA</t>
  </si>
  <si>
    <t>Isao Fujishima</t>
  </si>
  <si>
    <t>JONATAN COUTINHO BARCELOS</t>
  </si>
  <si>
    <t>ELETROTÉCNICO III</t>
  </si>
  <si>
    <t>JOSE HAMILTON MENDES FILHO</t>
  </si>
  <si>
    <t>LUIS FELIPE SILVA OLIVEIRA GOMES- veio 424</t>
  </si>
  <si>
    <t>VINICIUS MAUES SIRAIAMA</t>
  </si>
  <si>
    <t xml:space="preserve">ADEMILTON ALVES DA SILVA </t>
  </si>
  <si>
    <t>SUPERV ROV I</t>
  </si>
  <si>
    <t>ALEX WALLACE DA SILVA PEREZ</t>
  </si>
  <si>
    <t>ANDRE FERREIRA DA SILVA - vai p/cama A</t>
  </si>
  <si>
    <t>CLAYTON GIVIGI TEODORO</t>
  </si>
  <si>
    <t>DANILO FERREIRA DA SILVA</t>
  </si>
  <si>
    <t>DENIS RYAN GOMES FREITAS</t>
  </si>
  <si>
    <t>AUXILIAR DE PLATAFORMA /PLATAFORMISTA</t>
  </si>
  <si>
    <t>FELIPE PIMENTEL RODRIGUES JUNIOR</t>
  </si>
  <si>
    <t>ASSIST. TEC. SUBSEA L</t>
  </si>
  <si>
    <t>FELIPPE GABRIEL PINHEIRO DE OLIVEIRA MARQUES</t>
  </si>
  <si>
    <t>ENCARREGADO DE PLATAFORMA (MPD)</t>
  </si>
  <si>
    <t>GUSTAVO DE PAULA PESSOTTI</t>
  </si>
  <si>
    <t>TECNICO DE REVESTIMENTO</t>
  </si>
  <si>
    <t>JEHAN JOSE GONCALVES FERREIRA</t>
  </si>
  <si>
    <t>LUIZ FERNANDO DE OLIVEIRA</t>
  </si>
  <si>
    <t>MARCELO PACHECO SALLES</t>
  </si>
  <si>
    <t xml:space="preserve">CIMENTAÇÃO </t>
  </si>
  <si>
    <t>THALIS CRESPO SILVA FERNANDES - veio 429</t>
  </si>
  <si>
    <t>TIAGO BEZERRA DE SOUZA  - veio 409</t>
  </si>
  <si>
    <t>ALEXANDRE HELON VASCONCELLOS</t>
  </si>
  <si>
    <t>AUXILIAR MECANICO II</t>
  </si>
  <si>
    <t>BRUNO TELLES DE MIRANDA</t>
  </si>
  <si>
    <t>Técnico Eletrônica III</t>
  </si>
  <si>
    <t>TÉCNICO MECÂNICO</t>
  </si>
  <si>
    <t>EDUARDO LAGRECA PACHECO</t>
  </si>
  <si>
    <t>GLEIDSON ALVES DE OLIVEIRA</t>
  </si>
  <si>
    <t>ASSISTENTE TÉCNICO EM MECÂNICA</t>
  </si>
  <si>
    <t>Gustavo Henrique Pereira vai veio 620</t>
  </si>
  <si>
    <t>JOSE ROBERTO RANGEL DA SILVA</t>
  </si>
  <si>
    <t>TEC. SUBSEA l</t>
  </si>
  <si>
    <t>JOSEILSON AUGUSTO DA ANUNCIAÇÃO</t>
  </si>
  <si>
    <t>LENILSON NUNES CONRADO</t>
  </si>
  <si>
    <t>ASSIST. TEC. SUBSEA l</t>
  </si>
  <si>
    <t>LEONARDO MAIA CURVELO</t>
  </si>
  <si>
    <t>MICHAEL HUBNER</t>
  </si>
  <si>
    <t>CORDENADOR DE MONTAGEM E COMISSIONARIO</t>
  </si>
  <si>
    <t>NORBERTO DOS REIS SILVA</t>
  </si>
  <si>
    <t>ASS. TEC SUBSEA 1</t>
  </si>
  <si>
    <t>VINICIUS CONCEICAO DE SOUZA</t>
  </si>
  <si>
    <t>SUPERVISOR SÊNIOR</t>
  </si>
  <si>
    <t>ALAN DE OLIVEIRA BELIZARIO</t>
  </si>
  <si>
    <t>ASSISTENTE TÉCNICO SUBSEA III</t>
  </si>
  <si>
    <t>ALCIDES COSTA JUNIOR - veio 346</t>
  </si>
  <si>
    <t>ALVARO BURGHARDT</t>
  </si>
  <si>
    <t>CARLOS EDUARDO DA SILVA MATHIA</t>
  </si>
  <si>
    <t>ASSISTENTE TÉCNICO SUBSEA</t>
  </si>
  <si>
    <t>DAVI MONTEIRO GUIMARÃES - veio 305</t>
  </si>
  <si>
    <t>GELLYSON JUSTO MOREIRA</t>
  </si>
  <si>
    <t>HELTON DE OLIVEIRA ROCHA</t>
  </si>
  <si>
    <t>LUCAS DE SOUZA VALERIO BARRETO</t>
  </si>
  <si>
    <t>MARCIELE VIEIRA DOS SANTOS - veio 353</t>
  </si>
  <si>
    <t>MARCOS VINICIUS GONÇALVES PESS</t>
  </si>
  <si>
    <t>MAX VYNNER GUIMARAES MARTINS</t>
  </si>
  <si>
    <t>ENCARREGADO DE CALDEIRARIA I</t>
  </si>
  <si>
    <t>PEDRO PAULO RODRIGUES DE SOUZA</t>
  </si>
  <si>
    <t>RONDINELY MEDEIROS DA FONSECA</t>
  </si>
  <si>
    <t>SALVADOR LUIZ PINTO DA SILVA</t>
  </si>
  <si>
    <t>SIDNEY DA SILVA PEIXOTO</t>
  </si>
  <si>
    <t>VINICIUS DOS SANTOS RAMOS - veio 305</t>
  </si>
  <si>
    <t>VINICIUS FREIRE FERREIRA</t>
  </si>
  <si>
    <t>AUGUSTO VIEIRA DE AGUIAR AMORIN veio 515</t>
  </si>
  <si>
    <t xml:space="preserve">ASSITENTE SUBSEA </t>
  </si>
  <si>
    <t>BRUNO OUTOR MARINS</t>
  </si>
  <si>
    <t>Bruno Rafael Borges Nino</t>
  </si>
  <si>
    <t xml:space="preserve">TORRISTA </t>
  </si>
  <si>
    <t>DANIEL OLIVEIRA FERNANDES - veio 542</t>
  </si>
  <si>
    <t>DYEGO GAGO DE ASSIS RIBEIRO</t>
  </si>
  <si>
    <t>FABIO MARCOS MORAES</t>
  </si>
  <si>
    <t>FABRICIO MILHEIRO DA SILVA</t>
  </si>
  <si>
    <t>GENECI CORREA</t>
  </si>
  <si>
    <t>Inspetor de END III</t>
  </si>
  <si>
    <t>GIOVANA LEONARDO WERDAM DO PRA</t>
  </si>
  <si>
    <t>JACIANO FERREIRA</t>
  </si>
  <si>
    <t>JOÃO DANIEL DIAS DO AMARANTE F</t>
  </si>
  <si>
    <t>JORGE LUIZ CHAVES MEDEIROS JUNIOR - vai 342</t>
  </si>
  <si>
    <t>JULIO CESAR MONTEIRO LINHARES - veio cama B</t>
  </si>
  <si>
    <t>LEONARDO CORDEIRO DA SILVA</t>
  </si>
  <si>
    <t>MARCIO DO AMARAL AZEVEDO GREMI</t>
  </si>
  <si>
    <t>AUXILIAR TÉCNICO</t>
  </si>
  <si>
    <t>MATEUS JOSE MONTEIRO TOMAZ NET</t>
  </si>
  <si>
    <t>MATHEUS MALTA DOS SANTOS</t>
  </si>
  <si>
    <t>MAURO CAMPOS DA SILVA</t>
  </si>
  <si>
    <t>NATHAN CRESPO DA SILVA</t>
  </si>
  <si>
    <t>PAULO ROBERTO DE SOUZA</t>
  </si>
  <si>
    <t>ROBERTO DORIA DE SANTANA JUNIO</t>
  </si>
  <si>
    <t>SEBASTIAO DA SILVA TEMOTEO</t>
  </si>
  <si>
    <t>1/2 OFICIAL DE MECÂNICO</t>
  </si>
  <si>
    <t>THIAGO HENRIQUE GUEDES RODRIGU</t>
  </si>
  <si>
    <t>UANDERSON DE SOUZA NOGUEIRA</t>
  </si>
  <si>
    <t>WASHINGTON FREITAS TAVARES TAR - veio 415</t>
  </si>
  <si>
    <t>WELLINGTON MORAIS EMIDIO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</si>
</sst>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16]d\-mmm\-yy;@"/>
    <numFmt numFmtId="165" formatCode="[$-416]d/mmm/yy;@"/>
    <numFmt numFmtId="166" formatCode="d/m/yy;@"/>
  </numFmts>
  <fonts count="90" x14ac:knownFonts="1">
    <font>
      <sz val="11"/>
      <color theme="1"/>
      <name val="Calibri"/>
      <family val="2"/>
      <scheme val="minor"/>
    </font>
    <font>
      <b/>
      <sz val="14"/>
      <color theme="1"/>
      <name val="Calibri"/>
      <family val="2"/>
      <scheme val="minor"/>
    </font>
    <font>
      <b/>
      <sz val="14"/>
      <color theme="0"/>
      <name val="Calibri"/>
      <family val="2"/>
      <scheme val="minor"/>
    </font>
    <font>
      <b/>
      <sz val="22"/>
      <color theme="1"/>
      <name val="Calibri"/>
      <family val="2"/>
      <scheme val="minor"/>
    </font>
    <font>
      <b/>
      <sz val="16"/>
      <color theme="0"/>
      <name val="Calibri"/>
      <family val="2"/>
      <scheme val="minor"/>
    </font>
    <font>
      <sz val="10"/>
      <name val="Calibri"/>
      <family val="2"/>
      <scheme val="minor"/>
    </font>
    <font>
      <b/>
      <sz val="26"/>
      <color theme="0"/>
      <name val="Calibri"/>
      <family val="2"/>
      <scheme val="minor"/>
    </font>
    <font>
      <b/>
      <sz val="10"/>
      <color rgb="FFC00000"/>
      <name val="Calibri"/>
      <family val="2"/>
      <scheme val="minor"/>
    </font>
    <font>
      <sz val="11"/>
      <name val="Calibri"/>
      <family val="2"/>
      <scheme val="minor"/>
    </font>
    <font>
      <sz val="10"/>
      <color theme="0"/>
      <name val="Calibri"/>
      <family val="2"/>
      <scheme val="minor"/>
    </font>
    <font>
      <b/>
      <sz val="10"/>
      <name val="Calibri"/>
      <family val="2"/>
      <scheme val="minor"/>
    </font>
    <font>
      <b/>
      <sz val="26"/>
      <name val="Calibri"/>
      <family val="2"/>
      <scheme val="minor"/>
    </font>
    <font>
      <sz val="22"/>
      <name val="Calibri"/>
      <family val="2"/>
      <scheme val="minor"/>
    </font>
    <font>
      <sz val="16"/>
      <color theme="0"/>
      <name val="Calibri"/>
      <family val="2"/>
      <scheme val="minor"/>
    </font>
    <font>
      <sz val="22"/>
      <color theme="1"/>
      <name val="Calibri"/>
      <family val="2"/>
      <scheme val="minor"/>
    </font>
    <font>
      <b/>
      <sz val="10"/>
      <color theme="0"/>
      <name val="Calibri"/>
      <family val="2"/>
      <scheme val="minor"/>
    </font>
    <font>
      <b/>
      <sz val="28"/>
      <name val="Calibri"/>
      <family val="2"/>
      <scheme val="minor"/>
    </font>
    <font>
      <sz val="10"/>
      <color rgb="FFFFFF00"/>
      <name val="Calibri"/>
      <family val="2"/>
      <scheme val="minor"/>
    </font>
    <font>
      <sz val="22"/>
      <color theme="0"/>
      <name val="Calibri"/>
      <family val="2"/>
      <scheme val="minor"/>
    </font>
    <font>
      <sz val="10"/>
      <color rgb="FFFF0000"/>
      <name val="Calibri"/>
      <family val="2"/>
      <scheme val="minor"/>
    </font>
    <font>
      <b/>
      <sz val="11"/>
      <color theme="0"/>
      <name val="Calibri"/>
      <family val="2"/>
      <scheme val="minor"/>
    </font>
    <font>
      <b/>
      <sz val="12"/>
      <color theme="0"/>
      <name val="Calibri"/>
      <family val="2"/>
      <scheme val="minor"/>
    </font>
    <font>
      <b/>
      <sz val="10"/>
      <color rgb="FFFF0000"/>
      <name val="Calibri"/>
      <family val="2"/>
      <scheme val="minor"/>
    </font>
    <font>
      <sz val="11"/>
      <color theme="1"/>
      <name val="Calibri"/>
      <family val="2"/>
      <scheme val="minor"/>
    </font>
    <font>
      <b/>
      <sz val="10"/>
      <color rgb="FFFFFF00"/>
      <name val="Calibri"/>
      <family val="2"/>
      <scheme val="minor"/>
    </font>
    <font>
      <sz val="11"/>
      <name val="Calibri"/>
      <family val="2"/>
    </font>
    <font>
      <b/>
      <sz val="11"/>
      <name val="Calibri"/>
      <family val="2"/>
    </font>
    <font>
      <b/>
      <sz val="10"/>
      <color rgb="FF00B0F0"/>
      <name val="Calibri"/>
      <family val="2"/>
      <scheme val="minor"/>
    </font>
    <font>
      <b/>
      <sz val="12"/>
      <name val="Calibri"/>
      <family val="2"/>
      <scheme val="minor"/>
    </font>
    <font>
      <b/>
      <sz val="7"/>
      <color theme="0"/>
      <name val="Calibri"/>
      <family val="2"/>
      <scheme val="minor"/>
    </font>
    <font>
      <b/>
      <sz val="14"/>
      <name val="Calibri"/>
      <family val="2"/>
      <scheme val="minor"/>
    </font>
    <font>
      <sz val="10"/>
      <name val="Arial"/>
      <family val="2"/>
    </font>
    <font>
      <b/>
      <sz val="10"/>
      <color rgb="FF002060"/>
      <name val="Calibri"/>
      <family val="2"/>
      <scheme val="minor"/>
    </font>
    <font>
      <b/>
      <sz val="16"/>
      <color rgb="FFFFFF00"/>
      <name val="Calibri"/>
      <family val="2"/>
      <scheme val="minor"/>
    </font>
    <font>
      <sz val="10"/>
      <color rgb="FF000000"/>
      <name val="Calibri"/>
      <family val="2"/>
    </font>
    <font>
      <sz val="12"/>
      <name val="Calibri"/>
      <family val="2"/>
    </font>
    <font>
      <b/>
      <sz val="20"/>
      <color rgb="FFFF0000"/>
      <name val="Calibri"/>
      <family val="2"/>
      <scheme val="minor"/>
    </font>
    <font>
      <b/>
      <sz val="48"/>
      <name val="Calibri"/>
      <family val="2"/>
      <scheme val="minor"/>
    </font>
    <font>
      <sz val="16"/>
      <name val="Calibri"/>
      <family val="2"/>
      <scheme val="minor"/>
    </font>
    <font>
      <sz val="20"/>
      <name val="Calibri"/>
      <family val="2"/>
      <scheme val="minor"/>
    </font>
    <font>
      <sz val="20"/>
      <name val="Calibri"/>
      <family val="2"/>
    </font>
    <font>
      <b/>
      <sz val="16"/>
      <name val="Calibri"/>
      <family val="2"/>
    </font>
    <font>
      <b/>
      <sz val="20"/>
      <name val="Calibri"/>
      <family val="2"/>
      <scheme val="minor"/>
    </font>
    <font>
      <b/>
      <sz val="11"/>
      <name val="Calibri"/>
      <family val="2"/>
      <scheme val="minor"/>
    </font>
    <font>
      <b/>
      <sz val="28"/>
      <name val="Calibri"/>
      <family val="2"/>
    </font>
    <font>
      <b/>
      <sz val="24"/>
      <name val="Calibri"/>
      <family val="2"/>
      <scheme val="minor"/>
    </font>
    <font>
      <b/>
      <sz val="20"/>
      <name val="Calibri"/>
      <family val="2"/>
    </font>
    <font>
      <b/>
      <sz val="12"/>
      <name val="Calibri"/>
      <family val="2"/>
    </font>
    <font>
      <sz val="18"/>
      <name val="Calibri"/>
      <family val="2"/>
    </font>
    <font>
      <b/>
      <sz val="24"/>
      <name val="Calibri"/>
      <family val="2"/>
    </font>
    <font>
      <b/>
      <sz val="11"/>
      <color theme="1"/>
      <name val="Calibri"/>
      <family val="2"/>
    </font>
    <font>
      <b/>
      <sz val="20"/>
      <color rgb="FFFFC000"/>
      <name val="Calibri"/>
      <family val="2"/>
      <scheme val="minor"/>
    </font>
    <font>
      <sz val="16"/>
      <name val="Calibri"/>
      <family val="2"/>
    </font>
    <font>
      <sz val="11"/>
      <color theme="1"/>
      <name val="Calibri"/>
      <family val="2"/>
    </font>
    <font>
      <b/>
      <sz val="18"/>
      <name val="Calibri"/>
      <family val="2"/>
    </font>
    <font>
      <sz val="14"/>
      <name val="Calibri"/>
      <family val="2"/>
    </font>
    <font>
      <sz val="22"/>
      <color theme="1"/>
      <name val="Calibri"/>
      <family val="2"/>
    </font>
    <font>
      <b/>
      <sz val="22"/>
      <name val="Calibri"/>
      <family val="2"/>
    </font>
    <font>
      <sz val="24"/>
      <color theme="1"/>
      <name val="Calibri"/>
      <family val="2"/>
    </font>
    <font>
      <sz val="24"/>
      <name val="Calibri"/>
      <family val="2"/>
    </font>
    <font>
      <b/>
      <sz val="26"/>
      <name val="Calibri"/>
      <family val="2"/>
    </font>
    <font>
      <b/>
      <sz val="30"/>
      <name val="Arial Black"/>
      <family val="2"/>
    </font>
    <font>
      <sz val="20"/>
      <name val="Arial Black"/>
      <family val="2"/>
    </font>
    <font>
      <b/>
      <sz val="30"/>
      <name val="Calibri"/>
      <family val="2"/>
    </font>
    <font>
      <b/>
      <sz val="18"/>
      <name val="Arial"/>
      <family val="2"/>
    </font>
    <font>
      <b/>
      <sz val="18"/>
      <color rgb="FFFF0000"/>
      <name val="Arial"/>
      <family val="2"/>
    </font>
    <font>
      <sz val="30"/>
      <name val="Calibri"/>
      <family val="2"/>
    </font>
    <font>
      <b/>
      <sz val="26"/>
      <color rgb="FFFF0000"/>
      <name val="Calibri"/>
      <family val="2"/>
    </font>
    <font>
      <b/>
      <sz val="36"/>
      <color rgb="FF0070C0"/>
      <name val="Calibri"/>
      <family val="2"/>
    </font>
    <font>
      <b/>
      <sz val="20"/>
      <color rgb="FFFF0000"/>
      <name val="Calibri"/>
      <family val="2"/>
    </font>
    <font>
      <b/>
      <sz val="36"/>
      <color rgb="FFFF0000"/>
      <name val="Calibri"/>
      <family val="2"/>
    </font>
    <font>
      <sz val="8"/>
      <name val="Arial"/>
      <family val="2"/>
    </font>
    <font>
      <sz val="18"/>
      <name val="Arial"/>
      <family val="2"/>
    </font>
    <font>
      <sz val="8"/>
      <name val="Arial Narrow"/>
      <family val="2"/>
    </font>
    <font>
      <b/>
      <sz val="20"/>
      <name val="Arial"/>
      <family val="2"/>
    </font>
    <font>
      <sz val="14"/>
      <name val="Calibri"/>
      <family val="2"/>
      <scheme val="minor"/>
    </font>
    <font>
      <sz val="18"/>
      <name val="Calibri"/>
      <family val="2"/>
      <scheme val="minor"/>
    </font>
    <font>
      <sz val="18"/>
      <name val="Tahoma"/>
      <family val="2"/>
    </font>
    <font>
      <b/>
      <sz val="20"/>
      <name val="Tahoma"/>
      <family val="2"/>
    </font>
    <font>
      <b/>
      <sz val="40"/>
      <name val="Calibri"/>
      <family val="2"/>
      <scheme val="minor"/>
    </font>
    <font>
      <b/>
      <sz val="38"/>
      <name val="Calibri"/>
      <family val="2"/>
      <scheme val="minor"/>
    </font>
    <font>
      <b/>
      <u/>
      <sz val="12"/>
      <color rgb="FF000000"/>
      <name val="Tahoma"/>
      <family val="2"/>
    </font>
    <font>
      <b/>
      <sz val="12"/>
      <color rgb="FF000000"/>
      <name val="Tahoma"/>
      <family val="2"/>
    </font>
    <font>
      <b/>
      <sz val="8"/>
      <name val="Calibri"/>
      <family val="2"/>
      <scheme val="minor"/>
    </font>
    <font>
      <sz val="8"/>
      <name val="Tahoma"/>
      <family val="2"/>
    </font>
    <font>
      <sz val="12"/>
      <name val="Calibri"/>
      <family val="2"/>
      <scheme val="minor"/>
    </font>
    <font>
      <b/>
      <sz val="12"/>
      <name val="Tahoma"/>
      <family val="2"/>
    </font>
    <font>
      <b/>
      <u/>
      <sz val="11"/>
      <color theme="1"/>
      <name val="Tahoma"/>
      <family val="2"/>
    </font>
    <font>
      <b/>
      <sz val="11"/>
      <color theme="1"/>
      <name val="Tahoma"/>
      <family val="2"/>
    </font>
    <font>
      <sz val="10"/>
      <color theme="1"/>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4" tint="-0.499984740745262"/>
        <bgColor indexed="64"/>
      </patternFill>
    </fill>
    <fill>
      <patternFill patternType="solid">
        <fgColor theme="0"/>
        <bgColor indexed="64"/>
      </patternFill>
    </fill>
    <fill>
      <patternFill patternType="solid">
        <fgColor rgb="FFFFC000"/>
        <bgColor indexed="64"/>
      </patternFill>
    </fill>
    <fill>
      <patternFill patternType="solid">
        <fgColor rgb="FF006600"/>
        <bgColor indexed="64"/>
      </patternFill>
    </fill>
    <fill>
      <patternFill patternType="solid">
        <fgColor theme="9" tint="-0.249977111117893"/>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rgb="FFC00000"/>
        <bgColor indexed="64"/>
      </patternFill>
    </fill>
    <fill>
      <patternFill patternType="solid">
        <fgColor theme="0" tint="-0.14999847407452621"/>
        <bgColor theme="0" tint="-0.14999847407452621"/>
      </patternFill>
    </fill>
    <fill>
      <patternFill patternType="solid">
        <fgColor theme="2"/>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9"/>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99"/>
        <bgColor indexed="64"/>
      </patternFill>
    </fill>
    <fill>
      <patternFill patternType="solid">
        <fgColor theme="9" tint="0.59996337778862885"/>
        <bgColor indexed="64"/>
      </patternFill>
    </fill>
    <fill>
      <patternFill patternType="solid">
        <fgColor theme="9" tint="0.59999389629810485"/>
        <bgColor indexed="64"/>
      </patternFill>
    </fill>
  </fills>
  <borders count="87">
    <border>
      <start/>
      <end/>
      <top/>
      <bottom/>
      <diagonal/>
    </border>
    <border>
      <start style="thin">
        <color indexed="64"/>
      </start>
      <end/>
      <top/>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end style="thin">
        <color indexed="64"/>
      </end>
      <top/>
      <bottom/>
      <diagonal/>
    </border>
    <border>
      <start style="thin">
        <color indexed="64"/>
      </start>
      <end/>
      <top style="thin">
        <color indexed="64"/>
      </top>
      <bottom/>
      <diagonal/>
    </border>
    <border>
      <start/>
      <end/>
      <top style="thin">
        <color indexed="64"/>
      </top>
      <bottom/>
      <diagonal/>
    </border>
    <border>
      <start style="medium">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end style="thin">
        <color indexed="64"/>
      </end>
      <top style="medium">
        <color indexed="64"/>
      </top>
      <bottom style="medium">
        <color indexed="64"/>
      </bottom>
      <diagonal/>
    </border>
    <border>
      <start style="medium">
        <color indexed="64"/>
      </start>
      <end style="medium">
        <color indexed="64"/>
      </end>
      <top style="medium">
        <color indexed="64"/>
      </top>
      <bottom/>
      <diagonal/>
    </border>
    <border>
      <start style="medium">
        <color indexed="64"/>
      </start>
      <end style="medium">
        <color indexed="64"/>
      </end>
      <top/>
      <bottom/>
      <diagonal/>
    </border>
    <border>
      <start style="medium">
        <color indexed="64"/>
      </start>
      <end style="medium">
        <color indexed="64"/>
      </end>
      <top/>
      <bottom style="medium">
        <color indexed="64"/>
      </bottom>
      <diagonal/>
    </border>
    <border>
      <start style="medium">
        <color indexed="64"/>
      </start>
      <end style="medium">
        <color indexed="64"/>
      </end>
      <top style="medium">
        <color indexed="64"/>
      </top>
      <bottom style="hair">
        <color indexed="64"/>
      </bottom>
      <diagonal/>
    </border>
    <border>
      <start style="medium">
        <color indexed="64"/>
      </start>
      <end style="medium">
        <color indexed="64"/>
      </end>
      <top style="hair">
        <color indexed="64"/>
      </top>
      <bottom style="hair">
        <color indexed="64"/>
      </bottom>
      <diagonal/>
    </border>
    <border>
      <start style="medium">
        <color indexed="64"/>
      </start>
      <end style="medium">
        <color indexed="64"/>
      </end>
      <top style="hair">
        <color indexed="64"/>
      </top>
      <bottom style="medium">
        <color indexed="64"/>
      </bottom>
      <diagonal/>
    </border>
    <border>
      <start style="medium">
        <color indexed="64"/>
      </start>
      <end style="thin">
        <color indexed="64"/>
      </end>
      <top style="medium">
        <color indexed="64"/>
      </top>
      <bottom style="hair">
        <color indexed="64"/>
      </bottom>
      <diagonal/>
    </border>
    <border>
      <start style="thin">
        <color indexed="64"/>
      </start>
      <end style="medium">
        <color auto="1"/>
      </end>
      <top style="medium">
        <color indexed="64"/>
      </top>
      <bottom style="hair">
        <color indexed="64"/>
      </bottom>
      <diagonal/>
    </border>
    <border>
      <start style="medium">
        <color indexed="64"/>
      </start>
      <end style="thin">
        <color indexed="64"/>
      </end>
      <top style="hair">
        <color indexed="64"/>
      </top>
      <bottom style="hair">
        <color indexed="64"/>
      </bottom>
      <diagonal/>
    </border>
    <border>
      <start style="thin">
        <color indexed="64"/>
      </start>
      <end style="medium">
        <color auto="1"/>
      </end>
      <top style="hair">
        <color indexed="64"/>
      </top>
      <bottom style="hair">
        <color indexed="64"/>
      </bottom>
      <diagonal/>
    </border>
    <border>
      <start style="medium">
        <color indexed="64"/>
      </start>
      <end style="thin">
        <color indexed="64"/>
      </end>
      <top style="hair">
        <color indexed="64"/>
      </top>
      <bottom style="medium">
        <color indexed="64"/>
      </bottom>
      <diagonal/>
    </border>
    <border>
      <start style="thin">
        <color indexed="64"/>
      </start>
      <end style="medium">
        <color auto="1"/>
      </end>
      <top style="hair">
        <color indexed="64"/>
      </top>
      <bottom style="medium">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medium">
        <color indexed="64"/>
      </start>
      <end style="medium">
        <color indexed="64"/>
      </end>
      <top style="hair">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style="thin">
        <color indexed="64"/>
      </start>
      <end style="thin">
        <color indexed="64"/>
      </end>
      <top style="thin">
        <color indexed="64"/>
      </top>
      <bottom style="thin">
        <color indexed="64"/>
      </bottom>
      <diagonal/>
    </border>
    <border>
      <start/>
      <end style="thin">
        <color indexed="64"/>
      </end>
      <top style="thin">
        <color indexed="64"/>
      </top>
      <bottom/>
      <diagonal/>
    </border>
    <border>
      <start style="thin">
        <color indexed="64"/>
      </start>
      <end style="thin">
        <color indexed="64"/>
      </end>
      <top/>
      <bottom style="thin">
        <color indexed="64"/>
      </bottom>
      <diagonal/>
    </border>
    <border>
      <start/>
      <end/>
      <top style="medium">
        <color indexed="64"/>
      </top>
      <bottom style="medium">
        <color indexed="64"/>
      </bottom>
      <diagonal/>
    </border>
    <border>
      <start/>
      <end/>
      <top/>
      <bottom style="medium">
        <color auto="1"/>
      </bottom>
      <diagonal/>
    </border>
    <border>
      <start/>
      <end style="medium">
        <color indexed="64"/>
      </end>
      <top style="thin">
        <color auto="1"/>
      </top>
      <bottom/>
      <diagonal/>
    </border>
    <border>
      <start style="medium">
        <color indexed="64"/>
      </start>
      <end/>
      <top style="thin">
        <color indexed="64"/>
      </top>
      <bottom/>
      <diagonal/>
    </border>
    <border>
      <start/>
      <end style="medium">
        <color indexed="64"/>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style="medium">
        <color indexed="64"/>
      </start>
      <end/>
      <top style="thin">
        <color indexed="64"/>
      </top>
      <bottom style="thin">
        <color indexed="64"/>
      </bottom>
      <diagonal/>
    </border>
    <border>
      <start/>
      <end style="medium">
        <color indexed="64"/>
      </end>
      <top/>
      <bottom style="thin">
        <color indexed="64"/>
      </bottom>
      <diagonal/>
    </border>
    <border>
      <start style="medium">
        <color indexed="64"/>
      </start>
      <end/>
      <top/>
      <bottom style="thin">
        <color indexed="64"/>
      </bottom>
      <diagonal/>
    </border>
    <border>
      <start/>
      <end/>
      <top style="medium">
        <color indexed="64"/>
      </top>
      <bottom/>
      <diagonal/>
    </border>
    <border>
      <start/>
      <end style="medium">
        <color indexed="64"/>
      </end>
      <top style="medium">
        <color indexed="64"/>
      </top>
      <bottom style="thin">
        <color indexed="64"/>
      </bottom>
      <diagonal/>
    </border>
    <border>
      <start/>
      <end/>
      <top style="medium">
        <color indexed="64"/>
      </top>
      <bottom style="thin">
        <color indexed="64"/>
      </bottom>
      <diagonal/>
    </border>
    <border>
      <start style="thin">
        <color indexed="64"/>
      </start>
      <end/>
      <top style="medium">
        <color indexed="64"/>
      </top>
      <bottom style="thin">
        <color indexed="64"/>
      </bottom>
      <diagonal/>
    </border>
    <border>
      <start/>
      <end style="thin">
        <color indexed="64"/>
      </end>
      <top style="medium">
        <color indexed="64"/>
      </top>
      <bottom style="thin">
        <color indexed="64"/>
      </bottom>
      <diagonal/>
    </border>
    <border>
      <start style="medium">
        <color indexed="64"/>
      </start>
      <end/>
      <top style="medium">
        <color indexed="64"/>
      </top>
      <bottom style="thin">
        <color indexed="64"/>
      </bottom>
      <diagonal/>
    </border>
    <border>
      <start/>
      <end style="thick">
        <color indexed="64"/>
      </end>
      <top/>
      <bottom/>
      <diagonal/>
    </border>
    <border>
      <start/>
      <end style="medium">
        <color indexed="64"/>
      </end>
      <top style="thin">
        <color indexed="64"/>
      </top>
      <bottom style="medium">
        <color indexed="64"/>
      </bottom>
      <diagonal/>
    </border>
    <border>
      <start/>
      <end/>
      <top style="thin">
        <color indexed="64"/>
      </top>
      <bottom style="medium">
        <color indexed="64"/>
      </bottom>
      <diagonal/>
    </border>
    <border>
      <start style="thin">
        <color auto="1"/>
      </start>
      <end/>
      <top style="thin">
        <color indexed="64"/>
      </top>
      <bottom style="medium">
        <color indexed="64"/>
      </bottom>
      <diagonal/>
    </border>
    <border>
      <start/>
      <end style="thin">
        <color indexed="64"/>
      </end>
      <top style="thin">
        <color indexed="64"/>
      </top>
      <bottom style="medium">
        <color indexed="64"/>
      </bottom>
      <diagonal/>
    </border>
    <border>
      <start style="medium">
        <color indexed="64"/>
      </start>
      <end/>
      <top style="thin">
        <color indexed="64"/>
      </top>
      <bottom style="medium">
        <color indexed="64"/>
      </bottom>
      <diagonal/>
    </border>
    <border>
      <start/>
      <end style="thick">
        <color indexed="64"/>
      </end>
      <top style="thick">
        <color indexed="64"/>
      </top>
      <bottom/>
      <diagonal/>
    </border>
    <border>
      <start style="thick">
        <color indexed="64"/>
      </start>
      <end/>
      <top/>
      <bottom style="thick">
        <color indexed="64"/>
      </bottom>
      <diagonal/>
    </border>
    <border>
      <start/>
      <end style="thick">
        <color indexed="64"/>
      </end>
      <top/>
      <bottom style="thick">
        <color indexed="64"/>
      </bottom>
      <diagonal/>
    </border>
    <border>
      <start style="thick">
        <color indexed="64"/>
      </start>
      <end/>
      <top/>
      <bottom/>
      <diagonal/>
    </border>
    <border>
      <start style="thin">
        <color auto="1"/>
      </start>
      <end style="medium">
        <color indexed="64"/>
      </end>
      <top style="thin">
        <color indexed="64"/>
      </top>
      <bottom style="thin">
        <color indexed="64"/>
      </bottom>
      <diagonal/>
    </border>
    <border>
      <start style="medium">
        <color indexed="64"/>
      </start>
      <end style="thin">
        <color auto="1"/>
      </end>
      <top style="thin">
        <color indexed="64"/>
      </top>
      <bottom style="thin">
        <color indexed="64"/>
      </bottom>
      <diagonal/>
    </border>
    <border>
      <start style="thin">
        <color auto="1"/>
      </start>
      <end style="medium">
        <color indexed="64"/>
      </end>
      <top style="thin">
        <color indexed="64"/>
      </top>
      <bottom style="medium">
        <color indexed="64"/>
      </bottom>
      <diagonal/>
    </border>
    <border>
      <start style="thin">
        <color auto="1"/>
      </start>
      <end style="thin">
        <color auto="1"/>
      </end>
      <top style="thin">
        <color indexed="64"/>
      </top>
      <bottom style="medium">
        <color indexed="64"/>
      </bottom>
      <diagonal/>
    </border>
    <border>
      <start style="medium">
        <color indexed="64"/>
      </start>
      <end style="thin">
        <color auto="1"/>
      </end>
      <top style="thin">
        <color indexed="64"/>
      </top>
      <bottom style="medium">
        <color indexed="64"/>
      </bottom>
      <diagonal/>
    </border>
    <border>
      <start style="medium">
        <color indexed="64"/>
      </start>
      <end style="thick">
        <color indexed="64"/>
      </end>
      <top/>
      <bottom style="thick">
        <color indexed="64"/>
      </bottom>
      <diagonal/>
    </border>
    <border>
      <start style="thin">
        <color auto="1"/>
      </start>
      <end style="medium">
        <color indexed="64"/>
      </end>
      <top style="thin">
        <color indexed="64"/>
      </top>
      <bottom/>
      <diagonal/>
    </border>
    <border>
      <start style="medium">
        <color indexed="64"/>
      </start>
      <end style="thin">
        <color auto="1"/>
      </end>
      <top style="thin">
        <color indexed="64"/>
      </top>
      <bottom/>
      <diagonal/>
    </border>
    <border>
      <start style="thin">
        <color auto="1"/>
      </start>
      <end style="medium">
        <color indexed="64"/>
      </end>
      <top/>
      <bottom style="thin">
        <color auto="1"/>
      </bottom>
      <diagonal/>
    </border>
    <border>
      <start style="medium">
        <color indexed="64"/>
      </start>
      <end style="thin">
        <color indexed="64"/>
      </end>
      <top/>
      <bottom style="thin">
        <color indexed="64"/>
      </bottom>
      <diagonal/>
    </border>
    <border>
      <start style="thin">
        <color auto="1"/>
      </start>
      <end style="medium">
        <color indexed="64"/>
      </end>
      <top style="medium">
        <color indexed="64"/>
      </top>
      <bottom style="thin">
        <color auto="1"/>
      </bottom>
      <diagonal/>
    </border>
    <border>
      <start style="thin">
        <color auto="1"/>
      </start>
      <end style="thin">
        <color auto="1"/>
      </end>
      <top style="medium">
        <color indexed="64"/>
      </top>
      <bottom style="thin">
        <color auto="1"/>
      </bottom>
      <diagonal/>
    </border>
    <border>
      <start style="medium">
        <color indexed="64"/>
      </start>
      <end style="thin">
        <color indexed="64"/>
      </end>
      <top style="medium">
        <color indexed="64"/>
      </top>
      <bottom style="thin">
        <color indexed="64"/>
      </bottom>
      <diagonal/>
    </border>
    <border>
      <start style="thin">
        <color auto="1"/>
      </start>
      <end style="thin">
        <color auto="1"/>
      </end>
      <top style="medium">
        <color indexed="64"/>
      </top>
      <bottom style="medium">
        <color indexed="64"/>
      </bottom>
      <diagonal/>
    </border>
    <border>
      <start style="medium">
        <color indexed="64"/>
      </start>
      <end/>
      <top/>
      <bottom style="thick">
        <color indexed="64"/>
      </bottom>
      <diagonal/>
    </border>
    <border>
      <start style="thick">
        <color indexed="64"/>
      </start>
      <end/>
      <top style="medium">
        <color indexed="64"/>
      </top>
      <bottom/>
      <diagonal/>
    </border>
    <border>
      <start/>
      <end/>
      <top/>
      <bottom style="thin">
        <color theme="0"/>
      </bottom>
      <diagonal/>
    </border>
    <border>
      <start style="thin">
        <color auto="1"/>
      </start>
      <end style="medium">
        <color indexed="64"/>
      </end>
      <top style="medium">
        <color indexed="64"/>
      </top>
      <bottom/>
      <diagonal/>
    </border>
    <border>
      <start style="thin">
        <color auto="1"/>
      </start>
      <end style="thin">
        <color auto="1"/>
      </end>
      <top style="medium">
        <color indexed="64"/>
      </top>
      <bottom/>
      <diagonal/>
    </border>
    <border>
      <start style="medium">
        <color indexed="64"/>
      </start>
      <end style="thin">
        <color auto="1"/>
      </end>
      <top style="medium">
        <color indexed="64"/>
      </top>
      <bottom/>
      <diagonal/>
    </border>
    <border>
      <start/>
      <end style="thick">
        <color indexed="64"/>
      </end>
      <top/>
      <bottom style="medium">
        <color indexed="64"/>
      </bottom>
      <diagonal/>
    </border>
    <border>
      <start/>
      <end style="thin">
        <color indexed="64"/>
      </end>
      <top style="medium">
        <color indexed="64"/>
      </top>
      <bottom/>
      <diagonal/>
    </border>
    <border>
      <start style="medium">
        <color indexed="64"/>
      </start>
      <end style="medium">
        <color indexed="64"/>
      </end>
      <top/>
      <bottom style="hair">
        <color indexed="64"/>
      </bottom>
      <diagonal/>
    </border>
  </borders>
  <cellStyleXfs count="99">
    <xf numFmtId="164" fontId="0" fillId="0" borderId="0"/>
    <xf numFmtId="0" fontId="2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0"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5"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164" fontId="23" fillId="0" borderId="0"/>
    <xf numFmtId="0" fontId="23" fillId="0" borderId="0"/>
    <xf numFmtId="0" fontId="31" fillId="0" borderId="0"/>
    <xf numFmtId="0" fontId="31" fillId="0" borderId="0"/>
    <xf numFmtId="0" fontId="23" fillId="0" borderId="0"/>
  </cellStyleXfs>
  <cellXfs count="866">
    <xf numFmtId="164" fontId="0" fillId="0" borderId="0" xfId="0"/>
    <xf numFmtId="164" fontId="5" fillId="0" borderId="0" xfId="0" applyFont="1" applyFill="1" applyBorder="1" applyAlignment="1" applyProtection="1">
      <alignment horizontal="center" vertical="center"/>
      <protection locked="0"/>
    </xf>
    <xf numFmtId="164" fontId="5" fillId="0" borderId="0" xfId="0" applyFont="1" applyFill="1" applyBorder="1" applyAlignment="1" applyProtection="1">
      <alignment horizontal="left" vertical="center"/>
      <protection locked="0"/>
    </xf>
    <xf numFmtId="164" fontId="10" fillId="5" borderId="10" xfId="0" applyFont="1" applyFill="1" applyBorder="1" applyAlignment="1" applyProtection="1">
      <alignment horizontal="center" vertical="center"/>
      <protection locked="0"/>
    </xf>
    <xf numFmtId="0" fontId="0" fillId="0" borderId="22" xfId="0" applyNumberFormat="1" applyBorder="1" applyProtection="1">
      <protection locked="0"/>
    </xf>
    <xf numFmtId="0" fontId="0" fillId="0" borderId="24" xfId="0" applyNumberFormat="1" applyBorder="1" applyProtection="1">
      <protection locked="0"/>
    </xf>
    <xf numFmtId="0" fontId="0" fillId="0" borderId="24" xfId="0" applyNumberFormat="1" applyFill="1" applyBorder="1" applyProtection="1">
      <protection locked="0"/>
    </xf>
    <xf numFmtId="0" fontId="0" fillId="0" borderId="26" xfId="0" applyNumberFormat="1" applyBorder="1" applyProtection="1">
      <protection locked="0"/>
    </xf>
    <xf numFmtId="164" fontId="5" fillId="0" borderId="0" xfId="0" applyFont="1" applyFill="1" applyBorder="1" applyProtection="1">
      <protection locked="0"/>
    </xf>
    <xf numFmtId="0" fontId="1" fillId="0" borderId="0" xfId="0" applyNumberFormat="1" applyFont="1" applyAlignment="1" applyProtection="1">
      <alignment horizontal="center" vertical="center"/>
      <protection locked="0"/>
    </xf>
    <xf numFmtId="0" fontId="0" fillId="0" borderId="0" xfId="0" applyNumberFormat="1" applyProtection="1">
      <protection locked="0"/>
    </xf>
    <xf numFmtId="164" fontId="15" fillId="3" borderId="16" xfId="0" applyFont="1" applyFill="1" applyBorder="1" applyAlignment="1" applyProtection="1">
      <alignment horizontal="left" vertical="center"/>
      <protection locked="0"/>
    </xf>
    <xf numFmtId="164" fontId="15" fillId="3" borderId="17" xfId="0" applyFont="1" applyFill="1" applyBorder="1" applyAlignment="1" applyProtection="1">
      <alignment horizontal="left" vertical="center"/>
      <protection locked="0"/>
    </xf>
    <xf numFmtId="164" fontId="5" fillId="4" borderId="0" xfId="0" applyFont="1" applyFill="1" applyBorder="1" applyAlignment="1" applyProtection="1">
      <alignment horizontal="center" vertical="center"/>
      <protection locked="0"/>
    </xf>
    <xf numFmtId="0" fontId="8" fillId="0" borderId="0" xfId="0" applyNumberFormat="1" applyFont="1" applyProtection="1">
      <protection locked="0"/>
    </xf>
    <xf numFmtId="164" fontId="15" fillId="3" borderId="18" xfId="0" applyFont="1" applyFill="1" applyBorder="1" applyAlignment="1" applyProtection="1">
      <alignment horizontal="left" vertical="center"/>
      <protection locked="0"/>
    </xf>
    <xf numFmtId="0" fontId="13" fillId="0" borderId="0" xfId="0" applyNumberFormat="1" applyFont="1" applyFill="1" applyBorder="1" applyAlignment="1" applyProtection="1">
      <alignment vertical="center"/>
      <protection locked="0"/>
    </xf>
    <xf numFmtId="0" fontId="14" fillId="0" borderId="0" xfId="0" applyNumberFormat="1" applyFont="1" applyFill="1" applyBorder="1" applyAlignment="1" applyProtection="1">
      <alignment vertical="center"/>
      <protection locked="0"/>
    </xf>
    <xf numFmtId="0" fontId="4" fillId="3" borderId="13" xfId="0" applyNumberFormat="1" applyFont="1" applyFill="1" applyBorder="1" applyAlignment="1" applyProtection="1">
      <alignment horizontal="center" vertical="center"/>
      <protection locked="0"/>
    </xf>
    <xf numFmtId="0" fontId="0" fillId="0" borderId="0" xfId="0" applyNumberFormat="1" applyFont="1" applyProtection="1">
      <protection locked="0"/>
    </xf>
    <xf numFmtId="164" fontId="15" fillId="8" borderId="29" xfId="0" applyFont="1" applyFill="1" applyBorder="1" applyAlignment="1" applyProtection="1">
      <alignment horizontal="center" vertical="center"/>
      <protection locked="0" hidden="1"/>
    </xf>
    <xf numFmtId="164" fontId="7" fillId="0" borderId="29" xfId="0" applyFont="1" applyFill="1" applyBorder="1" applyAlignment="1" applyProtection="1">
      <alignment horizontal="center" vertical="center"/>
      <protection locked="0" hidden="1"/>
    </xf>
    <xf numFmtId="0" fontId="18" fillId="0" borderId="0" xfId="0" applyNumberFormat="1" applyFont="1" applyFill="1" applyBorder="1" applyAlignment="1" applyProtection="1">
      <alignment vertical="center"/>
      <protection locked="0"/>
    </xf>
    <xf numFmtId="0" fontId="25" fillId="0" borderId="0" xfId="1" applyNumberFormat="1" applyFont="1" applyAlignment="1">
      <alignment horizontal="left" vertical="center"/>
    </xf>
    <xf numFmtId="0" fontId="25" fillId="0" borderId="0" xfId="1" applyNumberFormat="1" applyFont="1" applyAlignment="1">
      <alignment horizontal="center" vertical="center"/>
    </xf>
    <xf numFmtId="164" fontId="27" fillId="9" borderId="29" xfId="0" applyFont="1" applyFill="1" applyBorder="1" applyAlignment="1" applyProtection="1">
      <alignment horizontal="center" vertical="center"/>
      <protection locked="0" hidden="1"/>
    </xf>
    <xf numFmtId="164" fontId="24" fillId="6" borderId="29" xfId="0" applyFont="1" applyFill="1" applyBorder="1" applyAlignment="1" applyProtection="1">
      <alignment horizontal="center" vertical="center"/>
      <protection locked="0" hidden="1"/>
    </xf>
    <xf numFmtId="0" fontId="21" fillId="9" borderId="32" xfId="0" applyNumberFormat="1" applyFont="1" applyFill="1" applyBorder="1" applyAlignment="1" applyProtection="1">
      <alignment horizontal="center" vertical="center"/>
      <protection locked="0"/>
    </xf>
    <xf numFmtId="0" fontId="25" fillId="0" borderId="0" xfId="1" applyNumberFormat="1" applyFont="1" applyFill="1" applyAlignment="1">
      <alignment horizontal="center" vertical="center"/>
    </xf>
    <xf numFmtId="0" fontId="0" fillId="0" borderId="0" xfId="0" applyNumberFormat="1" applyFont="1" applyAlignment="1">
      <alignment horizontal="left" vertical="center"/>
    </xf>
    <xf numFmtId="0" fontId="20" fillId="9" borderId="32" xfId="0" applyNumberFormat="1" applyFont="1" applyFill="1" applyBorder="1" applyAlignment="1" applyProtection="1">
      <alignment horizontal="center" vertical="center" wrapText="1"/>
      <protection locked="0"/>
    </xf>
    <xf numFmtId="164" fontId="29" fillId="10" borderId="0" xfId="0" applyFont="1" applyFill="1" applyBorder="1" applyAlignment="1" applyProtection="1">
      <alignment horizontal="center" vertical="justify"/>
      <protection locked="0"/>
    </xf>
    <xf numFmtId="164" fontId="28" fillId="7" borderId="32" xfId="0" applyFont="1" applyFill="1" applyBorder="1" applyAlignment="1" applyProtection="1">
      <alignment horizontal="center" vertical="center" wrapText="1"/>
      <protection locked="0"/>
    </xf>
    <xf numFmtId="164" fontId="30" fillId="7" borderId="32" xfId="0" applyNumberFormat="1" applyFont="1" applyFill="1" applyBorder="1" applyAlignment="1" applyProtection="1">
      <alignment horizontal="center" vertical="center"/>
      <protection locked="0"/>
    </xf>
    <xf numFmtId="0" fontId="5" fillId="0" borderId="19" xfId="0" applyNumberFormat="1" applyFont="1" applyFill="1" applyBorder="1" applyAlignment="1" applyProtection="1">
      <alignment horizontal="center" vertical="center"/>
    </xf>
    <xf numFmtId="0" fontId="5" fillId="0" borderId="20" xfId="0" applyNumberFormat="1" applyFont="1" applyFill="1" applyBorder="1" applyAlignment="1" applyProtection="1">
      <alignment horizontal="center" vertical="center"/>
    </xf>
    <xf numFmtId="0" fontId="5" fillId="0" borderId="30" xfId="0" applyNumberFormat="1" applyFont="1" applyFill="1" applyBorder="1" applyAlignment="1" applyProtection="1">
      <alignment horizontal="center" vertical="center"/>
    </xf>
    <xf numFmtId="0" fontId="5" fillId="0" borderId="21" xfId="0" applyNumberFormat="1" applyFont="1" applyFill="1" applyBorder="1" applyAlignment="1" applyProtection="1">
      <alignment horizontal="center" vertical="center"/>
    </xf>
    <xf numFmtId="0" fontId="0" fillId="0" borderId="23" xfId="0" applyNumberFormat="1" applyBorder="1" applyAlignment="1" applyProtection="1">
      <alignment horizontal="center" vertical="center"/>
    </xf>
    <xf numFmtId="0" fontId="0" fillId="0" borderId="25" xfId="0" applyNumberFormat="1" applyBorder="1" applyAlignment="1" applyProtection="1">
      <alignment horizontal="center" vertical="center"/>
    </xf>
    <xf numFmtId="0" fontId="0" fillId="0" borderId="27" xfId="0" applyNumberFormat="1" applyBorder="1" applyAlignment="1" applyProtection="1">
      <alignment horizontal="center" vertical="center"/>
    </xf>
    <xf numFmtId="164" fontId="5" fillId="4" borderId="0" xfId="0" applyFont="1" applyFill="1" applyBorder="1" applyAlignment="1" applyProtection="1">
      <alignment horizontal="left" vertical="center"/>
    </xf>
    <xf numFmtId="164" fontId="15" fillId="3" borderId="13" xfId="0" applyFont="1" applyFill="1" applyBorder="1" applyAlignment="1" applyProtection="1">
      <alignment horizontal="left" vertical="center"/>
      <protection locked="0"/>
    </xf>
    <xf numFmtId="0" fontId="5" fillId="0" borderId="14" xfId="0" applyNumberFormat="1" applyFont="1" applyFill="1" applyBorder="1" applyAlignment="1" applyProtection="1">
      <alignment horizontal="center" vertical="center"/>
    </xf>
    <xf numFmtId="164" fontId="5" fillId="0" borderId="0" xfId="0" quotePrefix="1" applyFont="1" applyFill="1" applyBorder="1" applyAlignment="1" applyProtection="1">
      <alignment horizontal="center" vertical="center"/>
      <protection locked="0"/>
    </xf>
    <xf numFmtId="0" fontId="16" fillId="7" borderId="33" xfId="0" applyNumberFormat="1" applyFont="1" applyFill="1" applyBorder="1" applyAlignment="1" applyProtection="1">
      <alignment horizontal="center" vertical="center"/>
    </xf>
    <xf numFmtId="0" fontId="5" fillId="5" borderId="10" xfId="0" applyNumberFormat="1" applyFont="1" applyFill="1" applyBorder="1" applyAlignment="1" applyProtection="1">
      <alignment horizontal="center" vertical="center"/>
      <protection hidden="1"/>
    </xf>
    <xf numFmtId="0" fontId="10" fillId="5" borderId="10" xfId="0" applyNumberFormat="1" applyFont="1" applyFill="1" applyBorder="1" applyAlignment="1" applyProtection="1">
      <alignment horizontal="center" vertical="center"/>
      <protection hidden="1"/>
    </xf>
    <xf numFmtId="1" fontId="5" fillId="0" borderId="10" xfId="0" applyNumberFormat="1" applyFont="1" applyFill="1" applyBorder="1" applyAlignment="1" applyProtection="1">
      <alignment horizontal="center" vertical="center"/>
      <protection hidden="1"/>
    </xf>
    <xf numFmtId="164" fontId="17" fillId="2" borderId="0" xfId="0" applyFont="1" applyFill="1" applyBorder="1" applyAlignment="1" applyProtection="1">
      <alignment horizontal="center" vertical="center"/>
      <protection locked="0"/>
    </xf>
    <xf numFmtId="164" fontId="17" fillId="2" borderId="10" xfId="0" applyFont="1" applyFill="1" applyBorder="1" applyAlignment="1" applyProtection="1">
      <alignment horizontal="center" vertical="center"/>
      <protection locked="0"/>
    </xf>
    <xf numFmtId="164" fontId="9" fillId="2" borderId="1" xfId="0" applyFont="1" applyFill="1" applyBorder="1" applyAlignment="1" applyProtection="1">
      <alignment horizontal="center" vertical="center" wrapText="1"/>
      <protection locked="0"/>
    </xf>
    <xf numFmtId="164" fontId="9" fillId="2" borderId="10" xfId="0" applyFont="1" applyFill="1" applyBorder="1" applyAlignment="1" applyProtection="1">
      <alignment horizontal="center" vertical="center"/>
      <protection locked="0"/>
    </xf>
    <xf numFmtId="164" fontId="9" fillId="2" borderId="0" xfId="0" applyFont="1" applyFill="1" applyBorder="1" applyAlignment="1" applyProtection="1">
      <alignment horizontal="center" vertical="center"/>
      <protection locked="0"/>
    </xf>
    <xf numFmtId="164" fontId="9" fillId="2" borderId="10" xfId="0" applyFont="1" applyFill="1" applyBorder="1" applyAlignment="1" applyProtection="1">
      <alignment horizontal="center" vertical="center" wrapText="1"/>
      <protection locked="0"/>
    </xf>
    <xf numFmtId="1" fontId="5" fillId="0" borderId="33" xfId="0" applyNumberFormat="1" applyFont="1" applyFill="1" applyBorder="1" applyAlignment="1" applyProtection="1">
      <alignment horizontal="center" vertical="center"/>
      <protection hidden="1"/>
    </xf>
    <xf numFmtId="0" fontId="13" fillId="0" borderId="0" xfId="0" applyNumberFormat="1" applyFont="1" applyFill="1" applyBorder="1" applyAlignment="1" applyProtection="1">
      <alignment horizontal="center" vertical="center"/>
    </xf>
    <xf numFmtId="164" fontId="17" fillId="2" borderId="1" xfId="0" applyFont="1" applyFill="1" applyBorder="1" applyAlignment="1" applyProtection="1">
      <alignment horizontal="center" vertical="center"/>
      <protection locked="0"/>
    </xf>
    <xf numFmtId="0" fontId="10" fillId="5" borderId="10" xfId="0" applyNumberFormat="1" applyFont="1" applyFill="1" applyBorder="1" applyAlignment="1" applyProtection="1">
      <alignment horizontal="center" vertical="center"/>
      <protection locked="0"/>
    </xf>
    <xf numFmtId="0" fontId="33" fillId="3" borderId="14" xfId="0" applyNumberFormat="1" applyFont="1" applyFill="1" applyBorder="1" applyAlignment="1" applyProtection="1">
      <alignment horizontal="center" vertical="center"/>
    </xf>
    <xf numFmtId="164" fontId="10" fillId="5" borderId="0" xfId="0" applyFont="1" applyFill="1" applyAlignment="1" applyProtection="1">
      <alignment horizontal="left" vertical="center"/>
      <protection locked="0"/>
    </xf>
    <xf numFmtId="164" fontId="5" fillId="0" borderId="10" xfId="0" applyFont="1" applyBorder="1" applyAlignment="1" applyProtection="1">
      <alignment horizontal="center" vertical="center"/>
      <protection locked="0"/>
    </xf>
    <xf numFmtId="164" fontId="5" fillId="0" borderId="0" xfId="0" applyFont="1" applyAlignment="1" applyProtection="1">
      <alignment horizontal="center" vertical="center"/>
      <protection locked="0"/>
    </xf>
    <xf numFmtId="164" fontId="22" fillId="0" borderId="29" xfId="0" applyFont="1" applyFill="1" applyBorder="1" applyAlignment="1" applyProtection="1">
      <alignment horizontal="center" vertical="center"/>
      <protection locked="0" hidden="1"/>
    </xf>
    <xf numFmtId="0" fontId="5" fillId="0" borderId="10" xfId="0" applyNumberFormat="1" applyFont="1" applyBorder="1" applyAlignment="1" applyProtection="1">
      <alignment horizontal="center" vertical="center"/>
      <protection hidden="1"/>
    </xf>
    <xf numFmtId="166" fontId="5" fillId="0" borderId="0" xfId="0" applyNumberFormat="1" applyFont="1" applyFill="1" applyBorder="1" applyAlignment="1" applyProtection="1">
      <alignment horizontal="center" vertical="center"/>
      <protection locked="0"/>
    </xf>
    <xf numFmtId="166" fontId="5" fillId="7" borderId="32" xfId="0" applyNumberFormat="1" applyFont="1" applyFill="1" applyBorder="1" applyAlignment="1" applyProtection="1">
      <alignment horizontal="center" vertical="center"/>
      <protection locked="0"/>
    </xf>
    <xf numFmtId="166" fontId="17" fillId="2" borderId="1" xfId="0" applyNumberFormat="1" applyFont="1" applyFill="1" applyBorder="1" applyAlignment="1" applyProtection="1">
      <alignment horizontal="center" vertical="center" wrapText="1"/>
      <protection locked="0"/>
    </xf>
    <xf numFmtId="166" fontId="5" fillId="0" borderId="11" xfId="0" applyNumberFormat="1" applyFont="1" applyFill="1" applyBorder="1" applyAlignment="1" applyProtection="1">
      <alignment horizontal="center" vertical="center"/>
      <protection locked="0"/>
    </xf>
    <xf numFmtId="166" fontId="5" fillId="0" borderId="1" xfId="0" applyNumberFormat="1" applyFont="1" applyFill="1" applyBorder="1" applyAlignment="1" applyProtection="1">
      <alignment horizontal="center" vertical="center"/>
      <protection locked="0"/>
    </xf>
    <xf numFmtId="166" fontId="7" fillId="0" borderId="1" xfId="0" applyNumberFormat="1" applyFont="1" applyFill="1" applyBorder="1" applyAlignment="1" applyProtection="1">
      <alignment horizontal="center" vertical="center"/>
      <protection locked="0"/>
    </xf>
    <xf numFmtId="166" fontId="22" fillId="0" borderId="1" xfId="0" applyNumberFormat="1" applyFont="1" applyFill="1" applyBorder="1" applyAlignment="1" applyProtection="1">
      <alignment horizontal="center" vertical="center"/>
      <protection locked="0"/>
    </xf>
    <xf numFmtId="166" fontId="0" fillId="0" borderId="22" xfId="0" applyNumberFormat="1" applyBorder="1" applyProtection="1">
      <protection locked="0"/>
    </xf>
    <xf numFmtId="166" fontId="0" fillId="0" borderId="24" xfId="0" applyNumberFormat="1" applyBorder="1" applyProtection="1">
      <protection locked="0"/>
    </xf>
    <xf numFmtId="166" fontId="0" fillId="0" borderId="24" xfId="0" applyNumberFormat="1" applyFill="1" applyBorder="1" applyProtection="1">
      <protection locked="0"/>
    </xf>
    <xf numFmtId="166" fontId="8" fillId="0" borderId="24" xfId="0" applyNumberFormat="1" applyFont="1" applyBorder="1" applyProtection="1">
      <protection locked="0"/>
    </xf>
    <xf numFmtId="166" fontId="0" fillId="0" borderId="26" xfId="0" applyNumberFormat="1" applyBorder="1" applyProtection="1">
      <protection locked="0"/>
    </xf>
    <xf numFmtId="166" fontId="4" fillId="3" borderId="15" xfId="0" applyNumberFormat="1" applyFont="1" applyFill="1" applyBorder="1" applyAlignment="1" applyProtection="1">
      <alignment horizontal="center" vertical="center"/>
      <protection locked="0"/>
    </xf>
    <xf numFmtId="1" fontId="5" fillId="0" borderId="10" xfId="0" applyNumberFormat="1" applyFont="1" applyBorder="1" applyAlignment="1" applyProtection="1">
      <alignment horizontal="center" vertical="center"/>
      <protection hidden="1"/>
    </xf>
    <xf numFmtId="1" fontId="5" fillId="0" borderId="36" xfId="0" applyNumberFormat="1" applyFont="1" applyFill="1" applyBorder="1" applyAlignment="1" applyProtection="1">
      <alignment horizontal="center" vertical="center"/>
      <protection hidden="1"/>
    </xf>
    <xf numFmtId="164" fontId="10" fillId="5" borderId="0" xfId="0" applyFont="1" applyFill="1" applyAlignment="1" applyProtection="1">
      <alignment horizontal="center" vertical="center"/>
      <protection locked="0"/>
    </xf>
    <xf numFmtId="0" fontId="13" fillId="0" borderId="0" xfId="0" applyNumberFormat="1" applyFont="1" applyFill="1" applyBorder="1" applyAlignment="1" applyProtection="1">
      <alignment horizontal="center" vertical="center"/>
      <protection locked="0"/>
    </xf>
    <xf numFmtId="0" fontId="14" fillId="0" borderId="0" xfId="0" applyNumberFormat="1" applyFont="1" applyFill="1" applyBorder="1" applyAlignment="1" applyProtection="1">
      <alignment horizontal="center" vertical="center"/>
      <protection locked="0"/>
    </xf>
    <xf numFmtId="0" fontId="0" fillId="0" borderId="0" xfId="0" applyNumberFormat="1" applyAlignment="1" applyProtection="1">
      <alignment horizontal="center"/>
      <protection locked="0"/>
    </xf>
    <xf numFmtId="164" fontId="27" fillId="9" borderId="29" xfId="0" quotePrefix="1" applyFont="1" applyFill="1" applyBorder="1" applyAlignment="1" applyProtection="1">
      <alignment horizontal="center" vertical="center"/>
      <protection locked="0" hidden="1"/>
    </xf>
    <xf numFmtId="164" fontId="27" fillId="9" borderId="1" xfId="0" applyFont="1" applyFill="1" applyBorder="1" applyAlignment="1" applyProtection="1">
      <alignment horizontal="center" vertical="center"/>
      <protection locked="0" hidden="1"/>
    </xf>
    <xf numFmtId="0" fontId="23" fillId="0" borderId="0" xfId="9"/>
    <xf numFmtId="0" fontId="23" fillId="12" borderId="0" xfId="9" applyFill="1"/>
    <xf numFmtId="0" fontId="23" fillId="12" borderId="0" xfId="9" applyFill="1" applyAlignment="1">
      <alignment horizontal="left"/>
    </xf>
    <xf numFmtId="164" fontId="5" fillId="0" borderId="0" xfId="9" applyNumberFormat="1" applyFont="1" applyAlignment="1">
      <alignment horizontal="left" vertical="center"/>
    </xf>
    <xf numFmtId="164" fontId="23" fillId="0" borderId="0" xfId="9" applyNumberFormat="1"/>
    <xf numFmtId="0" fontId="8" fillId="0" borderId="0" xfId="9" applyFont="1" applyAlignment="1">
      <alignment vertical="center" shrinkToFit="1"/>
    </xf>
    <xf numFmtId="0" fontId="35" fillId="0" borderId="0" xfId="9" applyFont="1" applyAlignment="1">
      <alignment vertical="center" shrinkToFit="1"/>
    </xf>
    <xf numFmtId="0" fontId="8" fillId="0" borderId="7" xfId="9" applyFont="1" applyBorder="1" applyAlignment="1">
      <alignment vertical="center" shrinkToFit="1"/>
    </xf>
    <xf numFmtId="0" fontId="8" fillId="0" borderId="39" xfId="9" applyFont="1" applyBorder="1" applyAlignment="1">
      <alignment vertical="center" shrinkToFit="1"/>
    </xf>
    <xf numFmtId="0" fontId="35" fillId="0" borderId="39" xfId="9" applyFont="1" applyBorder="1" applyAlignment="1">
      <alignment vertical="center" shrinkToFit="1"/>
    </xf>
    <xf numFmtId="0" fontId="8" fillId="0" borderId="6" xfId="9" applyFont="1" applyBorder="1" applyAlignment="1">
      <alignment vertical="center" shrinkToFit="1"/>
    </xf>
    <xf numFmtId="0" fontId="8" fillId="0" borderId="5" xfId="9" applyFont="1" applyBorder="1" applyAlignment="1">
      <alignment vertical="center" shrinkToFit="1"/>
    </xf>
    <xf numFmtId="0" fontId="8" fillId="0" borderId="4" xfId="9" applyFont="1" applyBorder="1" applyAlignment="1">
      <alignment vertical="center" shrinkToFit="1"/>
    </xf>
    <xf numFmtId="0" fontId="37" fillId="0" borderId="0" xfId="9" applyFont="1" applyAlignment="1">
      <alignment vertical="center" wrapText="1" shrinkToFit="1"/>
    </xf>
    <xf numFmtId="0" fontId="38" fillId="0" borderId="0" xfId="9" applyFont="1" applyAlignment="1">
      <alignment horizontal="center" vertical="center" shrinkToFit="1"/>
    </xf>
    <xf numFmtId="0" fontId="39" fillId="0" borderId="0" xfId="9" applyFont="1" applyAlignment="1">
      <alignment horizontal="left" vertical="center" wrapText="1" shrinkToFit="1"/>
    </xf>
    <xf numFmtId="0" fontId="43" fillId="0" borderId="0" xfId="9" applyFont="1" applyAlignment="1">
      <alignment vertical="center" shrinkToFit="1"/>
    </xf>
    <xf numFmtId="0" fontId="45" fillId="0" borderId="0" xfId="9" applyFont="1" applyAlignment="1">
      <alignment vertical="center" wrapText="1" shrinkToFit="1"/>
    </xf>
    <xf numFmtId="0" fontId="8" fillId="0" borderId="54" xfId="9" applyFont="1" applyBorder="1" applyAlignment="1">
      <alignment vertical="center" shrinkToFit="1"/>
    </xf>
    <xf numFmtId="0" fontId="8" fillId="0" borderId="60" xfId="9" applyFont="1" applyBorder="1" applyAlignment="1">
      <alignment vertical="center" shrinkToFit="1"/>
    </xf>
    <xf numFmtId="0" fontId="35" fillId="0" borderId="61" xfId="9" applyFont="1" applyBorder="1" applyAlignment="1">
      <alignment vertical="center" shrinkToFit="1"/>
    </xf>
    <xf numFmtId="0" fontId="35" fillId="0" borderId="62" xfId="9" applyFont="1" applyBorder="1" applyAlignment="1">
      <alignment vertical="center" shrinkToFit="1"/>
    </xf>
    <xf numFmtId="0" fontId="35" fillId="0" borderId="63" xfId="9" applyFont="1" applyBorder="1" applyAlignment="1">
      <alignment vertical="center" shrinkToFit="1"/>
    </xf>
    <xf numFmtId="0" fontId="35" fillId="0" borderId="69" xfId="9" applyFont="1" applyBorder="1" applyAlignment="1">
      <alignment vertical="center" shrinkToFit="1"/>
    </xf>
    <xf numFmtId="0" fontId="35" fillId="0" borderId="54" xfId="9" applyFont="1" applyBorder="1" applyAlignment="1">
      <alignment vertical="center" shrinkToFit="1"/>
    </xf>
    <xf numFmtId="0" fontId="25" fillId="0" borderId="63" xfId="9" applyFont="1" applyBorder="1" applyAlignment="1">
      <alignment vertical="center" shrinkToFit="1"/>
    </xf>
    <xf numFmtId="0" fontId="47" fillId="0" borderId="58" xfId="9" applyFont="1" applyBorder="1" applyAlignment="1">
      <alignment vertical="center" shrinkToFit="1"/>
    </xf>
    <xf numFmtId="0" fontId="35" fillId="0" borderId="78" xfId="9" applyFont="1" applyBorder="1" applyAlignment="1">
      <alignment vertical="center" shrinkToFit="1"/>
    </xf>
    <xf numFmtId="0" fontId="59" fillId="4" borderId="0" xfId="9" applyFont="1" applyFill="1" applyAlignment="1">
      <alignment horizontal="center" vertical="center" wrapText="1" shrinkToFit="1"/>
    </xf>
    <xf numFmtId="0" fontId="53" fillId="0" borderId="0" xfId="9" applyFont="1" applyAlignment="1">
      <alignment vertical="center"/>
    </xf>
    <xf numFmtId="0" fontId="46" fillId="0" borderId="0" xfId="9" applyFont="1" applyAlignment="1">
      <alignment horizontal="center" vertical="center" shrinkToFit="1"/>
    </xf>
    <xf numFmtId="0" fontId="45" fillId="0" borderId="39" xfId="9" applyFont="1" applyBorder="1" applyAlignment="1">
      <alignment vertical="center" wrapText="1" shrinkToFit="1"/>
    </xf>
    <xf numFmtId="0" fontId="45" fillId="0" borderId="48" xfId="9" applyFont="1" applyBorder="1" applyAlignment="1">
      <alignment vertical="center" wrapText="1" shrinkToFit="1"/>
    </xf>
    <xf numFmtId="0" fontId="61" fillId="4" borderId="0" xfId="9" applyFont="1" applyFill="1" applyAlignment="1">
      <alignment horizontal="center" vertical="center" shrinkToFit="1"/>
    </xf>
    <xf numFmtId="0" fontId="62" fillId="0" borderId="0" xfId="9" applyFont="1" applyAlignment="1">
      <alignment vertical="center" shrinkToFit="1"/>
    </xf>
    <xf numFmtId="0" fontId="63" fillId="0" borderId="0" xfId="9" applyFont="1" applyAlignment="1">
      <alignment horizontal="center" vertical="center" shrinkToFit="1"/>
    </xf>
    <xf numFmtId="0" fontId="46" fillId="0" borderId="0" xfId="9" applyFont="1" applyAlignment="1">
      <alignment vertical="center" shrinkToFit="1"/>
    </xf>
    <xf numFmtId="0" fontId="25" fillId="0" borderId="0" xfId="9" applyFont="1" applyAlignment="1">
      <alignment vertical="center" shrinkToFit="1"/>
    </xf>
    <xf numFmtId="0" fontId="8" fillId="4" borderId="0" xfId="9" applyFont="1" applyFill="1" applyAlignment="1">
      <alignment vertical="center" shrinkToFit="1"/>
    </xf>
    <xf numFmtId="0" fontId="63" fillId="4" borderId="0" xfId="9" applyFont="1" applyFill="1" applyAlignment="1">
      <alignment horizontal="center" vertical="center" shrinkToFit="1"/>
    </xf>
    <xf numFmtId="0" fontId="66" fillId="4" borderId="0" xfId="9" applyFont="1" applyFill="1" applyAlignment="1">
      <alignment horizontal="center" vertical="center" shrinkToFit="1"/>
    </xf>
    <xf numFmtId="0" fontId="25" fillId="4" borderId="0" xfId="9" applyFont="1" applyFill="1" applyAlignment="1">
      <alignment vertical="center" shrinkToFit="1"/>
    </xf>
    <xf numFmtId="0" fontId="61" fillId="0" borderId="0" xfId="9" applyFont="1" applyAlignment="1">
      <alignment horizontal="center" vertical="center" shrinkToFit="1"/>
    </xf>
    <xf numFmtId="0" fontId="71" fillId="0" borderId="0" xfId="9" applyFont="1" applyAlignment="1">
      <alignment vertical="center"/>
    </xf>
    <xf numFmtId="0" fontId="71" fillId="0" borderId="5" xfId="9" applyFont="1" applyBorder="1" applyAlignment="1">
      <alignment vertical="center"/>
    </xf>
    <xf numFmtId="0" fontId="72" fillId="20" borderId="32" xfId="9" applyFont="1" applyFill="1" applyBorder="1" applyAlignment="1">
      <alignment vertical="center" wrapText="1"/>
    </xf>
    <xf numFmtId="0" fontId="72" fillId="20" borderId="31" xfId="9" applyFont="1" applyFill="1" applyBorder="1" applyAlignment="1">
      <alignment vertical="center" wrapText="1"/>
    </xf>
    <xf numFmtId="0" fontId="71" fillId="0" borderId="4" xfId="9" applyFont="1" applyBorder="1" applyAlignment="1">
      <alignment vertical="center"/>
    </xf>
    <xf numFmtId="0" fontId="72" fillId="20" borderId="0" xfId="9" applyFont="1" applyFill="1" applyAlignment="1">
      <alignment vertical="center" wrapText="1"/>
    </xf>
    <xf numFmtId="0" fontId="72" fillId="20" borderId="1" xfId="9" applyFont="1" applyFill="1" applyBorder="1" applyAlignment="1">
      <alignment vertical="center" wrapText="1"/>
    </xf>
    <xf numFmtId="0" fontId="72" fillId="20" borderId="1" xfId="9" applyFont="1" applyFill="1" applyBorder="1" applyAlignment="1">
      <alignment horizontal="center" vertical="center" wrapText="1"/>
    </xf>
    <xf numFmtId="0" fontId="71" fillId="0" borderId="80" xfId="9" applyFont="1" applyBorder="1" applyAlignment="1">
      <alignment vertical="center"/>
    </xf>
    <xf numFmtId="0" fontId="71" fillId="20" borderId="10" xfId="9" applyFont="1" applyFill="1" applyBorder="1" applyAlignment="1">
      <alignment horizontal="center" vertical="center"/>
    </xf>
    <xf numFmtId="0" fontId="71" fillId="20" borderId="0" xfId="9" applyFont="1" applyFill="1" applyAlignment="1">
      <alignment horizontal="center" vertical="center"/>
    </xf>
    <xf numFmtId="0" fontId="71" fillId="20" borderId="1" xfId="9" applyFont="1" applyFill="1" applyBorder="1" applyAlignment="1">
      <alignment horizontal="center" vertical="center"/>
    </xf>
    <xf numFmtId="0" fontId="71" fillId="21" borderId="10" xfId="9" applyFont="1" applyFill="1" applyBorder="1" applyAlignment="1">
      <alignment horizontal="center" vertical="center"/>
    </xf>
    <xf numFmtId="0" fontId="71" fillId="21" borderId="0" xfId="9" applyFont="1" applyFill="1" applyAlignment="1">
      <alignment horizontal="center" vertical="center"/>
    </xf>
    <xf numFmtId="0" fontId="71" fillId="21" borderId="1" xfId="9" applyFont="1" applyFill="1" applyBorder="1" applyAlignment="1">
      <alignment vertical="center"/>
    </xf>
    <xf numFmtId="0" fontId="71" fillId="0" borderId="1" xfId="9" applyFont="1" applyBorder="1" applyAlignment="1">
      <alignment vertical="center"/>
    </xf>
    <xf numFmtId="0" fontId="75" fillId="0" borderId="0" xfId="9" applyFont="1" applyAlignment="1">
      <alignment horizontal="right" vertical="center" shrinkToFit="1"/>
    </xf>
    <xf numFmtId="0" fontId="76" fillId="0" borderId="0" xfId="9" applyFont="1" applyAlignment="1">
      <alignment vertical="center" shrinkToFit="1"/>
    </xf>
    <xf numFmtId="0" fontId="39" fillId="0" borderId="0" xfId="9" applyFont="1" applyAlignment="1">
      <alignment vertical="center" shrinkToFit="1"/>
    </xf>
    <xf numFmtId="0" fontId="79" fillId="0" borderId="0" xfId="9" applyFont="1" applyAlignment="1">
      <alignment vertical="center" shrinkToFit="1"/>
    </xf>
    <xf numFmtId="0" fontId="80" fillId="0" borderId="0" xfId="9" applyFont="1" applyAlignment="1">
      <alignment vertical="center" shrinkToFit="1"/>
    </xf>
    <xf numFmtId="0" fontId="8" fillId="0" borderId="3" xfId="9" applyFont="1" applyBorder="1" applyAlignment="1">
      <alignment vertical="center" shrinkToFit="1"/>
    </xf>
    <xf numFmtId="0" fontId="8" fillId="0" borderId="48" xfId="9" applyFont="1" applyBorder="1" applyAlignment="1">
      <alignment vertical="center" shrinkToFit="1"/>
    </xf>
    <xf numFmtId="0" fontId="8" fillId="0" borderId="2" xfId="9" applyFont="1" applyBorder="1" applyAlignment="1">
      <alignment vertical="center" shrinkToFit="1"/>
    </xf>
    <xf numFmtId="0" fontId="8" fillId="0" borderId="0" xfId="98" applyFont="1" applyAlignment="1">
      <alignment vertical="center" shrinkToFit="1"/>
    </xf>
    <xf numFmtId="0" fontId="8" fillId="4" borderId="0" xfId="98" applyFont="1" applyFill="1" applyAlignment="1">
      <alignment vertical="center" shrinkToFit="1"/>
    </xf>
    <xf numFmtId="0" fontId="8" fillId="0" borderId="7" xfId="98" applyFont="1" applyBorder="1" applyAlignment="1">
      <alignment vertical="center" shrinkToFit="1"/>
    </xf>
    <xf numFmtId="0" fontId="8" fillId="0" borderId="39" xfId="98" applyFont="1" applyBorder="1" applyAlignment="1">
      <alignment vertical="center" shrinkToFit="1"/>
    </xf>
    <xf numFmtId="0" fontId="8" fillId="0" borderId="6" xfId="98" applyFont="1" applyBorder="1" applyAlignment="1">
      <alignment vertical="center" shrinkToFit="1"/>
    </xf>
    <xf numFmtId="0" fontId="8" fillId="0" borderId="5" xfId="98" applyFont="1" applyBorder="1" applyAlignment="1">
      <alignment vertical="center" shrinkToFit="1"/>
    </xf>
    <xf numFmtId="0" fontId="35" fillId="0" borderId="0" xfId="98" applyFont="1" applyAlignment="1">
      <alignment vertical="center" shrinkToFit="1"/>
    </xf>
    <xf numFmtId="0" fontId="8" fillId="0" borderId="4" xfId="98" applyFont="1" applyBorder="1" applyAlignment="1">
      <alignment vertical="center" shrinkToFit="1"/>
    </xf>
    <xf numFmtId="0" fontId="38" fillId="0" borderId="0" xfId="98" applyFont="1" applyAlignment="1">
      <alignment horizontal="center" vertical="center" shrinkToFit="1"/>
    </xf>
    <xf numFmtId="0" fontId="42" fillId="0" borderId="0" xfId="98" applyFont="1" applyAlignment="1">
      <alignment horizontal="left" vertical="center" wrapText="1" shrinkToFit="1"/>
    </xf>
    <xf numFmtId="0" fontId="45" fillId="4" borderId="0" xfId="98" applyFont="1" applyFill="1" applyAlignment="1">
      <alignment horizontal="center" vertical="center" wrapText="1" shrinkToFit="1"/>
    </xf>
    <xf numFmtId="0" fontId="40" fillId="0" borderId="0" xfId="98" applyFont="1" applyAlignment="1">
      <alignment horizontal="left" vertical="top" wrapText="1" shrinkToFit="1"/>
    </xf>
    <xf numFmtId="0" fontId="81" fillId="0" borderId="0" xfId="98" applyFont="1" applyAlignment="1">
      <alignment vertical="center"/>
    </xf>
    <xf numFmtId="0" fontId="8" fillId="0" borderId="84" xfId="98" applyFont="1" applyBorder="1" applyAlignment="1">
      <alignment vertical="center" shrinkToFit="1"/>
    </xf>
    <xf numFmtId="0" fontId="8" fillId="0" borderId="54" xfId="98" applyFont="1" applyBorder="1" applyAlignment="1">
      <alignment vertical="center" shrinkToFit="1"/>
    </xf>
    <xf numFmtId="0" fontId="8" fillId="0" borderId="60" xfId="98" applyFont="1" applyBorder="1" applyAlignment="1">
      <alignment vertical="center" shrinkToFit="1"/>
    </xf>
    <xf numFmtId="0" fontId="35" fillId="0" borderId="61" xfId="98" applyFont="1" applyBorder="1" applyAlignment="1">
      <alignment vertical="center" shrinkToFit="1"/>
    </xf>
    <xf numFmtId="0" fontId="35" fillId="0" borderId="62" xfId="98" applyFont="1" applyBorder="1" applyAlignment="1">
      <alignment vertical="center" shrinkToFit="1"/>
    </xf>
    <xf numFmtId="0" fontId="35" fillId="0" borderId="63" xfId="98" applyFont="1" applyBorder="1" applyAlignment="1">
      <alignment vertical="center" shrinkToFit="1"/>
    </xf>
    <xf numFmtId="0" fontId="35" fillId="0" borderId="54" xfId="98" applyFont="1" applyBorder="1" applyAlignment="1">
      <alignment vertical="center" shrinkToFit="1"/>
    </xf>
    <xf numFmtId="0" fontId="35" fillId="0" borderId="69" xfId="98" applyFont="1" applyBorder="1" applyAlignment="1">
      <alignment vertical="center" shrinkToFit="1"/>
    </xf>
    <xf numFmtId="0" fontId="25" fillId="0" borderId="63" xfId="98" applyFont="1" applyBorder="1" applyAlignment="1">
      <alignment vertical="center" shrinkToFit="1"/>
    </xf>
    <xf numFmtId="0" fontId="25" fillId="0" borderId="0" xfId="98" applyFont="1" applyAlignment="1">
      <alignment vertical="center" shrinkToFit="1"/>
    </xf>
    <xf numFmtId="0" fontId="72" fillId="0" borderId="5" xfId="98" applyFont="1" applyBorder="1" applyAlignment="1">
      <alignment horizontal="center" vertical="center" shrinkToFit="1"/>
    </xf>
    <xf numFmtId="0" fontId="35" fillId="0" borderId="78" xfId="98" applyFont="1" applyBorder="1" applyAlignment="1">
      <alignment vertical="center" shrinkToFit="1"/>
    </xf>
    <xf numFmtId="0" fontId="59" fillId="4" borderId="0" xfId="98" applyFont="1" applyFill="1" applyAlignment="1">
      <alignment horizontal="center" vertical="center" wrapText="1" shrinkToFit="1"/>
    </xf>
    <xf numFmtId="0" fontId="53" fillId="0" borderId="0" xfId="98" applyFont="1" applyAlignment="1">
      <alignment vertical="center"/>
    </xf>
    <xf numFmtId="0" fontId="46" fillId="0" borderId="0" xfId="98" applyFont="1" applyAlignment="1">
      <alignment horizontal="center" vertical="center" shrinkToFit="1"/>
    </xf>
    <xf numFmtId="0" fontId="45" fillId="0" borderId="39" xfId="98" applyFont="1" applyBorder="1" applyAlignment="1">
      <alignment vertical="center" wrapText="1" shrinkToFit="1"/>
    </xf>
    <xf numFmtId="0" fontId="45" fillId="0" borderId="0" xfId="98" applyFont="1" applyAlignment="1">
      <alignment vertical="center" wrapText="1" shrinkToFit="1"/>
    </xf>
    <xf numFmtId="0" fontId="45" fillId="0" borderId="48" xfId="98" applyFont="1" applyBorder="1" applyAlignment="1">
      <alignment vertical="center" wrapText="1" shrinkToFit="1"/>
    </xf>
    <xf numFmtId="0" fontId="61" fillId="4" borderId="0" xfId="98" applyFont="1" applyFill="1" applyAlignment="1">
      <alignment horizontal="center" vertical="center" shrinkToFit="1"/>
    </xf>
    <xf numFmtId="0" fontId="46" fillId="0" borderId="0" xfId="98" applyFont="1" applyAlignment="1">
      <alignment vertical="center" shrinkToFit="1"/>
    </xf>
    <xf numFmtId="0" fontId="63" fillId="0" borderId="0" xfId="98" applyFont="1" applyAlignment="1">
      <alignment horizontal="center" vertical="center" shrinkToFit="1"/>
    </xf>
    <xf numFmtId="0" fontId="63" fillId="4" borderId="0" xfId="98" applyFont="1" applyFill="1" applyAlignment="1">
      <alignment horizontal="center" vertical="center" shrinkToFit="1"/>
    </xf>
    <xf numFmtId="0" fontId="72" fillId="0" borderId="0" xfId="98" applyFont="1" applyAlignment="1">
      <alignment horizontal="center" vertical="center"/>
    </xf>
    <xf numFmtId="0" fontId="66" fillId="4" borderId="0" xfId="98" applyFont="1" applyFill="1" applyAlignment="1">
      <alignment horizontal="center" vertical="center" shrinkToFit="1"/>
    </xf>
    <xf numFmtId="0" fontId="25" fillId="4" borderId="0" xfId="98" applyFont="1" applyFill="1" applyAlignment="1">
      <alignment vertical="center" shrinkToFit="1"/>
    </xf>
    <xf numFmtId="0" fontId="61" fillId="0" borderId="5" xfId="98" applyFont="1" applyBorder="1" applyAlignment="1">
      <alignment vertical="center" shrinkToFit="1"/>
    </xf>
    <xf numFmtId="0" fontId="61" fillId="0" borderId="0" xfId="98" applyFont="1" applyAlignment="1">
      <alignment horizontal="center" vertical="center" shrinkToFit="1"/>
    </xf>
    <xf numFmtId="0" fontId="71" fillId="0" borderId="0" xfId="98" applyFont="1" applyAlignment="1">
      <alignment vertical="center"/>
    </xf>
    <xf numFmtId="0" fontId="71" fillId="0" borderId="5" xfId="98" applyFont="1" applyBorder="1" applyAlignment="1">
      <alignment vertical="center"/>
    </xf>
    <xf numFmtId="0" fontId="64" fillId="20" borderId="32" xfId="98" applyFont="1" applyFill="1" applyBorder="1" applyAlignment="1">
      <alignment vertical="center" wrapText="1"/>
    </xf>
    <xf numFmtId="0" fontId="64" fillId="20" borderId="31" xfId="98" applyFont="1" applyFill="1" applyBorder="1" applyAlignment="1">
      <alignment vertical="center" wrapText="1"/>
    </xf>
    <xf numFmtId="0" fontId="71" fillId="0" borderId="4" xfId="98" applyFont="1" applyBorder="1" applyAlignment="1">
      <alignment vertical="center"/>
    </xf>
    <xf numFmtId="0" fontId="64" fillId="20" borderId="0" xfId="98" applyFont="1" applyFill="1" applyAlignment="1">
      <alignment vertical="center" wrapText="1"/>
    </xf>
    <xf numFmtId="0" fontId="64" fillId="20" borderId="1" xfId="98" applyFont="1" applyFill="1" applyBorder="1" applyAlignment="1">
      <alignment vertical="center" wrapText="1"/>
    </xf>
    <xf numFmtId="0" fontId="71" fillId="0" borderId="80" xfId="98" applyFont="1" applyBorder="1" applyAlignment="1">
      <alignment vertical="center"/>
    </xf>
    <xf numFmtId="0" fontId="64" fillId="21" borderId="1" xfId="98" applyFont="1" applyFill="1" applyBorder="1" applyAlignment="1">
      <alignment vertical="center" wrapText="1"/>
    </xf>
    <xf numFmtId="0" fontId="71" fillId="20" borderId="10" xfId="98" applyFont="1" applyFill="1" applyBorder="1" applyAlignment="1">
      <alignment horizontal="center" vertical="center"/>
    </xf>
    <xf numFmtId="0" fontId="71" fillId="20" borderId="0" xfId="98" applyFont="1" applyFill="1" applyAlignment="1">
      <alignment horizontal="center" vertical="center"/>
    </xf>
    <xf numFmtId="0" fontId="71" fillId="20" borderId="1" xfId="98" applyFont="1" applyFill="1" applyBorder="1" applyAlignment="1">
      <alignment horizontal="center" vertical="center"/>
    </xf>
    <xf numFmtId="0" fontId="71" fillId="21" borderId="10" xfId="98" applyFont="1" applyFill="1" applyBorder="1" applyAlignment="1">
      <alignment horizontal="center" vertical="center"/>
    </xf>
    <xf numFmtId="0" fontId="71" fillId="21" borderId="0" xfId="98" applyFont="1" applyFill="1" applyAlignment="1">
      <alignment horizontal="center" vertical="center"/>
    </xf>
    <xf numFmtId="0" fontId="71" fillId="21" borderId="1" xfId="98" applyFont="1" applyFill="1" applyBorder="1" applyAlignment="1">
      <alignment vertical="center"/>
    </xf>
    <xf numFmtId="0" fontId="71" fillId="0" borderId="1" xfId="98" applyFont="1" applyBorder="1" applyAlignment="1">
      <alignment vertical="center"/>
    </xf>
    <xf numFmtId="0" fontId="75" fillId="0" borderId="0" xfId="98" applyFont="1" applyAlignment="1">
      <alignment horizontal="right" vertical="center" shrinkToFit="1"/>
    </xf>
    <xf numFmtId="0" fontId="83" fillId="0" borderId="0" xfId="98" applyFont="1" applyAlignment="1">
      <alignment vertical="top" shrinkToFit="1"/>
    </xf>
    <xf numFmtId="0" fontId="84" fillId="0" borderId="0" xfId="98" applyFont="1" applyAlignment="1">
      <alignment vertical="top" shrinkToFit="1"/>
    </xf>
    <xf numFmtId="0" fontId="85" fillId="0" borderId="0" xfId="98" applyFont="1" applyAlignment="1">
      <alignment vertical="center" shrinkToFit="1"/>
    </xf>
    <xf numFmtId="0" fontId="86" fillId="0" borderId="0" xfId="98" applyFont="1" applyAlignment="1">
      <alignment vertical="center" shrinkToFit="1"/>
    </xf>
    <xf numFmtId="0" fontId="8" fillId="0" borderId="3" xfId="98" applyFont="1" applyBorder="1" applyAlignment="1">
      <alignment vertical="center" shrinkToFit="1"/>
    </xf>
    <xf numFmtId="0" fontId="37" fillId="0" borderId="48" xfId="98" applyFont="1" applyBorder="1" applyAlignment="1">
      <alignment vertical="center" shrinkToFit="1"/>
    </xf>
    <xf numFmtId="0" fontId="80" fillId="0" borderId="48" xfId="98" applyFont="1" applyBorder="1" applyAlignment="1">
      <alignment vertical="center" shrinkToFit="1"/>
    </xf>
    <xf numFmtId="0" fontId="8" fillId="0" borderId="2" xfId="98" applyFont="1" applyBorder="1" applyAlignment="1">
      <alignment vertical="center" shrinkToFit="1"/>
    </xf>
    <xf numFmtId="164" fontId="5" fillId="11" borderId="0" xfId="0" applyFont="1" applyFill="1" applyAlignment="1">
      <alignment horizontal="left" vertical="center"/>
    </xf>
    <xf numFmtId="164" fontId="5" fillId="0" borderId="0" xfId="0" applyFont="1" applyAlignment="1">
      <alignment horizontal="left" vertical="center"/>
    </xf>
    <xf numFmtId="164" fontId="10" fillId="5" borderId="0" xfId="0" applyFont="1" applyFill="1" applyAlignment="1">
      <alignment horizontal="left" vertical="center"/>
    </xf>
    <xf numFmtId="164" fontId="10" fillId="5" borderId="0" xfId="0" applyFont="1" applyFill="1" applyAlignment="1">
      <alignment horizontal="left" vertical="center" wrapText="1"/>
    </xf>
    <xf numFmtId="164" fontId="5" fillId="0" borderId="0" xfId="0" applyFont="1" applyBorder="1" applyAlignment="1">
      <alignment horizontal="left" vertical="center"/>
    </xf>
    <xf numFmtId="164" fontId="5" fillId="11" borderId="0" xfId="0" applyFont="1" applyFill="1" applyBorder="1" applyAlignment="1">
      <alignment horizontal="left" vertical="center"/>
    </xf>
    <xf numFmtId="164" fontId="5" fillId="0" borderId="0" xfId="0" applyFont="1" applyBorder="1" applyAlignment="1">
      <alignment horizontal="center" vertical="center"/>
    </xf>
    <xf numFmtId="164" fontId="5" fillId="0" borderId="0" xfId="0" applyNumberFormat="1" applyFont="1" applyBorder="1" applyAlignment="1">
      <alignment horizontal="left" vertical="center"/>
    </xf>
    <xf numFmtId="164" fontId="5" fillId="11" borderId="0" xfId="0" applyNumberFormat="1" applyFont="1" applyFill="1" applyBorder="1" applyAlignment="1">
      <alignment horizontal="left" vertical="center"/>
    </xf>
    <xf numFmtId="164" fontId="10" fillId="5" borderId="0" xfId="0" applyFont="1" applyFill="1" applyBorder="1" applyAlignment="1">
      <alignment horizontal="left" vertical="center"/>
    </xf>
    <xf numFmtId="164" fontId="10" fillId="5" borderId="0" xfId="0" applyFont="1" applyFill="1" applyBorder="1" applyAlignment="1">
      <alignment horizontal="left" vertical="center" wrapText="1"/>
    </xf>
    <xf numFmtId="164" fontId="10" fillId="5" borderId="0" xfId="0" applyNumberFormat="1" applyFont="1" applyFill="1" applyBorder="1" applyAlignment="1">
      <alignment horizontal="left" vertical="center"/>
    </xf>
    <xf numFmtId="164" fontId="10" fillId="5" borderId="0" xfId="0" applyFont="1" applyFill="1" applyBorder="1" applyAlignment="1">
      <alignment horizontal="center" vertical="center"/>
    </xf>
    <xf numFmtId="164" fontId="4" fillId="2" borderId="0" xfId="0" applyFont="1" applyFill="1" applyBorder="1" applyAlignment="1" applyProtection="1">
      <alignment horizontal="center" vertical="center"/>
      <protection locked="0"/>
    </xf>
    <xf numFmtId="0" fontId="5" fillId="0" borderId="0" xfId="0" applyNumberFormat="1" applyFont="1" applyFill="1" applyBorder="1" applyAlignment="1" applyProtection="1">
      <alignment horizontal="center" vertical="center"/>
    </xf>
    <xf numFmtId="0" fontId="23" fillId="12" borderId="0" xfId="9" applyFill="1" applyAlignment="1"/>
    <xf numFmtId="164" fontId="5" fillId="0" borderId="0" xfId="0" applyFont="1" applyAlignment="1" applyProtection="1">
      <alignment horizontal="left" vertical="center"/>
      <protection locked="0"/>
    </xf>
    <xf numFmtId="0" fontId="10" fillId="0" borderId="10" xfId="0" applyNumberFormat="1" applyFont="1" applyBorder="1" applyAlignment="1" applyProtection="1">
      <alignment horizontal="center" vertical="center"/>
      <protection hidden="1"/>
    </xf>
    <xf numFmtId="164" fontId="5" fillId="0" borderId="10" xfId="0" applyFont="1" applyBorder="1" applyAlignment="1" applyProtection="1">
      <alignment horizontal="center" vertical="center"/>
      <protection locked="0" hidden="1"/>
    </xf>
    <xf numFmtId="164" fontId="7" fillId="0" borderId="10" xfId="0" applyFont="1" applyBorder="1" applyAlignment="1" applyProtection="1">
      <alignment horizontal="center" vertical="center"/>
      <protection locked="0"/>
    </xf>
    <xf numFmtId="164" fontId="22" fillId="0" borderId="10" xfId="0" applyFont="1" applyBorder="1" applyAlignment="1" applyProtection="1">
      <alignment horizontal="center" vertical="center"/>
      <protection locked="0"/>
    </xf>
    <xf numFmtId="0" fontId="22" fillId="0" borderId="10" xfId="0" applyNumberFormat="1" applyFont="1" applyBorder="1" applyAlignment="1" applyProtection="1">
      <alignment horizontal="center" vertical="center"/>
      <protection hidden="1"/>
    </xf>
    <xf numFmtId="164" fontId="32" fillId="0" borderId="10" xfId="0" applyFont="1" applyBorder="1" applyAlignment="1" applyProtection="1">
      <alignment horizontal="center" vertical="center"/>
      <protection locked="0"/>
    </xf>
    <xf numFmtId="164" fontId="5" fillId="0" borderId="1" xfId="0" applyFont="1" applyBorder="1" applyAlignment="1" applyProtection="1">
      <alignment horizontal="left" vertical="center"/>
      <protection locked="0"/>
    </xf>
    <xf numFmtId="164" fontId="5" fillId="0" borderId="31" xfId="0" applyFont="1" applyBorder="1" applyAlignment="1" applyProtection="1">
      <alignment horizontal="left" vertical="center"/>
      <protection locked="0"/>
    </xf>
    <xf numFmtId="164" fontId="5" fillId="0" borderId="32" xfId="0" applyFont="1" applyBorder="1" applyAlignment="1" applyProtection="1">
      <alignment horizontal="center" vertical="center"/>
      <protection locked="0"/>
    </xf>
    <xf numFmtId="164" fontId="5" fillId="0" borderId="33" xfId="0" applyFont="1" applyBorder="1" applyAlignment="1" applyProtection="1">
      <alignment horizontal="center" vertical="center"/>
      <protection locked="0"/>
    </xf>
    <xf numFmtId="164" fontId="10" fillId="5" borderId="0" xfId="0" applyFont="1" applyFill="1" applyAlignment="1" applyProtection="1">
      <alignment horizontal="center" vertical="center" wrapText="1"/>
      <protection locked="0"/>
    </xf>
    <xf numFmtId="164" fontId="5" fillId="5" borderId="0" xfId="0" applyFont="1" applyFill="1" applyAlignment="1" applyProtection="1">
      <alignment horizontal="center" vertical="center"/>
      <protection locked="0"/>
    </xf>
    <xf numFmtId="164" fontId="5" fillId="0" borderId="0" xfId="0" applyFont="1" applyAlignment="1" applyProtection="1">
      <alignment horizontal="center" vertical="center"/>
      <protection hidden="1"/>
    </xf>
    <xf numFmtId="164" fontId="10" fillId="0" borderId="0" xfId="0" applyFont="1" applyAlignment="1" applyProtection="1">
      <alignment horizontal="left" vertical="center"/>
      <protection locked="0"/>
    </xf>
    <xf numFmtId="164" fontId="10" fillId="0" borderId="0" xfId="0" applyFont="1" applyAlignment="1" applyProtection="1">
      <alignment horizontal="center" vertical="center"/>
      <protection locked="0"/>
    </xf>
    <xf numFmtId="164" fontId="7" fillId="0" borderId="0" xfId="0" applyFont="1" applyAlignment="1" applyProtection="1">
      <alignment horizontal="center" vertical="center"/>
      <protection locked="0"/>
    </xf>
    <xf numFmtId="164" fontId="22" fillId="0" borderId="0" xfId="0" applyFont="1" applyAlignment="1" applyProtection="1">
      <alignment horizontal="center" vertical="center"/>
      <protection locked="0"/>
    </xf>
    <xf numFmtId="164" fontId="32" fillId="0" borderId="0" xfId="0" applyFont="1" applyAlignment="1" applyProtection="1">
      <alignment horizontal="center" vertical="center"/>
      <protection locked="0"/>
    </xf>
    <xf numFmtId="164" fontId="10" fillId="5" borderId="0" xfId="0" applyFont="1" applyFill="1" applyAlignment="1" applyProtection="1">
      <alignment horizontal="center" vertical="center"/>
      <protection hidden="1"/>
    </xf>
    <xf numFmtId="164" fontId="10" fillId="5" borderId="0" xfId="0" applyFont="1" applyFill="1" applyAlignment="1" applyProtection="1">
      <alignment horizontal="center" vertical="center"/>
      <protection locked="0" hidden="1"/>
    </xf>
    <xf numFmtId="164" fontId="5" fillId="0" borderId="0" xfId="0" applyFont="1" applyAlignment="1" applyProtection="1">
      <alignment horizontal="center" vertical="center"/>
      <protection locked="0" hidden="1"/>
    </xf>
    <xf numFmtId="0" fontId="10" fillId="5" borderId="0" xfId="0" applyNumberFormat="1" applyFont="1" applyFill="1" applyAlignment="1" applyProtection="1">
      <alignment horizontal="center" vertical="center"/>
      <protection hidden="1"/>
    </xf>
    <xf numFmtId="164" fontId="5" fillId="0" borderId="0" xfId="0" applyFont="1" applyAlignment="1" applyProtection="1">
      <alignment horizontal="left" vertical="center"/>
      <protection locked="0" hidden="1"/>
    </xf>
    <xf numFmtId="164" fontId="10" fillId="0" borderId="0" xfId="0" applyFont="1" applyAlignment="1" applyProtection="1">
      <alignment horizontal="center" vertical="center"/>
      <protection locked="0" hidden="1"/>
    </xf>
    <xf numFmtId="164" fontId="10" fillId="0" borderId="10" xfId="0" applyFont="1" applyBorder="1" applyAlignment="1" applyProtection="1">
      <alignment horizontal="center" vertical="center"/>
      <protection locked="0"/>
    </xf>
    <xf numFmtId="164" fontId="7" fillId="0" borderId="0" xfId="0" applyFont="1" applyAlignment="1" applyProtection="1">
      <alignment horizontal="center" vertical="center"/>
      <protection hidden="1"/>
    </xf>
    <xf numFmtId="164" fontId="7" fillId="0" borderId="0" xfId="0" applyFont="1" applyAlignment="1" applyProtection="1">
      <alignment horizontal="center" vertical="center"/>
      <protection locked="0" hidden="1"/>
    </xf>
    <xf numFmtId="164" fontId="22" fillId="0" borderId="0" xfId="0" applyFont="1" applyAlignment="1" applyProtection="1">
      <alignment horizontal="center" vertical="center"/>
      <protection locked="0" hidden="1"/>
    </xf>
    <xf numFmtId="164" fontId="19" fillId="0" borderId="0" xfId="0" applyFont="1" applyAlignment="1" applyProtection="1">
      <alignment horizontal="center" vertical="center"/>
      <protection locked="0"/>
    </xf>
    <xf numFmtId="166" fontId="5" fillId="0" borderId="31" xfId="0" applyNumberFormat="1" applyFont="1" applyFill="1" applyBorder="1" applyAlignment="1" applyProtection="1">
      <alignment horizontal="center" vertical="center"/>
      <protection locked="0"/>
    </xf>
    <xf numFmtId="164" fontId="10" fillId="5" borderId="0" xfId="0" applyFont="1" applyFill="1" applyAlignment="1" applyProtection="1">
      <alignment horizontal="left" vertical="center" wrapText="1"/>
      <protection locked="0"/>
    </xf>
    <xf numFmtId="164" fontId="7" fillId="0" borderId="0" xfId="0" applyFont="1" applyAlignment="1" applyProtection="1">
      <alignment horizontal="left" vertical="center"/>
      <protection locked="0"/>
    </xf>
    <xf numFmtId="164" fontId="22" fillId="0" borderId="0" xfId="0" applyFont="1" applyAlignment="1" applyProtection="1">
      <alignment horizontal="left" vertical="center"/>
      <protection locked="0"/>
    </xf>
    <xf numFmtId="164" fontId="32" fillId="0" borderId="0" xfId="0" applyFont="1" applyAlignment="1" applyProtection="1">
      <alignment horizontal="left" vertical="center"/>
      <protection locked="0"/>
    </xf>
    <xf numFmtId="164" fontId="5" fillId="0" borderId="32" xfId="0" applyFont="1" applyBorder="1" applyAlignment="1" applyProtection="1">
      <alignment horizontal="left" vertical="center"/>
      <protection locked="0"/>
    </xf>
    <xf numFmtId="0" fontId="0" fillId="12" borderId="0" xfId="9" applyFont="1" applyFill="1"/>
    <xf numFmtId="164" fontId="5" fillId="0" borderId="0" xfId="0" applyFont="1" applyBorder="1" applyAlignment="1" applyProtection="1">
      <alignment horizontal="center" vertical="center"/>
      <protection locked="0"/>
    </xf>
    <xf numFmtId="164" fontId="7" fillId="0" borderId="0" xfId="0" applyFont="1" applyBorder="1" applyAlignment="1" applyProtection="1">
      <alignment horizontal="center" vertical="center"/>
      <protection locked="0"/>
    </xf>
    <xf numFmtId="164" fontId="7" fillId="0" borderId="0" xfId="0" applyFont="1" applyBorder="1" applyAlignment="1" applyProtection="1">
      <alignment horizontal="center" vertical="center"/>
      <protection locked="0" hidden="1"/>
    </xf>
    <xf numFmtId="164" fontId="5" fillId="0" borderId="32" xfId="0" applyFont="1" applyBorder="1" applyAlignment="1" applyProtection="1">
      <alignment horizontal="center" vertical="center"/>
      <protection locked="0" hidden="1"/>
    </xf>
    <xf numFmtId="164" fontId="5" fillId="0" borderId="0" xfId="0" applyFont="1" applyBorder="1" applyAlignment="1" applyProtection="1">
      <alignment horizontal="center" vertical="center"/>
      <protection locked="0" hidden="1"/>
    </xf>
    <xf numFmtId="164" fontId="24" fillId="6" borderId="37" xfId="0" quotePrefix="1" applyFont="1" applyFill="1" applyBorder="1" applyAlignment="1" applyProtection="1">
      <alignment horizontal="center" vertical="center"/>
      <protection locked="0" hidden="1"/>
    </xf>
    <xf numFmtId="164" fontId="15" fillId="8" borderId="1" xfId="0" applyFont="1" applyFill="1" applyBorder="1" applyAlignment="1" applyProtection="1">
      <alignment horizontal="center" vertical="center"/>
      <protection locked="0" hidden="1"/>
    </xf>
    <xf numFmtId="164" fontId="7" fillId="0" borderId="1" xfId="0" applyFont="1" applyBorder="1" applyAlignment="1" applyProtection="1">
      <alignment horizontal="left" vertical="center"/>
      <protection locked="0"/>
    </xf>
    <xf numFmtId="164" fontId="22" fillId="0" borderId="1" xfId="0" applyFont="1" applyBorder="1" applyAlignment="1" applyProtection="1">
      <alignment horizontal="left" vertical="center"/>
      <protection locked="0"/>
    </xf>
    <xf numFmtId="0" fontId="32" fillId="0" borderId="1" xfId="0" applyNumberFormat="1" applyFont="1" applyBorder="1" applyAlignment="1" applyProtection="1">
      <alignment horizontal="left" vertical="center"/>
      <protection locked="0"/>
    </xf>
    <xf numFmtId="164" fontId="32" fillId="0" borderId="1" xfId="0" applyFont="1" applyBorder="1" applyAlignment="1" applyProtection="1">
      <alignment horizontal="left" vertical="center"/>
      <protection locked="0"/>
    </xf>
    <xf numFmtId="0" fontId="8" fillId="0" borderId="1" xfId="0" applyNumberFormat="1" applyFont="1" applyBorder="1" applyAlignment="1" applyProtection="1">
      <alignment horizontal="left" vertical="center"/>
      <protection locked="0"/>
    </xf>
    <xf numFmtId="0" fontId="0" fillId="12" borderId="0" xfId="9" applyFont="1" applyFill="1" applyAlignment="1">
      <alignment horizontal="left"/>
    </xf>
    <xf numFmtId="0" fontId="87" fillId="0" borderId="0" xfId="9" applyFont="1" applyAlignment="1">
      <alignment vertical="center"/>
    </xf>
    <xf numFmtId="164" fontId="10" fillId="5" borderId="0" xfId="0" applyFont="1" applyFill="1" applyBorder="1" applyAlignment="1" applyProtection="1">
      <alignment horizontal="center" vertical="center"/>
      <protection locked="0" hidden="1"/>
    </xf>
    <xf numFmtId="164" fontId="15" fillId="8" borderId="36" xfId="0" applyFont="1" applyFill="1" applyBorder="1" applyAlignment="1" applyProtection="1">
      <alignment horizontal="center" vertical="center"/>
      <protection locked="0" hidden="1"/>
    </xf>
    <xf numFmtId="164" fontId="89" fillId="0" borderId="0" xfId="0" applyFont="1" applyAlignment="1" applyProtection="1">
      <alignment horizontal="left" vertical="center"/>
      <protection locked="0"/>
    </xf>
    <xf numFmtId="0" fontId="3" fillId="0" borderId="4" xfId="0" applyNumberFormat="1" applyFont="1" applyBorder="1" applyAlignment="1" applyProtection="1">
      <alignment horizontal="center" vertical="center"/>
    </xf>
    <xf numFmtId="0" fontId="3" fillId="0" borderId="5" xfId="0" applyNumberFormat="1" applyFont="1" applyBorder="1" applyAlignment="1" applyProtection="1">
      <alignment horizontal="center" vertical="center"/>
    </xf>
    <xf numFmtId="0" fontId="3" fillId="0" borderId="6" xfId="0" applyNumberFormat="1" applyFont="1" applyBorder="1" applyAlignment="1" applyProtection="1">
      <alignment horizontal="center" vertical="center"/>
    </xf>
    <xf numFmtId="0" fontId="3" fillId="0" borderId="7" xfId="0" applyNumberFormat="1" applyFont="1" applyBorder="1" applyAlignment="1" applyProtection="1">
      <alignment horizontal="center" vertical="center"/>
    </xf>
    <xf numFmtId="0" fontId="12" fillId="4" borderId="16" xfId="0" applyNumberFormat="1" applyFont="1" applyFill="1" applyBorder="1" applyAlignment="1" applyProtection="1">
      <alignment horizontal="center" vertical="center"/>
    </xf>
    <xf numFmtId="0" fontId="12" fillId="4" borderId="17" xfId="0" applyNumberFormat="1" applyFont="1" applyFill="1" applyBorder="1" applyAlignment="1" applyProtection="1">
      <alignment horizontal="center" vertical="center"/>
    </xf>
    <xf numFmtId="0" fontId="12" fillId="4" borderId="18" xfId="0" applyNumberFormat="1" applyFont="1" applyFill="1" applyBorder="1" applyAlignment="1" applyProtection="1">
      <alignment horizontal="center" vertical="center"/>
    </xf>
    <xf numFmtId="0" fontId="4" fillId="3" borderId="2" xfId="0" applyNumberFormat="1" applyFont="1" applyFill="1" applyBorder="1" applyAlignment="1" applyProtection="1">
      <alignment horizontal="center" vertical="center"/>
      <protection locked="0"/>
    </xf>
    <xf numFmtId="0" fontId="4" fillId="3" borderId="3" xfId="0" applyNumberFormat="1" applyFont="1" applyFill="1" applyBorder="1" applyAlignment="1" applyProtection="1">
      <alignment horizontal="center" vertical="center"/>
      <protection locked="0"/>
    </xf>
    <xf numFmtId="0" fontId="4" fillId="3" borderId="4" xfId="0" applyNumberFormat="1" applyFont="1" applyFill="1" applyBorder="1" applyAlignment="1" applyProtection="1">
      <alignment horizontal="center" vertical="center"/>
      <protection locked="0"/>
    </xf>
    <xf numFmtId="0" fontId="4" fillId="3" borderId="5" xfId="0" applyNumberFormat="1" applyFont="1" applyFill="1" applyBorder="1" applyAlignment="1" applyProtection="1">
      <alignment horizontal="center" vertical="center"/>
      <protection locked="0"/>
    </xf>
    <xf numFmtId="0" fontId="4" fillId="3" borderId="6" xfId="0" applyNumberFormat="1" applyFont="1" applyFill="1" applyBorder="1" applyAlignment="1" applyProtection="1">
      <alignment horizontal="center" vertical="center"/>
      <protection locked="0"/>
    </xf>
    <xf numFmtId="0" fontId="4" fillId="3" borderId="7" xfId="0" applyNumberFormat="1" applyFont="1" applyFill="1" applyBorder="1" applyAlignment="1" applyProtection="1">
      <alignment horizontal="center" vertical="center"/>
      <protection locked="0"/>
    </xf>
    <xf numFmtId="0" fontId="3" fillId="0" borderId="2" xfId="0" applyNumberFormat="1" applyFont="1" applyBorder="1" applyAlignment="1" applyProtection="1">
      <alignment horizontal="center" vertical="center"/>
    </xf>
    <xf numFmtId="0" fontId="3" fillId="0" borderId="3" xfId="0" applyNumberFormat="1" applyFont="1" applyBorder="1" applyAlignment="1" applyProtection="1">
      <alignment horizontal="center" vertical="center"/>
    </xf>
    <xf numFmtId="0" fontId="2" fillId="3" borderId="16" xfId="0" applyNumberFormat="1" applyFont="1" applyFill="1" applyBorder="1" applyAlignment="1" applyProtection="1">
      <alignment horizontal="center" vertical="center"/>
      <protection locked="0"/>
    </xf>
    <xf numFmtId="0" fontId="2" fillId="3" borderId="17" xfId="0" applyNumberFormat="1" applyFont="1" applyFill="1" applyBorder="1" applyAlignment="1" applyProtection="1">
      <alignment horizontal="center" vertical="center"/>
      <protection locked="0"/>
    </xf>
    <xf numFmtId="0" fontId="2" fillId="3" borderId="18" xfId="0" applyNumberFormat="1" applyFont="1" applyFill="1" applyBorder="1" applyAlignment="1" applyProtection="1">
      <alignment horizontal="center" vertical="center"/>
      <protection locked="0"/>
    </xf>
    <xf numFmtId="0" fontId="12" fillId="0" borderId="30" xfId="0" applyNumberFormat="1" applyFont="1" applyFill="1" applyBorder="1" applyAlignment="1" applyProtection="1">
      <alignment horizontal="center" vertical="center"/>
    </xf>
    <xf numFmtId="0" fontId="12" fillId="0" borderId="17" xfId="0" applyNumberFormat="1" applyFont="1" applyFill="1" applyBorder="1" applyAlignment="1" applyProtection="1">
      <alignment horizontal="center" vertical="center"/>
    </xf>
    <xf numFmtId="0" fontId="12" fillId="0" borderId="18" xfId="0" applyNumberFormat="1" applyFont="1" applyFill="1" applyBorder="1" applyAlignment="1" applyProtection="1">
      <alignment horizontal="center" vertical="center"/>
    </xf>
    <xf numFmtId="164" fontId="11" fillId="0" borderId="11" xfId="0" applyFont="1" applyFill="1" applyBorder="1" applyAlignment="1" applyProtection="1">
      <alignment horizontal="center" vertical="center"/>
      <protection locked="0"/>
    </xf>
    <xf numFmtId="164" fontId="11" fillId="0" borderId="12" xfId="0" applyFont="1" applyFill="1" applyBorder="1" applyAlignment="1" applyProtection="1">
      <alignment horizontal="center" vertical="center"/>
      <protection locked="0"/>
    </xf>
    <xf numFmtId="0" fontId="6" fillId="0" borderId="8" xfId="0" applyNumberFormat="1" applyFont="1" applyFill="1" applyBorder="1" applyAlignment="1" applyProtection="1">
      <alignment horizontal="center" vertical="center"/>
      <protection locked="0"/>
    </xf>
    <xf numFmtId="0" fontId="6" fillId="0" borderId="9" xfId="0" applyNumberFormat="1" applyFont="1" applyFill="1" applyBorder="1" applyAlignment="1" applyProtection="1">
      <alignment horizontal="center" vertical="center"/>
      <protection locked="0"/>
    </xf>
    <xf numFmtId="0" fontId="12" fillId="0" borderId="16" xfId="0" applyNumberFormat="1" applyFont="1" applyFill="1" applyBorder="1" applyAlignment="1" applyProtection="1">
      <alignment horizontal="center" vertical="center"/>
    </xf>
    <xf numFmtId="0" fontId="12" fillId="0" borderId="86" xfId="0" applyNumberFormat="1" applyFont="1" applyFill="1" applyBorder="1" applyAlignment="1" applyProtection="1">
      <alignment horizontal="center" vertical="center"/>
    </xf>
    <xf numFmtId="164" fontId="5" fillId="0" borderId="31" xfId="0" applyFont="1" applyFill="1" applyBorder="1" applyAlignment="1" applyProtection="1">
      <alignment horizontal="center" vertical="center"/>
      <protection locked="0"/>
    </xf>
    <xf numFmtId="164" fontId="5" fillId="0" borderId="32" xfId="0" applyFont="1" applyFill="1" applyBorder="1" applyAlignment="1" applyProtection="1">
      <alignment horizontal="center" vertical="center"/>
      <protection locked="0"/>
    </xf>
    <xf numFmtId="164" fontId="4" fillId="2" borderId="8" xfId="0" applyFont="1" applyFill="1" applyBorder="1" applyAlignment="1" applyProtection="1">
      <alignment horizontal="center" vertical="center"/>
      <protection locked="0"/>
    </xf>
    <xf numFmtId="164" fontId="4" fillId="2" borderId="38" xfId="0" applyFont="1" applyFill="1" applyBorder="1" applyAlignment="1" applyProtection="1">
      <alignment horizontal="center" vertical="center"/>
      <protection locked="0"/>
    </xf>
    <xf numFmtId="0" fontId="46" fillId="0" borderId="68" xfId="9" applyFont="1" applyBorder="1" applyAlignment="1">
      <alignment horizontal="center" vertical="center" shrinkToFit="1"/>
    </xf>
    <xf numFmtId="0" fontId="46" fillId="0" borderId="67" xfId="9" applyFont="1" applyBorder="1" applyAlignment="1">
      <alignment horizontal="center" vertical="center" shrinkToFit="1"/>
    </xf>
    <xf numFmtId="0" fontId="40" fillId="0" borderId="34" xfId="9" applyFont="1" applyBorder="1" applyAlignment="1">
      <alignment horizontal="center" vertical="center" shrinkToFit="1"/>
    </xf>
    <xf numFmtId="0" fontId="40" fillId="0" borderId="43" xfId="9" applyFont="1" applyBorder="1" applyAlignment="1">
      <alignment horizontal="center" vertical="center" shrinkToFit="1"/>
    </xf>
    <xf numFmtId="0" fontId="40" fillId="0" borderId="42" xfId="9" applyFont="1" applyBorder="1" applyAlignment="1">
      <alignment horizontal="center" vertical="center" shrinkToFit="1"/>
    </xf>
    <xf numFmtId="0" fontId="46" fillId="0" borderId="45" xfId="9" applyFont="1" applyBorder="1" applyAlignment="1">
      <alignment horizontal="center" vertical="center" shrinkToFit="1"/>
    </xf>
    <xf numFmtId="0" fontId="46" fillId="0" borderId="43" xfId="9" applyFont="1" applyBorder="1" applyAlignment="1">
      <alignment horizontal="center" vertical="center" shrinkToFit="1"/>
    </xf>
    <xf numFmtId="0" fontId="46" fillId="0" borderId="44" xfId="9" applyFont="1" applyBorder="1" applyAlignment="1">
      <alignment horizontal="center" vertical="center" shrinkToFit="1"/>
    </xf>
    <xf numFmtId="0" fontId="46" fillId="0" borderId="59" xfId="9" applyFont="1" applyBorder="1" applyAlignment="1">
      <alignment horizontal="center" vertical="center" shrinkToFit="1"/>
    </xf>
    <xf numFmtId="0" fontId="46" fillId="0" borderId="56" xfId="9" applyFont="1" applyBorder="1" applyAlignment="1">
      <alignment horizontal="center" vertical="center" shrinkToFit="1"/>
    </xf>
    <xf numFmtId="0" fontId="46" fillId="0" borderId="55" xfId="9" applyFont="1" applyBorder="1" applyAlignment="1">
      <alignment horizontal="center" vertical="center" shrinkToFit="1"/>
    </xf>
    <xf numFmtId="0" fontId="40" fillId="0" borderId="35" xfId="9" applyFont="1" applyBorder="1" applyAlignment="1">
      <alignment horizontal="center" vertical="center" shrinkToFit="1"/>
    </xf>
    <xf numFmtId="0" fontId="40" fillId="0" borderId="64" xfId="9" applyFont="1" applyBorder="1" applyAlignment="1">
      <alignment horizontal="center" vertical="center" shrinkToFit="1"/>
    </xf>
    <xf numFmtId="0" fontId="46" fillId="0" borderId="53" xfId="9" applyFont="1" applyBorder="1" applyAlignment="1">
      <alignment horizontal="center" vertical="center" shrinkToFit="1"/>
    </xf>
    <xf numFmtId="0" fontId="46" fillId="0" borderId="50" xfId="9" applyFont="1" applyBorder="1" applyAlignment="1">
      <alignment horizontal="center" vertical="center" shrinkToFit="1"/>
    </xf>
    <xf numFmtId="0" fontId="46" fillId="0" borderId="52" xfId="9" applyFont="1" applyBorder="1" applyAlignment="1">
      <alignment horizontal="center" vertical="center" shrinkToFit="1"/>
    </xf>
    <xf numFmtId="0" fontId="40" fillId="0" borderId="75" xfId="9" applyFont="1" applyBorder="1" applyAlignment="1">
      <alignment horizontal="center" vertical="center" shrinkToFit="1"/>
    </xf>
    <xf numFmtId="0" fontId="40" fillId="0" borderId="74" xfId="9" applyFont="1" applyBorder="1" applyAlignment="1">
      <alignment horizontal="center" vertical="center" shrinkToFit="1"/>
    </xf>
    <xf numFmtId="0" fontId="40" fillId="0" borderId="31" xfId="9" applyFont="1" applyBorder="1" applyAlignment="1">
      <alignment horizontal="center" vertical="center" shrinkToFit="1"/>
    </xf>
    <xf numFmtId="0" fontId="40" fillId="0" borderId="32" xfId="9" applyFont="1" applyBorder="1" applyAlignment="1">
      <alignment horizontal="center" vertical="center" shrinkToFit="1"/>
    </xf>
    <xf numFmtId="0" fontId="40" fillId="0" borderId="46" xfId="9" applyFont="1" applyBorder="1" applyAlignment="1">
      <alignment horizontal="center" vertical="center" shrinkToFit="1"/>
    </xf>
    <xf numFmtId="0" fontId="40" fillId="0" borderId="67" xfId="9" applyFont="1" applyBorder="1" applyAlignment="1">
      <alignment horizontal="center" vertical="center" shrinkToFit="1"/>
    </xf>
    <xf numFmtId="0" fontId="40" fillId="0" borderId="66" xfId="9" applyFont="1" applyBorder="1" applyAlignment="1">
      <alignment horizontal="center" vertical="center" shrinkToFit="1"/>
    </xf>
    <xf numFmtId="0" fontId="46" fillId="0" borderId="58" xfId="9" applyFont="1" applyBorder="1" applyAlignment="1">
      <alignment horizontal="center" vertical="center" shrinkToFit="1"/>
    </xf>
    <xf numFmtId="0" fontId="47" fillId="0" borderId="45" xfId="9" applyFont="1" applyBorder="1" applyAlignment="1">
      <alignment horizontal="center" vertical="center" shrinkToFit="1"/>
    </xf>
    <xf numFmtId="0" fontId="47" fillId="0" borderId="43" xfId="9" applyFont="1" applyBorder="1" applyAlignment="1">
      <alignment horizontal="center" vertical="center" shrinkToFit="1"/>
    </xf>
    <xf numFmtId="0" fontId="47" fillId="0" borderId="44" xfId="9" applyFont="1" applyBorder="1" applyAlignment="1">
      <alignment horizontal="center" vertical="center" shrinkToFit="1"/>
    </xf>
    <xf numFmtId="0" fontId="49" fillId="15" borderId="8" xfId="9" applyFont="1" applyFill="1" applyBorder="1" applyAlignment="1">
      <alignment horizontal="center" vertical="center" shrinkToFit="1"/>
    </xf>
    <xf numFmtId="0" fontId="49" fillId="15" borderId="38" xfId="9" applyFont="1" applyFill="1" applyBorder="1" applyAlignment="1">
      <alignment horizontal="center" vertical="center" shrinkToFit="1"/>
    </xf>
    <xf numFmtId="0" fontId="49" fillId="15" borderId="9" xfId="9" applyFont="1" applyFill="1" applyBorder="1" applyAlignment="1">
      <alignment horizontal="center" vertical="center" shrinkToFit="1"/>
    </xf>
    <xf numFmtId="0" fontId="46" fillId="4" borderId="53" xfId="9" applyFont="1" applyFill="1" applyBorder="1" applyAlignment="1">
      <alignment horizontal="center" vertical="center" shrinkToFit="1"/>
    </xf>
    <xf numFmtId="0" fontId="46" fillId="4" borderId="50" xfId="9" applyFont="1" applyFill="1" applyBorder="1" applyAlignment="1">
      <alignment horizontal="center" vertical="center" shrinkToFit="1"/>
    </xf>
    <xf numFmtId="0" fontId="46" fillId="4" borderId="52" xfId="9" applyFont="1" applyFill="1" applyBorder="1" applyAlignment="1">
      <alignment horizontal="center" vertical="center" shrinkToFit="1"/>
    </xf>
    <xf numFmtId="0" fontId="48" fillId="0" borderId="51" xfId="9" applyFont="1" applyBorder="1" applyAlignment="1">
      <alignment horizontal="center" vertical="center" shrinkToFit="1"/>
    </xf>
    <xf numFmtId="0" fontId="48" fillId="0" borderId="50" xfId="9" applyFont="1" applyBorder="1" applyAlignment="1">
      <alignment horizontal="center" vertical="center" shrinkToFit="1"/>
    </xf>
    <xf numFmtId="0" fontId="48" fillId="0" borderId="49" xfId="9" applyFont="1" applyBorder="1" applyAlignment="1">
      <alignment horizontal="center" vertical="center" shrinkToFit="1"/>
    </xf>
    <xf numFmtId="0" fontId="44" fillId="14" borderId="8" xfId="9" applyFont="1" applyFill="1" applyBorder="1" applyAlignment="1">
      <alignment horizontal="center" vertical="center" shrinkToFit="1"/>
    </xf>
    <xf numFmtId="0" fontId="50" fillId="0" borderId="38" xfId="9" applyFont="1" applyBorder="1" applyAlignment="1">
      <alignment vertical="center"/>
    </xf>
    <xf numFmtId="0" fontId="50" fillId="0" borderId="9" xfId="9" applyFont="1" applyBorder="1" applyAlignment="1">
      <alignment vertical="center"/>
    </xf>
    <xf numFmtId="0" fontId="49" fillId="0" borderId="45" xfId="9" applyFont="1" applyBorder="1" applyAlignment="1">
      <alignment horizontal="center" vertical="center" shrinkToFit="1"/>
    </xf>
    <xf numFmtId="0" fontId="49" fillId="0" borderId="43" xfId="9" applyFont="1" applyBorder="1" applyAlignment="1">
      <alignment horizontal="center" vertical="center" shrinkToFit="1"/>
    </xf>
    <xf numFmtId="0" fontId="49" fillId="0" borderId="44" xfId="9" applyFont="1" applyBorder="1" applyAlignment="1">
      <alignment horizontal="center" vertical="center" shrinkToFit="1"/>
    </xf>
    <xf numFmtId="0" fontId="48" fillId="0" borderId="35" xfId="9" applyFont="1" applyBorder="1" applyAlignment="1">
      <alignment horizontal="center" vertical="center" shrinkToFit="1"/>
    </xf>
    <xf numFmtId="0" fontId="48" fillId="0" borderId="64" xfId="9" applyFont="1" applyBorder="1" applyAlignment="1">
      <alignment horizontal="center" vertical="center" shrinkToFit="1"/>
    </xf>
    <xf numFmtId="0" fontId="53" fillId="0" borderId="35" xfId="9" applyFont="1" applyBorder="1" applyAlignment="1">
      <alignment vertical="center"/>
    </xf>
    <xf numFmtId="0" fontId="53" fillId="0" borderId="64" xfId="9" applyFont="1" applyBorder="1" applyAlignment="1">
      <alignment vertical="center"/>
    </xf>
    <xf numFmtId="0" fontId="46" fillId="0" borderId="73" xfId="9" applyFont="1" applyBorder="1" applyAlignment="1">
      <alignment horizontal="center" vertical="center" shrinkToFit="1"/>
    </xf>
    <xf numFmtId="0" fontId="53" fillId="0" borderId="37" xfId="9" applyFont="1" applyBorder="1" applyAlignment="1">
      <alignment vertical="center"/>
    </xf>
    <xf numFmtId="0" fontId="46" fillId="0" borderId="71" xfId="9" applyFont="1" applyBorder="1" applyAlignment="1">
      <alignment horizontal="center" vertical="center" shrinkToFit="1"/>
    </xf>
    <xf numFmtId="0" fontId="53" fillId="0" borderId="28" xfId="9" applyFont="1" applyBorder="1" applyAlignment="1">
      <alignment vertical="center"/>
    </xf>
    <xf numFmtId="0" fontId="47" fillId="0" borderId="59" xfId="9" applyFont="1" applyBorder="1" applyAlignment="1">
      <alignment horizontal="center" vertical="center" wrapText="1" shrinkToFit="1"/>
    </xf>
    <xf numFmtId="0" fontId="47" fillId="0" borderId="56" xfId="9" applyFont="1" applyBorder="1" applyAlignment="1">
      <alignment horizontal="center" vertical="center" wrapText="1" shrinkToFit="1"/>
    </xf>
    <xf numFmtId="0" fontId="47" fillId="0" borderId="58" xfId="9" applyFont="1" applyBorder="1" applyAlignment="1">
      <alignment horizontal="center" vertical="center" wrapText="1" shrinkToFit="1"/>
    </xf>
    <xf numFmtId="0" fontId="40" fillId="0" borderId="57" xfId="9" applyFont="1" applyBorder="1" applyAlignment="1">
      <alignment horizontal="center" vertical="center" shrinkToFit="1"/>
    </xf>
    <xf numFmtId="0" fontId="40" fillId="0" borderId="56" xfId="9" applyFont="1" applyBorder="1" applyAlignment="1">
      <alignment horizontal="center" vertical="center" shrinkToFit="1"/>
    </xf>
    <xf numFmtId="0" fontId="40" fillId="0" borderId="55" xfId="9" applyFont="1" applyBorder="1" applyAlignment="1">
      <alignment horizontal="center" vertical="center" shrinkToFit="1"/>
    </xf>
    <xf numFmtId="0" fontId="44" fillId="14" borderId="38" xfId="9" applyFont="1" applyFill="1" applyBorder="1" applyAlignment="1">
      <alignment horizontal="center" vertical="center" shrinkToFit="1"/>
    </xf>
    <xf numFmtId="0" fontId="44" fillId="14" borderId="9" xfId="9" applyFont="1" applyFill="1" applyBorder="1" applyAlignment="1">
      <alignment horizontal="center" vertical="center" shrinkToFit="1"/>
    </xf>
    <xf numFmtId="0" fontId="47" fillId="0" borderId="53" xfId="9" applyFont="1" applyBorder="1" applyAlignment="1">
      <alignment horizontal="center" vertical="center" shrinkToFit="1"/>
    </xf>
    <xf numFmtId="0" fontId="47" fillId="0" borderId="50" xfId="9" applyFont="1" applyBorder="1" applyAlignment="1">
      <alignment horizontal="center" vertical="center" shrinkToFit="1"/>
    </xf>
    <xf numFmtId="0" fontId="47" fillId="0" borderId="52" xfId="9" applyFont="1" applyBorder="1" applyAlignment="1">
      <alignment horizontal="center" vertical="center" shrinkToFit="1"/>
    </xf>
    <xf numFmtId="0" fontId="40" fillId="0" borderId="51" xfId="9" applyFont="1" applyBorder="1" applyAlignment="1">
      <alignment horizontal="center" vertical="center" shrinkToFit="1"/>
    </xf>
    <xf numFmtId="0" fontId="40" fillId="0" borderId="50" xfId="9" applyFont="1" applyBorder="1" applyAlignment="1">
      <alignment horizontal="center" vertical="center" shrinkToFit="1"/>
    </xf>
    <xf numFmtId="0" fontId="40" fillId="0" borderId="49" xfId="9" applyFont="1" applyBorder="1" applyAlignment="1">
      <alignment horizontal="center" vertical="center" shrinkToFit="1"/>
    </xf>
    <xf numFmtId="0" fontId="46" fillId="0" borderId="47" xfId="9" applyFont="1" applyBorder="1" applyAlignment="1">
      <alignment horizontal="center" vertical="center" shrinkToFit="1"/>
    </xf>
    <xf numFmtId="0" fontId="46" fillId="0" borderId="32" xfId="9" applyFont="1" applyBorder="1" applyAlignment="1">
      <alignment horizontal="center" vertical="center" shrinkToFit="1"/>
    </xf>
    <xf numFmtId="0" fontId="46" fillId="0" borderId="33" xfId="9" applyFont="1" applyBorder="1" applyAlignment="1">
      <alignment horizontal="center" vertical="center" shrinkToFit="1"/>
    </xf>
    <xf numFmtId="0" fontId="46" fillId="0" borderId="65" xfId="9" applyFont="1" applyBorder="1" applyAlignment="1">
      <alignment horizontal="center" vertical="center" shrinkToFit="1"/>
    </xf>
    <xf numFmtId="0" fontId="46" fillId="0" borderId="35" xfId="9" applyFont="1" applyBorder="1" applyAlignment="1">
      <alignment horizontal="center" vertical="center" shrinkToFit="1"/>
    </xf>
    <xf numFmtId="0" fontId="47" fillId="0" borderId="45" xfId="9" applyFont="1" applyBorder="1" applyAlignment="1">
      <alignment horizontal="center" vertical="center" wrapText="1" shrinkToFit="1"/>
    </xf>
    <xf numFmtId="0" fontId="47" fillId="0" borderId="43" xfId="9" applyFont="1" applyBorder="1" applyAlignment="1">
      <alignment horizontal="center" vertical="center" wrapText="1" shrinkToFit="1"/>
    </xf>
    <xf numFmtId="0" fontId="47" fillId="0" borderId="44" xfId="9" applyFont="1" applyBorder="1" applyAlignment="1">
      <alignment horizontal="center" vertical="center" wrapText="1" shrinkToFit="1"/>
    </xf>
    <xf numFmtId="0" fontId="46" fillId="0" borderId="0" xfId="9" applyFont="1" applyAlignment="1">
      <alignment horizontal="center" vertical="center" shrinkToFit="1"/>
    </xf>
    <xf numFmtId="0" fontId="49" fillId="15" borderId="8" xfId="9" applyFont="1" applyFill="1" applyBorder="1" applyAlignment="1">
      <alignment horizontal="center" vertical="center" wrapText="1" shrinkToFit="1"/>
    </xf>
    <xf numFmtId="0" fontId="48" fillId="0" borderId="0" xfId="9" applyFont="1" applyAlignment="1">
      <alignment horizontal="center" vertical="center" shrinkToFit="1"/>
    </xf>
    <xf numFmtId="0" fontId="44" fillId="14" borderId="53" xfId="9" applyFont="1" applyFill="1" applyBorder="1" applyAlignment="1">
      <alignment horizontal="center" vertical="center" shrinkToFit="1"/>
    </xf>
    <xf numFmtId="0" fontId="23" fillId="0" borderId="50" xfId="9" applyBorder="1" applyAlignment="1">
      <alignment vertical="center"/>
    </xf>
    <xf numFmtId="0" fontId="23" fillId="0" borderId="49" xfId="9" applyBorder="1" applyAlignment="1">
      <alignment vertical="center"/>
    </xf>
    <xf numFmtId="0" fontId="46" fillId="0" borderId="76" xfId="9" applyFont="1" applyBorder="1" applyAlignment="1">
      <alignment horizontal="center" vertical="center" shrinkToFit="1"/>
    </xf>
    <xf numFmtId="0" fontId="46" fillId="0" borderId="75" xfId="9" applyFont="1" applyBorder="1" applyAlignment="1">
      <alignment horizontal="center" vertical="center" shrinkToFit="1"/>
    </xf>
    <xf numFmtId="0" fontId="57" fillId="15" borderId="13" xfId="9" applyFont="1" applyFill="1" applyBorder="1" applyAlignment="1">
      <alignment horizontal="center" vertical="center" wrapText="1" shrinkToFit="1"/>
    </xf>
    <xf numFmtId="0" fontId="56" fillId="15" borderId="77" xfId="9" applyFont="1" applyFill="1" applyBorder="1" applyAlignment="1">
      <alignment vertical="center"/>
    </xf>
    <xf numFmtId="0" fontId="56" fillId="15" borderId="14" xfId="9" applyFont="1" applyFill="1" applyBorder="1" applyAlignment="1">
      <alignment vertical="center"/>
    </xf>
    <xf numFmtId="0" fontId="53" fillId="0" borderId="75" xfId="9" applyFont="1" applyBorder="1" applyAlignment="1">
      <alignment vertical="center"/>
    </xf>
    <xf numFmtId="0" fontId="53" fillId="0" borderId="74" xfId="9" applyFont="1" applyBorder="1" applyAlignment="1">
      <alignment vertical="center"/>
    </xf>
    <xf numFmtId="0" fontId="49" fillId="14" borderId="8" xfId="9" applyFont="1" applyFill="1" applyBorder="1" applyAlignment="1">
      <alignment horizontal="center" vertical="center" shrinkToFit="1"/>
    </xf>
    <xf numFmtId="0" fontId="58" fillId="14" borderId="38" xfId="9" applyFont="1" applyFill="1" applyBorder="1" applyAlignment="1">
      <alignment vertical="center"/>
    </xf>
    <xf numFmtId="0" fontId="58" fillId="14" borderId="9" xfId="9" applyFont="1" applyFill="1" applyBorder="1" applyAlignment="1">
      <alignment vertical="center"/>
    </xf>
    <xf numFmtId="0" fontId="46" fillId="0" borderId="42" xfId="9" applyFont="1" applyBorder="1" applyAlignment="1">
      <alignment horizontal="center" vertical="center" shrinkToFit="1"/>
    </xf>
    <xf numFmtId="0" fontId="74" fillId="21" borderId="11" xfId="9" applyFont="1" applyFill="1" applyBorder="1" applyAlignment="1">
      <alignment horizontal="center" vertical="center"/>
    </xf>
    <xf numFmtId="0" fontId="74" fillId="21" borderId="12" xfId="9" applyFont="1" applyFill="1" applyBorder="1" applyAlignment="1">
      <alignment horizontal="center" vertical="center"/>
    </xf>
    <xf numFmtId="0" fontId="74" fillId="21" borderId="36" xfId="9" applyFont="1" applyFill="1" applyBorder="1" applyAlignment="1">
      <alignment horizontal="center" vertical="center"/>
    </xf>
    <xf numFmtId="0" fontId="74" fillId="20" borderId="11" xfId="9" applyFont="1" applyFill="1" applyBorder="1" applyAlignment="1">
      <alignment horizontal="center" vertical="center"/>
    </xf>
    <xf numFmtId="0" fontId="74" fillId="20" borderId="12" xfId="9" applyFont="1" applyFill="1" applyBorder="1" applyAlignment="1">
      <alignment horizontal="center" vertical="center"/>
    </xf>
    <xf numFmtId="0" fontId="74" fillId="20" borderId="36" xfId="9" applyFont="1" applyFill="1" applyBorder="1" applyAlignment="1">
      <alignment horizontal="center" vertical="center"/>
    </xf>
    <xf numFmtId="0" fontId="57" fillId="19" borderId="2" xfId="9" applyFont="1" applyFill="1" applyBorder="1" applyAlignment="1">
      <alignment horizontal="center" vertical="center" wrapText="1" shrinkToFit="1"/>
    </xf>
    <xf numFmtId="0" fontId="57" fillId="19" borderId="48" xfId="9" applyFont="1" applyFill="1" applyBorder="1" applyAlignment="1">
      <alignment horizontal="center" vertical="center" shrinkToFit="1"/>
    </xf>
    <xf numFmtId="0" fontId="57" fillId="19" borderId="3" xfId="9" applyFont="1" applyFill="1" applyBorder="1" applyAlignment="1">
      <alignment horizontal="center" vertical="center" shrinkToFit="1"/>
    </xf>
    <xf numFmtId="0" fontId="57" fillId="19" borderId="6" xfId="9" applyFont="1" applyFill="1" applyBorder="1" applyAlignment="1">
      <alignment horizontal="center" vertical="center" shrinkToFit="1"/>
    </xf>
    <xf numFmtId="0" fontId="57" fillId="19" borderId="39" xfId="9" applyFont="1" applyFill="1" applyBorder="1" applyAlignment="1">
      <alignment horizontal="center" vertical="center" shrinkToFit="1"/>
    </xf>
    <xf numFmtId="0" fontId="57" fillId="19" borderId="7" xfId="9" applyFont="1" applyFill="1" applyBorder="1" applyAlignment="1">
      <alignment horizontal="center" vertical="center" shrinkToFit="1"/>
    </xf>
    <xf numFmtId="0" fontId="64" fillId="17" borderId="8" xfId="9" applyFont="1" applyFill="1" applyBorder="1" applyAlignment="1">
      <alignment horizontal="center" vertical="center" wrapText="1"/>
    </xf>
    <xf numFmtId="0" fontId="64" fillId="17" borderId="38" xfId="9" applyFont="1" applyFill="1" applyBorder="1" applyAlignment="1">
      <alignment horizontal="center" vertical="center" wrapText="1"/>
    </xf>
    <xf numFmtId="0" fontId="64" fillId="17" borderId="9" xfId="9" applyFont="1" applyFill="1" applyBorder="1" applyAlignment="1">
      <alignment horizontal="center" vertical="center" wrapText="1"/>
    </xf>
    <xf numFmtId="0" fontId="48" fillId="4" borderId="45" xfId="9" applyFont="1" applyFill="1" applyBorder="1" applyAlignment="1">
      <alignment horizontal="center" vertical="center" wrapText="1"/>
    </xf>
    <xf numFmtId="0" fontId="48" fillId="4" borderId="43" xfId="9" applyFont="1" applyFill="1" applyBorder="1" applyAlignment="1">
      <alignment horizontal="center" vertical="center" wrapText="1"/>
    </xf>
    <xf numFmtId="0" fontId="48" fillId="4" borderId="44" xfId="9" applyFont="1" applyFill="1" applyBorder="1" applyAlignment="1">
      <alignment horizontal="center" vertical="center" wrapText="1"/>
    </xf>
    <xf numFmtId="0" fontId="48" fillId="0" borderId="57" xfId="9" applyFont="1" applyBorder="1" applyAlignment="1">
      <alignment horizontal="center" vertical="center" wrapText="1"/>
    </xf>
    <xf numFmtId="0" fontId="48" fillId="0" borderId="56" xfId="9" applyFont="1" applyBorder="1" applyAlignment="1">
      <alignment horizontal="center" vertical="center" wrapText="1"/>
    </xf>
    <xf numFmtId="0" fontId="48" fillId="0" borderId="55" xfId="9" applyFont="1" applyBorder="1" applyAlignment="1">
      <alignment horizontal="center" vertical="center" wrapText="1"/>
    </xf>
    <xf numFmtId="0" fontId="48" fillId="4" borderId="59" xfId="9" applyFont="1" applyFill="1" applyBorder="1" applyAlignment="1">
      <alignment horizontal="center" vertical="center"/>
    </xf>
    <xf numFmtId="0" fontId="48" fillId="4" borderId="56" xfId="9" applyFont="1" applyFill="1" applyBorder="1" applyAlignment="1">
      <alignment horizontal="center" vertical="center"/>
    </xf>
    <xf numFmtId="0" fontId="48" fillId="4" borderId="58" xfId="9" applyFont="1" applyFill="1" applyBorder="1" applyAlignment="1">
      <alignment horizontal="center" vertical="center"/>
    </xf>
    <xf numFmtId="0" fontId="42" fillId="18" borderId="8" xfId="9" applyFont="1" applyFill="1" applyBorder="1" applyAlignment="1">
      <alignment horizontal="center" vertical="center" shrinkToFit="1"/>
    </xf>
    <xf numFmtId="0" fontId="42" fillId="18" borderId="38" xfId="9" applyFont="1" applyFill="1" applyBorder="1" applyAlignment="1">
      <alignment horizontal="center" vertical="center" shrinkToFit="1"/>
    </xf>
    <xf numFmtId="0" fontId="42" fillId="18" borderId="9" xfId="9" applyFont="1" applyFill="1" applyBorder="1" applyAlignment="1">
      <alignment horizontal="center" vertical="center" shrinkToFit="1"/>
    </xf>
    <xf numFmtId="0" fontId="25" fillId="0" borderId="76" xfId="9" applyFont="1" applyBorder="1" applyAlignment="1">
      <alignment vertical="center" wrapText="1" shrinkToFit="1"/>
    </xf>
    <xf numFmtId="0" fontId="25" fillId="0" borderId="74" xfId="9" applyFont="1" applyBorder="1" applyAlignment="1">
      <alignment vertical="center" wrapText="1" shrinkToFit="1"/>
    </xf>
    <xf numFmtId="0" fontId="77" fillId="0" borderId="0" xfId="9" applyFont="1" applyAlignment="1">
      <alignment vertical="center" shrinkToFit="1"/>
    </xf>
    <xf numFmtId="0" fontId="46" fillId="16" borderId="31" xfId="9" applyFont="1" applyFill="1" applyBorder="1" applyAlignment="1">
      <alignment horizontal="center" vertical="center" wrapText="1"/>
    </xf>
    <xf numFmtId="0" fontId="46" fillId="16" borderId="32" xfId="9" applyFont="1" applyFill="1" applyBorder="1" applyAlignment="1">
      <alignment horizontal="center" vertical="center" wrapText="1"/>
    </xf>
    <xf numFmtId="0" fontId="46" fillId="16" borderId="46" xfId="9" applyFont="1" applyFill="1" applyBorder="1" applyAlignment="1">
      <alignment horizontal="center" vertical="center" wrapText="1"/>
    </xf>
    <xf numFmtId="0" fontId="48" fillId="4" borderId="34" xfId="9" applyFont="1" applyFill="1" applyBorder="1" applyAlignment="1">
      <alignment horizontal="center" vertical="center" shrinkToFit="1"/>
    </xf>
    <xf numFmtId="0" fontId="48" fillId="4" borderId="43" xfId="9" applyFont="1" applyFill="1" applyBorder="1" applyAlignment="1">
      <alignment horizontal="center" vertical="center" shrinkToFit="1"/>
    </xf>
    <xf numFmtId="0" fontId="48" fillId="4" borderId="42" xfId="9" applyFont="1" applyFill="1" applyBorder="1" applyAlignment="1">
      <alignment horizontal="center" vertical="center" shrinkToFit="1"/>
    </xf>
    <xf numFmtId="0" fontId="48" fillId="0" borderId="34" xfId="9" applyFont="1" applyBorder="1" applyAlignment="1">
      <alignment horizontal="center" vertical="center" shrinkToFit="1"/>
    </xf>
    <xf numFmtId="0" fontId="48" fillId="0" borderId="43" xfId="9" applyFont="1" applyBorder="1" applyAlignment="1">
      <alignment horizontal="center" vertical="center" shrinkToFit="1"/>
    </xf>
    <xf numFmtId="0" fontId="48" fillId="0" borderId="42" xfId="9" applyFont="1" applyBorder="1" applyAlignment="1">
      <alignment horizontal="center" vertical="center" shrinkToFit="1"/>
    </xf>
    <xf numFmtId="0" fontId="78" fillId="0" borderId="0" xfId="9" applyFont="1" applyAlignment="1">
      <alignment horizontal="left" vertical="center" shrinkToFit="1"/>
    </xf>
    <xf numFmtId="0" fontId="77" fillId="0" borderId="0" xfId="9" applyFont="1" applyAlignment="1">
      <alignment horizontal="left" vertical="center" shrinkToFit="1"/>
    </xf>
    <xf numFmtId="0" fontId="70" fillId="4" borderId="2" xfId="9" applyFont="1" applyFill="1" applyBorder="1" applyAlignment="1">
      <alignment horizontal="center" vertical="center"/>
    </xf>
    <xf numFmtId="0" fontId="69" fillId="0" borderId="48" xfId="9" applyFont="1" applyBorder="1" applyAlignment="1">
      <alignment horizontal="center" vertical="center"/>
    </xf>
    <xf numFmtId="0" fontId="69" fillId="0" borderId="3" xfId="9" applyFont="1" applyBorder="1" applyAlignment="1">
      <alignment horizontal="center" vertical="center"/>
    </xf>
    <xf numFmtId="0" fontId="69" fillId="0" borderId="6" xfId="9" applyFont="1" applyBorder="1" applyAlignment="1">
      <alignment horizontal="center" vertical="center"/>
    </xf>
    <xf numFmtId="0" fontId="69" fillId="0" borderId="39" xfId="9" applyFont="1" applyBorder="1" applyAlignment="1">
      <alignment horizontal="center" vertical="center"/>
    </xf>
    <xf numFmtId="0" fontId="69" fillId="0" borderId="7" xfId="9" applyFont="1" applyBorder="1" applyAlignment="1">
      <alignment horizontal="center" vertical="center"/>
    </xf>
    <xf numFmtId="0" fontId="68" fillId="4" borderId="2" xfId="9" applyFont="1" applyFill="1" applyBorder="1" applyAlignment="1">
      <alignment horizontal="center" vertical="center"/>
    </xf>
    <xf numFmtId="0" fontId="68" fillId="0" borderId="48" xfId="9" applyFont="1" applyBorder="1" applyAlignment="1">
      <alignment vertical="center"/>
    </xf>
    <xf numFmtId="0" fontId="68" fillId="0" borderId="3" xfId="9" applyFont="1" applyBorder="1" applyAlignment="1">
      <alignment vertical="center"/>
    </xf>
    <xf numFmtId="0" fontId="68" fillId="0" borderId="6" xfId="9" applyFont="1" applyBorder="1" applyAlignment="1">
      <alignment vertical="center"/>
    </xf>
    <xf numFmtId="0" fontId="68" fillId="0" borderId="39" xfId="9" applyFont="1" applyBorder="1" applyAlignment="1">
      <alignment vertical="center"/>
    </xf>
    <xf numFmtId="0" fontId="68" fillId="0" borderId="7" xfId="9" applyFont="1" applyBorder="1" applyAlignment="1">
      <alignment vertical="center"/>
    </xf>
    <xf numFmtId="0" fontId="73" fillId="20" borderId="1" xfId="9" applyFont="1" applyFill="1" applyBorder="1" applyAlignment="1">
      <alignment horizontal="center" vertical="center"/>
    </xf>
    <xf numFmtId="0" fontId="73" fillId="20" borderId="0" xfId="9" applyFont="1" applyFill="1" applyAlignment="1">
      <alignment horizontal="center" vertical="center"/>
    </xf>
    <xf numFmtId="0" fontId="73" fillId="20" borderId="10" xfId="9" applyFont="1" applyFill="1" applyBorder="1" applyAlignment="1">
      <alignment horizontal="center" vertical="center"/>
    </xf>
    <xf numFmtId="0" fontId="72" fillId="21" borderId="1" xfId="9" applyFont="1" applyFill="1" applyBorder="1" applyAlignment="1">
      <alignment horizontal="center" vertical="center" wrapText="1"/>
    </xf>
    <xf numFmtId="0" fontId="72" fillId="21" borderId="0" xfId="9" applyFont="1" applyFill="1" applyAlignment="1">
      <alignment horizontal="center" vertical="center" wrapText="1"/>
    </xf>
    <xf numFmtId="0" fontId="72" fillId="21" borderId="10" xfId="9" applyFont="1" applyFill="1" applyBorder="1" applyAlignment="1">
      <alignment horizontal="center" vertical="center" wrapText="1"/>
    </xf>
    <xf numFmtId="0" fontId="72" fillId="21" borderId="31" xfId="9" applyFont="1" applyFill="1" applyBorder="1" applyAlignment="1">
      <alignment horizontal="center" vertical="center" wrapText="1"/>
    </xf>
    <xf numFmtId="0" fontId="72" fillId="21" borderId="32" xfId="9" applyFont="1" applyFill="1" applyBorder="1" applyAlignment="1">
      <alignment horizontal="center" vertical="center" wrapText="1"/>
    </xf>
    <xf numFmtId="0" fontId="72" fillId="21" borderId="33" xfId="9" applyFont="1" applyFill="1" applyBorder="1" applyAlignment="1">
      <alignment horizontal="center" vertical="center" wrapText="1"/>
    </xf>
    <xf numFmtId="0" fontId="46" fillId="18" borderId="8" xfId="9" applyFont="1" applyFill="1" applyBorder="1" applyAlignment="1">
      <alignment horizontal="center" vertical="center" shrinkToFit="1"/>
    </xf>
    <xf numFmtId="0" fontId="46" fillId="18" borderId="38" xfId="9" applyFont="1" applyFill="1" applyBorder="1" applyAlignment="1">
      <alignment horizontal="center" vertical="center" shrinkToFit="1"/>
    </xf>
    <xf numFmtId="0" fontId="46" fillId="18" borderId="9" xfId="9" applyFont="1" applyFill="1" applyBorder="1" applyAlignment="1">
      <alignment horizontal="center" vertical="center" shrinkToFit="1"/>
    </xf>
    <xf numFmtId="0" fontId="72" fillId="20" borderId="0" xfId="9" applyFont="1" applyFill="1" applyAlignment="1">
      <alignment horizontal="center" vertical="center" wrapText="1"/>
    </xf>
    <xf numFmtId="0" fontId="72" fillId="20" borderId="10" xfId="9" applyFont="1" applyFill="1" applyBorder="1" applyAlignment="1">
      <alignment horizontal="center" vertical="center" wrapText="1"/>
    </xf>
    <xf numFmtId="0" fontId="72" fillId="20" borderId="32" xfId="9" applyFont="1" applyFill="1" applyBorder="1" applyAlignment="1">
      <alignment horizontal="center" vertical="center" wrapText="1"/>
    </xf>
    <xf numFmtId="0" fontId="72" fillId="20" borderId="33" xfId="9" applyFont="1" applyFill="1" applyBorder="1" applyAlignment="1">
      <alignment horizontal="center" vertical="center" wrapText="1"/>
    </xf>
    <xf numFmtId="0" fontId="40" fillId="0" borderId="37" xfId="9" applyFont="1" applyBorder="1" applyAlignment="1">
      <alignment horizontal="center" vertical="center" shrinkToFit="1"/>
    </xf>
    <xf numFmtId="0" fontId="40" fillId="0" borderId="72" xfId="9" applyFont="1" applyBorder="1" applyAlignment="1">
      <alignment horizontal="center" vertical="center" shrinkToFit="1"/>
    </xf>
    <xf numFmtId="0" fontId="48" fillId="4" borderId="34" xfId="9" applyFont="1" applyFill="1" applyBorder="1" applyAlignment="1">
      <alignment horizontal="center" vertical="center" wrapText="1"/>
    </xf>
    <xf numFmtId="0" fontId="48" fillId="4" borderId="42" xfId="9" applyFont="1" applyFill="1" applyBorder="1" applyAlignment="1">
      <alignment horizontal="center" vertical="center" wrapText="1"/>
    </xf>
    <xf numFmtId="0" fontId="48" fillId="0" borderId="34" xfId="9" applyFont="1" applyBorder="1" applyAlignment="1">
      <alignment horizontal="center" vertical="center" wrapText="1"/>
    </xf>
    <xf numFmtId="0" fontId="48" fillId="0" borderId="43" xfId="9" applyFont="1" applyBorder="1" applyAlignment="1">
      <alignment horizontal="center" vertical="center" wrapText="1"/>
    </xf>
    <xf numFmtId="0" fontId="48" fillId="0" borderId="42" xfId="9" applyFont="1" applyBorder="1" applyAlignment="1">
      <alignment horizontal="center" vertical="center" wrapText="1"/>
    </xf>
    <xf numFmtId="0" fontId="46" fillId="16" borderId="53" xfId="9" applyFont="1" applyFill="1" applyBorder="1" applyAlignment="1">
      <alignment horizontal="center" vertical="center" wrapText="1"/>
    </xf>
    <xf numFmtId="0" fontId="46" fillId="16" borderId="50" xfId="9" applyFont="1" applyFill="1" applyBorder="1" applyAlignment="1">
      <alignment horizontal="center" vertical="center" wrapText="1"/>
    </xf>
    <xf numFmtId="0" fontId="46" fillId="16" borderId="52" xfId="9" applyFont="1" applyFill="1" applyBorder="1" applyAlignment="1">
      <alignment horizontal="center" vertical="center" wrapText="1"/>
    </xf>
    <xf numFmtId="0" fontId="48" fillId="4" borderId="45" xfId="9" applyFont="1" applyFill="1" applyBorder="1" applyAlignment="1">
      <alignment horizontal="center" vertical="center"/>
    </xf>
    <xf numFmtId="0" fontId="48" fillId="4" borderId="43" xfId="9" applyFont="1" applyFill="1" applyBorder="1" applyAlignment="1">
      <alignment horizontal="center" vertical="center"/>
    </xf>
    <xf numFmtId="0" fontId="48" fillId="4" borderId="44" xfId="9" applyFont="1" applyFill="1" applyBorder="1" applyAlignment="1">
      <alignment horizontal="center" vertical="center"/>
    </xf>
    <xf numFmtId="0" fontId="48" fillId="4" borderId="57" xfId="9" applyFont="1" applyFill="1" applyBorder="1" applyAlignment="1">
      <alignment horizontal="center" vertical="center" wrapText="1"/>
    </xf>
    <xf numFmtId="0" fontId="48" fillId="4" borderId="56" xfId="9" applyFont="1" applyFill="1" applyBorder="1" applyAlignment="1">
      <alignment horizontal="center" vertical="center" wrapText="1"/>
    </xf>
    <xf numFmtId="0" fontId="48" fillId="4" borderId="55" xfId="9" applyFont="1" applyFill="1" applyBorder="1" applyAlignment="1">
      <alignment horizontal="center" vertical="center" wrapText="1"/>
    </xf>
    <xf numFmtId="0" fontId="54" fillId="16" borderId="31" xfId="9" applyFont="1" applyFill="1" applyBorder="1" applyAlignment="1">
      <alignment horizontal="center" vertical="center" wrapText="1"/>
    </xf>
    <xf numFmtId="0" fontId="54" fillId="16" borderId="32" xfId="9" applyFont="1" applyFill="1" applyBorder="1" applyAlignment="1">
      <alignment horizontal="center" vertical="center" wrapText="1"/>
    </xf>
    <xf numFmtId="0" fontId="54" fillId="16" borderId="46" xfId="9" applyFont="1" applyFill="1" applyBorder="1" applyAlignment="1">
      <alignment horizontal="center" vertical="center" wrapText="1"/>
    </xf>
    <xf numFmtId="0" fontId="64" fillId="17" borderId="2" xfId="9" applyFont="1" applyFill="1" applyBorder="1" applyAlignment="1">
      <alignment horizontal="center" vertical="center" wrapText="1"/>
    </xf>
    <xf numFmtId="0" fontId="64" fillId="17" borderId="48" xfId="9" applyFont="1" applyFill="1" applyBorder="1" applyAlignment="1">
      <alignment horizontal="center" vertical="center" wrapText="1"/>
    </xf>
    <xf numFmtId="0" fontId="64" fillId="17" borderId="3" xfId="9" applyFont="1" applyFill="1" applyBorder="1" applyAlignment="1">
      <alignment horizontal="center" vertical="center" wrapText="1"/>
    </xf>
    <xf numFmtId="0" fontId="45" fillId="0" borderId="35" xfId="9" applyFont="1" applyBorder="1" applyAlignment="1">
      <alignment vertical="center" wrapText="1" shrinkToFit="1"/>
    </xf>
    <xf numFmtId="0" fontId="45" fillId="0" borderId="35" xfId="9" applyFont="1" applyBorder="1" applyAlignment="1">
      <alignment horizontal="center" vertical="center" wrapText="1" shrinkToFit="1"/>
    </xf>
    <xf numFmtId="0" fontId="39" fillId="4" borderId="45" xfId="9" applyFont="1" applyFill="1" applyBorder="1" applyAlignment="1">
      <alignment horizontal="center" vertical="center" shrinkToFit="1"/>
    </xf>
    <xf numFmtId="0" fontId="39" fillId="4" borderId="43" xfId="9" applyFont="1" applyFill="1" applyBorder="1" applyAlignment="1">
      <alignment horizontal="center" vertical="center" shrinkToFit="1"/>
    </xf>
    <xf numFmtId="0" fontId="39" fillId="4" borderId="44" xfId="9" applyFont="1" applyFill="1" applyBorder="1" applyAlignment="1">
      <alignment horizontal="center" vertical="center" shrinkToFit="1"/>
    </xf>
    <xf numFmtId="0" fontId="11" fillId="13" borderId="8" xfId="9" applyFont="1" applyFill="1" applyBorder="1" applyAlignment="1">
      <alignment horizontal="center" vertical="center" shrinkToFit="1"/>
    </xf>
    <xf numFmtId="0" fontId="11" fillId="13" borderId="38" xfId="9" applyFont="1" applyFill="1" applyBorder="1" applyAlignment="1">
      <alignment horizontal="center" vertical="center" shrinkToFit="1"/>
    </xf>
    <xf numFmtId="0" fontId="11" fillId="13" borderId="9" xfId="9" applyFont="1" applyFill="1" applyBorder="1" applyAlignment="1">
      <alignment horizontal="center" vertical="center" shrinkToFit="1"/>
    </xf>
    <xf numFmtId="0" fontId="42" fillId="0" borderId="2" xfId="9" applyFont="1" applyBorder="1" applyAlignment="1">
      <alignment horizontal="left" vertical="center" wrapText="1" shrinkToFit="1"/>
    </xf>
    <xf numFmtId="0" fontId="42" fillId="0" borderId="48" xfId="9" applyFont="1" applyBorder="1" applyAlignment="1">
      <alignment horizontal="left" vertical="center" wrapText="1" shrinkToFit="1"/>
    </xf>
    <xf numFmtId="0" fontId="42" fillId="0" borderId="3" xfId="9" applyFont="1" applyBorder="1" applyAlignment="1">
      <alignment horizontal="left" vertical="center" wrapText="1" shrinkToFit="1"/>
    </xf>
    <xf numFmtId="0" fontId="42" fillId="0" borderId="4" xfId="9" applyFont="1" applyBorder="1" applyAlignment="1">
      <alignment horizontal="left" vertical="center" wrapText="1" shrinkToFit="1"/>
    </xf>
    <xf numFmtId="0" fontId="42" fillId="0" borderId="0" xfId="9" applyFont="1" applyAlignment="1">
      <alignment horizontal="left" vertical="center" wrapText="1" shrinkToFit="1"/>
    </xf>
    <xf numFmtId="0" fontId="42" fillId="0" borderId="5" xfId="9" applyFont="1" applyBorder="1" applyAlignment="1">
      <alignment horizontal="left" vertical="center" wrapText="1" shrinkToFit="1"/>
    </xf>
    <xf numFmtId="0" fontId="42" fillId="0" borderId="6" xfId="9" applyFont="1" applyBorder="1" applyAlignment="1">
      <alignment horizontal="left" vertical="center" wrapText="1" shrinkToFit="1"/>
    </xf>
    <xf numFmtId="0" fontId="42" fillId="0" borderId="39" xfId="9" applyFont="1" applyBorder="1" applyAlignment="1">
      <alignment horizontal="left" vertical="center" wrapText="1" shrinkToFit="1"/>
    </xf>
    <xf numFmtId="0" fontId="42" fillId="0" borderId="7" xfId="9" applyFont="1" applyBorder="1" applyAlignment="1">
      <alignment horizontal="left" vertical="center" wrapText="1" shrinkToFit="1"/>
    </xf>
    <xf numFmtId="0" fontId="39" fillId="4" borderId="45" xfId="9" applyFont="1" applyFill="1" applyBorder="1" applyAlignment="1">
      <alignment horizontal="center" vertical="center" wrapText="1"/>
    </xf>
    <xf numFmtId="0" fontId="39" fillId="4" borderId="43" xfId="9" applyFont="1" applyFill="1" applyBorder="1" applyAlignment="1">
      <alignment horizontal="center" vertical="center" wrapText="1"/>
    </xf>
    <xf numFmtId="0" fontId="39" fillId="4" borderId="44" xfId="9" applyFont="1" applyFill="1" applyBorder="1" applyAlignment="1">
      <alignment horizontal="center" vertical="center" wrapText="1"/>
    </xf>
    <xf numFmtId="0" fontId="39" fillId="4" borderId="59" xfId="9" applyFont="1" applyFill="1" applyBorder="1" applyAlignment="1">
      <alignment horizontal="center" vertical="center" shrinkToFit="1"/>
    </xf>
    <xf numFmtId="0" fontId="39" fillId="4" borderId="56" xfId="9" applyFont="1" applyFill="1" applyBorder="1" applyAlignment="1">
      <alignment horizontal="center" vertical="center" shrinkToFit="1"/>
    </xf>
    <xf numFmtId="0" fontId="39" fillId="4" borderId="58" xfId="9" applyFont="1" applyFill="1" applyBorder="1" applyAlignment="1">
      <alignment horizontal="center" vertical="center" shrinkToFit="1"/>
    </xf>
    <xf numFmtId="0" fontId="64" fillId="0" borderId="2" xfId="9" applyFont="1" applyBorder="1" applyAlignment="1">
      <alignment horizontal="center" vertical="center" wrapText="1" shrinkToFit="1"/>
    </xf>
    <xf numFmtId="0" fontId="64" fillId="0" borderId="48" xfId="9" applyFont="1" applyBorder="1" applyAlignment="1">
      <alignment horizontal="center" vertical="center" wrapText="1" shrinkToFit="1"/>
    </xf>
    <xf numFmtId="0" fontId="64" fillId="0" borderId="3" xfId="9" applyFont="1" applyBorder="1" applyAlignment="1">
      <alignment horizontal="center" vertical="center" wrapText="1" shrinkToFit="1"/>
    </xf>
    <xf numFmtId="0" fontId="64" fillId="0" borderId="4" xfId="9" applyFont="1" applyBorder="1" applyAlignment="1">
      <alignment horizontal="center" vertical="center" wrapText="1" shrinkToFit="1"/>
    </xf>
    <xf numFmtId="0" fontId="64" fillId="0" borderId="0" xfId="9" applyFont="1" applyAlignment="1">
      <alignment horizontal="center" vertical="center" wrapText="1" shrinkToFit="1"/>
    </xf>
    <xf numFmtId="0" fontId="64" fillId="0" borderId="5" xfId="9" applyFont="1" applyBorder="1" applyAlignment="1">
      <alignment horizontal="center" vertical="center" wrapText="1" shrinkToFit="1"/>
    </xf>
    <xf numFmtId="0" fontId="64" fillId="0" borderId="6" xfId="9" applyFont="1" applyBorder="1" applyAlignment="1">
      <alignment horizontal="center" vertical="center" wrapText="1" shrinkToFit="1"/>
    </xf>
    <xf numFmtId="0" fontId="64" fillId="0" borderId="39" xfId="9" applyFont="1" applyBorder="1" applyAlignment="1">
      <alignment horizontal="center" vertical="center" wrapText="1" shrinkToFit="1"/>
    </xf>
    <xf numFmtId="0" fontId="64" fillId="0" borderId="7" xfId="9" applyFont="1" applyBorder="1" applyAlignment="1">
      <alignment horizontal="center" vertical="center" wrapText="1" shrinkToFit="1"/>
    </xf>
    <xf numFmtId="0" fontId="16" fillId="14" borderId="2" xfId="9" applyFont="1" applyFill="1" applyBorder="1" applyAlignment="1">
      <alignment horizontal="center" vertical="center" shrinkToFit="1"/>
    </xf>
    <xf numFmtId="0" fontId="16" fillId="14" borderId="48" xfId="9" applyFont="1" applyFill="1" applyBorder="1" applyAlignment="1">
      <alignment horizontal="center" vertical="center" shrinkToFit="1"/>
    </xf>
    <xf numFmtId="0" fontId="16" fillId="14" borderId="38" xfId="9" applyFont="1" applyFill="1" applyBorder="1" applyAlignment="1">
      <alignment horizontal="center" vertical="center" shrinkToFit="1"/>
    </xf>
    <xf numFmtId="0" fontId="16" fillId="14" borderId="3" xfId="9" applyFont="1" applyFill="1" applyBorder="1" applyAlignment="1">
      <alignment horizontal="center" vertical="center" shrinkToFit="1"/>
    </xf>
    <xf numFmtId="0" fontId="54" fillId="15" borderId="8" xfId="9" applyFont="1" applyFill="1" applyBorder="1" applyAlignment="1">
      <alignment horizontal="center" vertical="center" shrinkToFit="1"/>
    </xf>
    <xf numFmtId="0" fontId="54" fillId="15" borderId="38" xfId="9" applyFont="1" applyFill="1" applyBorder="1" applyAlignment="1">
      <alignment horizontal="center" vertical="center" shrinkToFit="1"/>
    </xf>
    <xf numFmtId="0" fontId="54" fillId="15" borderId="9" xfId="9" applyFont="1" applyFill="1" applyBorder="1" applyAlignment="1">
      <alignment horizontal="center" vertical="center" shrinkToFit="1"/>
    </xf>
    <xf numFmtId="0" fontId="49" fillId="15" borderId="2" xfId="9" applyFont="1" applyFill="1" applyBorder="1" applyAlignment="1">
      <alignment horizontal="center" vertical="center" shrinkToFit="1"/>
    </xf>
    <xf numFmtId="0" fontId="49" fillId="15" borderId="48" xfId="9" applyFont="1" applyFill="1" applyBorder="1" applyAlignment="1">
      <alignment horizontal="center" vertical="center" shrinkToFit="1"/>
    </xf>
    <xf numFmtId="0" fontId="53" fillId="0" borderId="72" xfId="9" applyFont="1" applyBorder="1" applyAlignment="1">
      <alignment vertical="center"/>
    </xf>
    <xf numFmtId="0" fontId="40" fillId="0" borderId="28" xfId="9" applyFont="1" applyBorder="1" applyAlignment="1">
      <alignment horizontal="center" vertical="center" shrinkToFit="1"/>
    </xf>
    <xf numFmtId="0" fontId="53" fillId="0" borderId="70" xfId="9" applyFont="1" applyBorder="1" applyAlignment="1">
      <alignment vertical="center"/>
    </xf>
    <xf numFmtId="0" fontId="55" fillId="0" borderId="57" xfId="9" applyFont="1" applyBorder="1" applyAlignment="1">
      <alignment horizontal="center" vertical="center" wrapText="1" shrinkToFit="1"/>
    </xf>
    <xf numFmtId="0" fontId="55" fillId="0" borderId="56" xfId="9" applyFont="1" applyBorder="1" applyAlignment="1">
      <alignment horizontal="center" vertical="center" wrapText="1" shrinkToFit="1"/>
    </xf>
    <xf numFmtId="0" fontId="55" fillId="0" borderId="55" xfId="9" applyFont="1" applyBorder="1" applyAlignment="1">
      <alignment horizontal="center" vertical="center" wrapText="1" shrinkToFit="1"/>
    </xf>
    <xf numFmtId="0" fontId="42" fillId="0" borderId="2" xfId="9" applyFont="1" applyBorder="1" applyAlignment="1">
      <alignment horizontal="left" vertical="top" wrapText="1" shrinkToFit="1"/>
    </xf>
    <xf numFmtId="0" fontId="42" fillId="0" borderId="48" xfId="9" applyFont="1" applyBorder="1" applyAlignment="1">
      <alignment horizontal="left" vertical="top" wrapText="1" shrinkToFit="1"/>
    </xf>
    <xf numFmtId="0" fontId="42" fillId="0" borderId="3" xfId="9" applyFont="1" applyBorder="1" applyAlignment="1">
      <alignment horizontal="left" vertical="top" wrapText="1" shrinkToFit="1"/>
    </xf>
    <xf numFmtId="0" fontId="42" fillId="0" borderId="4" xfId="9" applyFont="1" applyBorder="1" applyAlignment="1">
      <alignment horizontal="left" vertical="top" wrapText="1" shrinkToFit="1"/>
    </xf>
    <xf numFmtId="0" fontId="42" fillId="0" borderId="0" xfId="9" applyFont="1" applyAlignment="1">
      <alignment horizontal="left" vertical="top" wrapText="1" shrinkToFit="1"/>
    </xf>
    <xf numFmtId="0" fontId="42" fillId="0" borderId="5" xfId="9" applyFont="1" applyBorder="1" applyAlignment="1">
      <alignment horizontal="left" vertical="top" wrapText="1" shrinkToFit="1"/>
    </xf>
    <xf numFmtId="0" fontId="42" fillId="0" borderId="6" xfId="9" applyFont="1" applyBorder="1" applyAlignment="1">
      <alignment horizontal="left" vertical="top" wrapText="1" shrinkToFit="1"/>
    </xf>
    <xf numFmtId="0" fontId="42" fillId="0" borderId="39" xfId="9" applyFont="1" applyBorder="1" applyAlignment="1">
      <alignment horizontal="left" vertical="top" wrapText="1" shrinkToFit="1"/>
    </xf>
    <xf numFmtId="0" fontId="42" fillId="0" borderId="7" xfId="9" applyFont="1" applyBorder="1" applyAlignment="1">
      <alignment horizontal="left" vertical="top" wrapText="1" shrinkToFit="1"/>
    </xf>
    <xf numFmtId="0" fontId="48" fillId="0" borderId="34" xfId="9" applyFont="1" applyBorder="1" applyAlignment="1">
      <alignment horizontal="center" vertical="center"/>
    </xf>
    <xf numFmtId="0" fontId="48" fillId="0" borderId="43" xfId="9" applyFont="1" applyBorder="1" applyAlignment="1">
      <alignment horizontal="center" vertical="center"/>
    </xf>
    <xf numFmtId="0" fontId="48" fillId="0" borderId="42" xfId="9" applyFont="1" applyBorder="1" applyAlignment="1">
      <alignment horizontal="center" vertical="center"/>
    </xf>
    <xf numFmtId="0" fontId="52" fillId="0" borderId="2" xfId="9" applyFont="1" applyBorder="1" applyAlignment="1">
      <alignment horizontal="center" vertical="center" wrapText="1" shrinkToFit="1"/>
    </xf>
    <xf numFmtId="0" fontId="52" fillId="0" borderId="48" xfId="9" applyFont="1" applyBorder="1" applyAlignment="1">
      <alignment horizontal="center" vertical="center" wrapText="1" shrinkToFit="1"/>
    </xf>
    <xf numFmtId="0" fontId="52" fillId="0" borderId="3" xfId="9" applyFont="1" applyBorder="1" applyAlignment="1">
      <alignment horizontal="center" vertical="center" wrapText="1" shrinkToFit="1"/>
    </xf>
    <xf numFmtId="0" fontId="52" fillId="0" borderId="6" xfId="9" applyFont="1" applyBorder="1" applyAlignment="1">
      <alignment horizontal="center" vertical="center" wrapText="1" shrinkToFit="1"/>
    </xf>
    <xf numFmtId="0" fontId="52" fillId="0" borderId="39" xfId="9" applyFont="1" applyBorder="1" applyAlignment="1">
      <alignment horizontal="center" vertical="center" wrapText="1" shrinkToFit="1"/>
    </xf>
    <xf numFmtId="0" fontId="52" fillId="0" borderId="7" xfId="9" applyFont="1" applyBorder="1" applyAlignment="1">
      <alignment horizontal="center" vertical="center" wrapText="1" shrinkToFit="1"/>
    </xf>
    <xf numFmtId="14" fontId="36" fillId="4" borderId="0" xfId="9" applyNumberFormat="1" applyFont="1" applyFill="1" applyAlignment="1">
      <alignment horizontal="center" vertical="center" shrinkToFit="1"/>
    </xf>
    <xf numFmtId="0" fontId="41" fillId="0" borderId="41" xfId="9" applyFont="1" applyBorder="1" applyAlignment="1">
      <alignment horizontal="center" vertical="center" wrapText="1" shrinkToFit="1"/>
    </xf>
    <xf numFmtId="0" fontId="41" fillId="0" borderId="12" xfId="9" applyFont="1" applyBorder="1" applyAlignment="1">
      <alignment horizontal="center" vertical="center" wrapText="1" shrinkToFit="1"/>
    </xf>
    <xf numFmtId="0" fontId="41" fillId="0" borderId="36" xfId="9" applyFont="1" applyBorder="1" applyAlignment="1">
      <alignment horizontal="center" vertical="center" wrapText="1" shrinkToFit="1"/>
    </xf>
    <xf numFmtId="0" fontId="40" fillId="0" borderId="11" xfId="9" applyFont="1" applyBorder="1" applyAlignment="1">
      <alignment horizontal="center" vertical="center" shrinkToFit="1"/>
    </xf>
    <xf numFmtId="0" fontId="40" fillId="0" borderId="12" xfId="9" applyFont="1" applyBorder="1" applyAlignment="1">
      <alignment horizontal="center" vertical="center" shrinkToFit="1"/>
    </xf>
    <xf numFmtId="0" fontId="40" fillId="0" borderId="40" xfId="9" applyFont="1" applyBorder="1" applyAlignment="1">
      <alignment horizontal="center" vertical="center" shrinkToFit="1"/>
    </xf>
    <xf numFmtId="0" fontId="41" fillId="0" borderId="45" xfId="9" applyFont="1" applyBorder="1" applyAlignment="1">
      <alignment horizontal="center" vertical="center" wrapText="1" shrinkToFit="1"/>
    </xf>
    <xf numFmtId="0" fontId="41" fillId="0" borderId="43" xfId="9" applyFont="1" applyBorder="1" applyAlignment="1">
      <alignment horizontal="center" vertical="center" wrapText="1" shrinkToFit="1"/>
    </xf>
    <xf numFmtId="0" fontId="41" fillId="0" borderId="44" xfId="9" applyFont="1" applyBorder="1" applyAlignment="1">
      <alignment horizontal="center" vertical="center" wrapText="1" shrinkToFit="1"/>
    </xf>
    <xf numFmtId="0" fontId="40" fillId="0" borderId="34" xfId="9" applyFont="1" applyBorder="1" applyAlignment="1">
      <alignment horizontal="center" vertical="center" wrapText="1" shrinkToFit="1"/>
    </xf>
    <xf numFmtId="0" fontId="40" fillId="0" borderId="43" xfId="9" applyFont="1" applyBorder="1" applyAlignment="1">
      <alignment horizontal="center" vertical="center" wrapText="1" shrinkToFit="1"/>
    </xf>
    <xf numFmtId="0" fontId="40" fillId="0" borderId="42" xfId="9" applyFont="1" applyBorder="1" applyAlignment="1">
      <alignment horizontal="center" vertical="center" wrapText="1" shrinkToFit="1"/>
    </xf>
    <xf numFmtId="0" fontId="41" fillId="0" borderId="53" xfId="9" applyFont="1" applyBorder="1" applyAlignment="1">
      <alignment horizontal="center" vertical="center" wrapText="1" shrinkToFit="1"/>
    </xf>
    <xf numFmtId="0" fontId="41" fillId="0" borderId="50" xfId="9" applyFont="1" applyBorder="1" applyAlignment="1">
      <alignment horizontal="center" vertical="center" wrapText="1" shrinkToFit="1"/>
    </xf>
    <xf numFmtId="0" fontId="41" fillId="0" borderId="52" xfId="9" applyFont="1" applyBorder="1" applyAlignment="1">
      <alignment horizontal="center" vertical="center" wrapText="1" shrinkToFit="1"/>
    </xf>
    <xf numFmtId="0" fontId="39" fillId="0" borderId="8" xfId="9" applyFont="1" applyBorder="1" applyAlignment="1">
      <alignment horizontal="left" vertical="center" wrapText="1" shrinkToFit="1"/>
    </xf>
    <xf numFmtId="0" fontId="39" fillId="0" borderId="38" xfId="9" applyFont="1" applyBorder="1" applyAlignment="1">
      <alignment horizontal="left" vertical="center" wrapText="1" shrinkToFit="1"/>
    </xf>
    <xf numFmtId="0" fontId="39" fillId="0" borderId="9" xfId="9" applyFont="1" applyBorder="1" applyAlignment="1">
      <alignment horizontal="left" vertical="center" wrapText="1" shrinkToFit="1"/>
    </xf>
    <xf numFmtId="0" fontId="41" fillId="0" borderId="47" xfId="9" applyFont="1" applyBorder="1" applyAlignment="1">
      <alignment horizontal="center" vertical="center" wrapText="1" shrinkToFit="1"/>
    </xf>
    <xf numFmtId="0" fontId="41" fillId="0" borderId="32" xfId="9" applyFont="1" applyBorder="1" applyAlignment="1">
      <alignment horizontal="center" vertical="center" wrapText="1" shrinkToFit="1"/>
    </xf>
    <xf numFmtId="0" fontId="41" fillId="0" borderId="33" xfId="9" applyFont="1" applyBorder="1" applyAlignment="1">
      <alignment horizontal="center" vertical="center" wrapText="1" shrinkToFit="1"/>
    </xf>
    <xf numFmtId="0" fontId="41" fillId="0" borderId="45" xfId="9" applyFont="1" applyBorder="1" applyAlignment="1">
      <alignment horizontal="center" vertical="center" shrinkToFit="1"/>
    </xf>
    <xf numFmtId="0" fontId="41" fillId="0" borderId="43" xfId="9" applyFont="1" applyBorder="1" applyAlignment="1">
      <alignment horizontal="center" vertical="center" shrinkToFit="1"/>
    </xf>
    <xf numFmtId="0" fontId="41" fillId="0" borderId="44" xfId="9" applyFont="1" applyBorder="1" applyAlignment="1">
      <alignment horizontal="center" vertical="center" shrinkToFit="1"/>
    </xf>
    <xf numFmtId="0" fontId="47" fillId="0" borderId="56" xfId="9" applyFont="1" applyBorder="1" applyAlignment="1">
      <alignment horizontal="center" vertical="center" shrinkToFit="1"/>
    </xf>
    <xf numFmtId="0" fontId="40" fillId="0" borderId="79" xfId="9" applyFont="1" applyBorder="1" applyAlignment="1">
      <alignment horizontal="center" vertical="center" shrinkToFit="1"/>
    </xf>
    <xf numFmtId="0" fontId="40" fillId="0" borderId="48" xfId="9" applyFont="1" applyBorder="1" applyAlignment="1">
      <alignment horizontal="center" vertical="center" shrinkToFit="1"/>
    </xf>
    <xf numFmtId="0" fontId="49" fillId="15" borderId="6" xfId="9" applyFont="1" applyFill="1" applyBorder="1" applyAlignment="1">
      <alignment horizontal="center" vertical="center" shrinkToFit="1"/>
    </xf>
    <xf numFmtId="0" fontId="49" fillId="15" borderId="39" xfId="9" applyFont="1" applyFill="1" applyBorder="1" applyAlignment="1">
      <alignment horizontal="center" vertical="center" shrinkToFit="1"/>
    </xf>
    <xf numFmtId="0" fontId="49" fillId="15" borderId="7" xfId="9" applyFont="1" applyFill="1" applyBorder="1" applyAlignment="1">
      <alignment horizontal="center" vertical="center" shrinkToFit="1"/>
    </xf>
    <xf numFmtId="0" fontId="60" fillId="14" borderId="2" xfId="9" applyFont="1" applyFill="1" applyBorder="1" applyAlignment="1">
      <alignment horizontal="center" vertical="center" wrapText="1" shrinkToFit="1"/>
    </xf>
    <xf numFmtId="0" fontId="60" fillId="14" borderId="48" xfId="9" applyFont="1" applyFill="1" applyBorder="1" applyAlignment="1">
      <alignment horizontal="center" vertical="center" wrapText="1" shrinkToFit="1"/>
    </xf>
    <xf numFmtId="0" fontId="60" fillId="14" borderId="3" xfId="9" applyFont="1" applyFill="1" applyBorder="1" applyAlignment="1">
      <alignment horizontal="center" vertical="center" wrapText="1" shrinkToFit="1"/>
    </xf>
    <xf numFmtId="0" fontId="60" fillId="14" borderId="4" xfId="9" applyFont="1" applyFill="1" applyBorder="1" applyAlignment="1">
      <alignment horizontal="center" vertical="center" wrapText="1" shrinkToFit="1"/>
    </xf>
    <xf numFmtId="0" fontId="60" fillId="14" borderId="0" xfId="9" applyFont="1" applyFill="1" applyAlignment="1">
      <alignment horizontal="center" vertical="center" wrapText="1" shrinkToFit="1"/>
    </xf>
    <xf numFmtId="0" fontId="60" fillId="14" borderId="5" xfId="9" applyFont="1" applyFill="1" applyBorder="1" applyAlignment="1">
      <alignment horizontal="center" vertical="center" wrapText="1" shrinkToFit="1"/>
    </xf>
    <xf numFmtId="0" fontId="60" fillId="14" borderId="6" xfId="9" applyFont="1" applyFill="1" applyBorder="1" applyAlignment="1">
      <alignment horizontal="center" vertical="center" wrapText="1" shrinkToFit="1"/>
    </xf>
    <xf numFmtId="0" fontId="60" fillId="14" borderId="39" xfId="9" applyFont="1" applyFill="1" applyBorder="1" applyAlignment="1">
      <alignment horizontal="center" vertical="center" wrapText="1" shrinkToFit="1"/>
    </xf>
    <xf numFmtId="0" fontId="60" fillId="14" borderId="7" xfId="9" applyFont="1" applyFill="1" applyBorder="1" applyAlignment="1">
      <alignment horizontal="center" vertical="center" wrapText="1" shrinkToFit="1"/>
    </xf>
    <xf numFmtId="0" fontId="40" fillId="0" borderId="35" xfId="98" applyFont="1" applyBorder="1" applyAlignment="1">
      <alignment horizontal="center" vertical="center" shrinkToFit="1"/>
    </xf>
    <xf numFmtId="0" fontId="40" fillId="0" borderId="64" xfId="98" applyFont="1" applyBorder="1" applyAlignment="1">
      <alignment horizontal="center" vertical="center" shrinkToFit="1"/>
    </xf>
    <xf numFmtId="0" fontId="44" fillId="14" borderId="8" xfId="98" applyFont="1" applyFill="1" applyBorder="1" applyAlignment="1">
      <alignment horizontal="center" vertical="center" shrinkToFit="1"/>
    </xf>
    <xf numFmtId="0" fontId="44" fillId="14" borderId="38" xfId="98" applyFont="1" applyFill="1" applyBorder="1" applyAlignment="1">
      <alignment horizontal="center" vertical="center" shrinkToFit="1"/>
    </xf>
    <xf numFmtId="0" fontId="44" fillId="14" borderId="9" xfId="98" applyFont="1" applyFill="1" applyBorder="1" applyAlignment="1">
      <alignment horizontal="center" vertical="center" shrinkToFit="1"/>
    </xf>
    <xf numFmtId="0" fontId="46" fillId="0" borderId="59" xfId="98" applyFont="1" applyBorder="1" applyAlignment="1">
      <alignment horizontal="center" vertical="center" shrinkToFit="1"/>
    </xf>
    <xf numFmtId="0" fontId="46" fillId="0" borderId="56" xfId="98" applyFont="1" applyBorder="1" applyAlignment="1">
      <alignment horizontal="center" vertical="center" shrinkToFit="1"/>
    </xf>
    <xf numFmtId="0" fontId="46" fillId="0" borderId="58" xfId="98" applyFont="1" applyBorder="1" applyAlignment="1">
      <alignment horizontal="center" vertical="center" shrinkToFit="1"/>
    </xf>
    <xf numFmtId="0" fontId="40" fillId="0" borderId="34" xfId="98" applyFont="1" applyBorder="1" applyAlignment="1">
      <alignment horizontal="center" vertical="center" shrinkToFit="1"/>
    </xf>
    <xf numFmtId="0" fontId="40" fillId="0" borderId="43" xfId="98" applyFont="1" applyBorder="1" applyAlignment="1">
      <alignment horizontal="center" vertical="center" shrinkToFit="1"/>
    </xf>
    <xf numFmtId="0" fontId="40" fillId="0" borderId="42" xfId="98" applyFont="1" applyBorder="1" applyAlignment="1">
      <alignment horizontal="center" vertical="center" shrinkToFit="1"/>
    </xf>
    <xf numFmtId="0" fontId="46" fillId="0" borderId="47" xfId="98" applyFont="1" applyBorder="1" applyAlignment="1">
      <alignment horizontal="center" vertical="center" shrinkToFit="1"/>
    </xf>
    <xf numFmtId="0" fontId="46" fillId="0" borderId="32" xfId="98" applyFont="1" applyBorder="1" applyAlignment="1">
      <alignment horizontal="center" vertical="center" shrinkToFit="1"/>
    </xf>
    <xf numFmtId="0" fontId="46" fillId="0" borderId="33" xfId="98" applyFont="1" applyBorder="1" applyAlignment="1">
      <alignment horizontal="center" vertical="center" shrinkToFit="1"/>
    </xf>
    <xf numFmtId="0" fontId="11" fillId="13" borderId="8" xfId="98" applyFont="1" applyFill="1" applyBorder="1" applyAlignment="1">
      <alignment horizontal="center" vertical="center" shrinkToFit="1"/>
    </xf>
    <xf numFmtId="0" fontId="11" fillId="13" borderId="38" xfId="98" applyFont="1" applyFill="1" applyBorder="1" applyAlignment="1">
      <alignment horizontal="center" vertical="center" shrinkToFit="1"/>
    </xf>
    <xf numFmtId="0" fontId="11" fillId="13" borderId="9" xfId="98" applyFont="1" applyFill="1" applyBorder="1" applyAlignment="1">
      <alignment horizontal="center" vertical="center" shrinkToFit="1"/>
    </xf>
    <xf numFmtId="0" fontId="23" fillId="0" borderId="38" xfId="98" applyBorder="1" applyAlignment="1">
      <alignment vertical="center"/>
    </xf>
    <xf numFmtId="0" fontId="23" fillId="0" borderId="9" xfId="98" applyBorder="1" applyAlignment="1">
      <alignment vertical="center"/>
    </xf>
    <xf numFmtId="0" fontId="40" fillId="0" borderId="51" xfId="98" applyFont="1" applyBorder="1" applyAlignment="1">
      <alignment horizontal="center" vertical="center" shrinkToFit="1"/>
    </xf>
    <xf numFmtId="0" fontId="40" fillId="0" borderId="50" xfId="98" applyFont="1" applyBorder="1" applyAlignment="1">
      <alignment horizontal="center" vertical="center" shrinkToFit="1"/>
    </xf>
    <xf numFmtId="0" fontId="40" fillId="0" borderId="49" xfId="98" applyFont="1" applyBorder="1" applyAlignment="1">
      <alignment horizontal="center" vertical="center" shrinkToFit="1"/>
    </xf>
    <xf numFmtId="0" fontId="46" fillId="0" borderId="68" xfId="98" applyFont="1" applyBorder="1" applyAlignment="1">
      <alignment horizontal="center" vertical="center" shrinkToFit="1"/>
    </xf>
    <xf numFmtId="0" fontId="46" fillId="0" borderId="67" xfId="98" applyFont="1" applyBorder="1" applyAlignment="1">
      <alignment horizontal="center" vertical="center" shrinkToFit="1"/>
    </xf>
    <xf numFmtId="0" fontId="40" fillId="0" borderId="67" xfId="98" applyFont="1" applyBorder="1" applyAlignment="1">
      <alignment horizontal="center" vertical="center" shrinkToFit="1"/>
    </xf>
    <xf numFmtId="0" fontId="53" fillId="0" borderId="67" xfId="98" applyFont="1" applyBorder="1" applyAlignment="1">
      <alignment vertical="center" shrinkToFit="1"/>
    </xf>
    <xf numFmtId="0" fontId="53" fillId="0" borderId="66" xfId="98" applyFont="1" applyBorder="1" applyAlignment="1">
      <alignment vertical="center" shrinkToFit="1"/>
    </xf>
    <xf numFmtId="0" fontId="46" fillId="0" borderId="45" xfId="98" applyFont="1" applyBorder="1" applyAlignment="1">
      <alignment horizontal="center" vertical="center" shrinkToFit="1"/>
    </xf>
    <xf numFmtId="0" fontId="46" fillId="0" borderId="43" xfId="98" applyFont="1" applyBorder="1" applyAlignment="1">
      <alignment horizontal="center" vertical="center" shrinkToFit="1"/>
    </xf>
    <xf numFmtId="0" fontId="46" fillId="0" borderId="44" xfId="98" applyFont="1" applyBorder="1" applyAlignment="1">
      <alignment horizontal="center" vertical="center" shrinkToFit="1"/>
    </xf>
    <xf numFmtId="0" fontId="46" fillId="0" borderId="71" xfId="98" applyFont="1" applyBorder="1" applyAlignment="1">
      <alignment horizontal="center" vertical="center" shrinkToFit="1"/>
    </xf>
    <xf numFmtId="0" fontId="53" fillId="0" borderId="28" xfId="98" applyFont="1" applyBorder="1" applyAlignment="1">
      <alignment vertical="center"/>
    </xf>
    <xf numFmtId="0" fontId="49" fillId="15" borderId="8" xfId="98" applyFont="1" applyFill="1" applyBorder="1" applyAlignment="1">
      <alignment horizontal="center" vertical="center" shrinkToFit="1"/>
    </xf>
    <xf numFmtId="0" fontId="49" fillId="15" borderId="38" xfId="98" applyFont="1" applyFill="1" applyBorder="1" applyAlignment="1">
      <alignment horizontal="center" vertical="center" shrinkToFit="1"/>
    </xf>
    <xf numFmtId="0" fontId="49" fillId="15" borderId="9" xfId="98" applyFont="1" applyFill="1" applyBorder="1" applyAlignment="1">
      <alignment horizontal="center" vertical="center" shrinkToFit="1"/>
    </xf>
    <xf numFmtId="0" fontId="46" fillId="0" borderId="65" xfId="98" applyFont="1" applyBorder="1" applyAlignment="1">
      <alignment horizontal="center" vertical="center" shrinkToFit="1"/>
    </xf>
    <xf numFmtId="0" fontId="53" fillId="0" borderId="35" xfId="98" applyFont="1" applyBorder="1" applyAlignment="1">
      <alignment vertical="center"/>
    </xf>
    <xf numFmtId="0" fontId="46" fillId="0" borderId="35" xfId="98" applyFont="1" applyBorder="1" applyAlignment="1">
      <alignment horizontal="center" vertical="center" shrinkToFit="1"/>
    </xf>
    <xf numFmtId="0" fontId="46" fillId="0" borderId="42" xfId="98" applyFont="1" applyBorder="1" applyAlignment="1">
      <alignment horizontal="center" vertical="center" shrinkToFit="1"/>
    </xf>
    <xf numFmtId="0" fontId="40" fillId="0" borderId="66" xfId="98" applyFont="1" applyBorder="1" applyAlignment="1">
      <alignment horizontal="center" vertical="center" shrinkToFit="1"/>
    </xf>
    <xf numFmtId="0" fontId="53" fillId="0" borderId="43" xfId="98" applyFont="1" applyBorder="1" applyAlignment="1">
      <alignment vertical="center" shrinkToFit="1"/>
    </xf>
    <xf numFmtId="0" fontId="53" fillId="0" borderId="42" xfId="98" applyFont="1" applyBorder="1" applyAlignment="1">
      <alignment vertical="center" shrinkToFit="1"/>
    </xf>
    <xf numFmtId="0" fontId="53" fillId="0" borderId="64" xfId="98" applyFont="1" applyBorder="1" applyAlignment="1">
      <alignment vertical="center"/>
    </xf>
    <xf numFmtId="0" fontId="40" fillId="0" borderId="28" xfId="98" applyFont="1" applyBorder="1" applyAlignment="1">
      <alignment horizontal="center" vertical="center" shrinkToFit="1"/>
    </xf>
    <xf numFmtId="0" fontId="53" fillId="0" borderId="70" xfId="98" applyFont="1" applyBorder="1" applyAlignment="1">
      <alignment vertical="center"/>
    </xf>
    <xf numFmtId="0" fontId="40" fillId="0" borderId="37" xfId="98" applyFont="1" applyBorder="1" applyAlignment="1">
      <alignment horizontal="center" vertical="center" shrinkToFit="1"/>
    </xf>
    <xf numFmtId="0" fontId="53" fillId="0" borderId="37" xfId="98" applyFont="1" applyBorder="1" applyAlignment="1">
      <alignment vertical="center"/>
    </xf>
    <xf numFmtId="0" fontId="53" fillId="0" borderId="72" xfId="98" applyFont="1" applyBorder="1" applyAlignment="1">
      <alignment vertical="center"/>
    </xf>
    <xf numFmtId="0" fontId="45" fillId="0" borderId="35" xfId="98" applyFont="1" applyBorder="1" applyAlignment="1">
      <alignment vertical="center" wrapText="1" shrinkToFit="1"/>
    </xf>
    <xf numFmtId="0" fontId="42" fillId="0" borderId="2" xfId="98" applyFont="1" applyBorder="1" applyAlignment="1">
      <alignment horizontal="left" vertical="center" wrapText="1" shrinkToFit="1"/>
    </xf>
    <xf numFmtId="0" fontId="42" fillId="0" borderId="48" xfId="98" applyFont="1" applyBorder="1" applyAlignment="1">
      <alignment horizontal="left" vertical="center" wrapText="1" shrinkToFit="1"/>
    </xf>
    <xf numFmtId="0" fontId="42" fillId="0" borderId="3" xfId="98" applyFont="1" applyBorder="1" applyAlignment="1">
      <alignment horizontal="left" vertical="center" wrapText="1" shrinkToFit="1"/>
    </xf>
    <xf numFmtId="0" fontId="42" fillId="0" borderId="4" xfId="98" applyFont="1" applyBorder="1" applyAlignment="1">
      <alignment horizontal="left" vertical="center" wrapText="1" shrinkToFit="1"/>
    </xf>
    <xf numFmtId="0" fontId="42" fillId="0" borderId="0" xfId="98" applyFont="1" applyAlignment="1">
      <alignment horizontal="left" vertical="center" wrapText="1" shrinkToFit="1"/>
    </xf>
    <xf numFmtId="0" fontId="42" fillId="0" borderId="5" xfId="98" applyFont="1" applyBorder="1" applyAlignment="1">
      <alignment horizontal="left" vertical="center" wrapText="1" shrinkToFit="1"/>
    </xf>
    <xf numFmtId="0" fontId="42" fillId="0" borderId="6" xfId="98" applyFont="1" applyBorder="1" applyAlignment="1">
      <alignment horizontal="left" vertical="center" wrapText="1" shrinkToFit="1"/>
    </xf>
    <xf numFmtId="0" fontId="42" fillId="0" borderId="39" xfId="98" applyFont="1" applyBorder="1" applyAlignment="1">
      <alignment horizontal="left" vertical="center" wrapText="1" shrinkToFit="1"/>
    </xf>
    <xf numFmtId="0" fontId="42" fillId="0" borderId="7" xfId="98" applyFont="1" applyBorder="1" applyAlignment="1">
      <alignment horizontal="left" vertical="center" wrapText="1" shrinkToFit="1"/>
    </xf>
    <xf numFmtId="0" fontId="45" fillId="0" borderId="35" xfId="98" applyFont="1" applyBorder="1" applyAlignment="1">
      <alignment horizontal="left" vertical="center" shrinkToFit="1"/>
    </xf>
    <xf numFmtId="0" fontId="40" fillId="0" borderId="57" xfId="98" applyFont="1" applyBorder="1" applyAlignment="1">
      <alignment horizontal="center" vertical="center" shrinkToFit="1"/>
    </xf>
    <xf numFmtId="0" fontId="53" fillId="0" borderId="56" xfId="98" applyFont="1" applyBorder="1" applyAlignment="1">
      <alignment vertical="center" shrinkToFit="1"/>
    </xf>
    <xf numFmtId="0" fontId="53" fillId="0" borderId="55" xfId="98" applyFont="1" applyBorder="1" applyAlignment="1">
      <alignment vertical="center" shrinkToFit="1"/>
    </xf>
    <xf numFmtId="0" fontId="46" fillId="0" borderId="73" xfId="98" applyFont="1" applyBorder="1" applyAlignment="1">
      <alignment horizontal="center" vertical="center" shrinkToFit="1"/>
    </xf>
    <xf numFmtId="0" fontId="40" fillId="0" borderId="31" xfId="98" applyFont="1" applyBorder="1" applyAlignment="1">
      <alignment horizontal="center" vertical="center" shrinkToFit="1"/>
    </xf>
    <xf numFmtId="0" fontId="40" fillId="0" borderId="32" xfId="98" applyFont="1" applyBorder="1" applyAlignment="1">
      <alignment horizontal="center" vertical="center" shrinkToFit="1"/>
    </xf>
    <xf numFmtId="0" fontId="40" fillId="0" borderId="46" xfId="98" applyFont="1" applyBorder="1" applyAlignment="1">
      <alignment horizontal="center" vertical="center" shrinkToFit="1"/>
    </xf>
    <xf numFmtId="0" fontId="40" fillId="0" borderId="56" xfId="98" applyFont="1" applyBorder="1" applyAlignment="1">
      <alignment horizontal="center" vertical="center" shrinkToFit="1"/>
    </xf>
    <xf numFmtId="0" fontId="40" fillId="0" borderId="55" xfId="98" applyFont="1" applyBorder="1" applyAlignment="1">
      <alignment horizontal="center" vertical="center" shrinkToFit="1"/>
    </xf>
    <xf numFmtId="0" fontId="40" fillId="0" borderId="75" xfId="98" applyFont="1" applyBorder="1" applyAlignment="1">
      <alignment horizontal="center" vertical="center" shrinkToFit="1"/>
    </xf>
    <xf numFmtId="0" fontId="40" fillId="0" borderId="74" xfId="98" applyFont="1" applyBorder="1" applyAlignment="1">
      <alignment horizontal="center" vertical="center" shrinkToFit="1"/>
    </xf>
    <xf numFmtId="0" fontId="46" fillId="0" borderId="53" xfId="98" applyFont="1" applyBorder="1" applyAlignment="1">
      <alignment horizontal="center" vertical="center" shrinkToFit="1"/>
    </xf>
    <xf numFmtId="0" fontId="46" fillId="0" borderId="50" xfId="98" applyFont="1" applyBorder="1" applyAlignment="1">
      <alignment horizontal="center" vertical="center" shrinkToFit="1"/>
    </xf>
    <xf numFmtId="0" fontId="46" fillId="0" borderId="52" xfId="98" applyFont="1" applyBorder="1" applyAlignment="1">
      <alignment horizontal="center" vertical="center" shrinkToFit="1"/>
    </xf>
    <xf numFmtId="0" fontId="49" fillId="15" borderId="8" xfId="98" applyFont="1" applyFill="1" applyBorder="1" applyAlignment="1">
      <alignment horizontal="center" vertical="center" wrapText="1" shrinkToFit="1"/>
    </xf>
    <xf numFmtId="0" fontId="50" fillId="0" borderId="38" xfId="98" applyFont="1" applyBorder="1" applyAlignment="1">
      <alignment vertical="center"/>
    </xf>
    <xf numFmtId="0" fontId="50" fillId="0" borderId="9" xfId="98" applyFont="1" applyBorder="1" applyAlignment="1">
      <alignment vertical="center"/>
    </xf>
    <xf numFmtId="0" fontId="72" fillId="0" borderId="34" xfId="98" applyFont="1" applyBorder="1" applyAlignment="1">
      <alignment horizontal="center" vertical="center" shrinkToFit="1"/>
    </xf>
    <xf numFmtId="0" fontId="23" fillId="0" borderId="43" xfId="98" applyBorder="1" applyAlignment="1">
      <alignment vertical="center" shrinkToFit="1"/>
    </xf>
    <xf numFmtId="0" fontId="23" fillId="0" borderId="42" xfId="98" applyBorder="1" applyAlignment="1">
      <alignment vertical="center" shrinkToFit="1"/>
    </xf>
    <xf numFmtId="0" fontId="70" fillId="4" borderId="2" xfId="98" applyFont="1" applyFill="1" applyBorder="1" applyAlignment="1">
      <alignment horizontal="center" vertical="center"/>
    </xf>
    <xf numFmtId="0" fontId="69" fillId="0" borderId="48" xfId="98" applyFont="1" applyBorder="1" applyAlignment="1">
      <alignment horizontal="center" vertical="center"/>
    </xf>
    <xf numFmtId="0" fontId="69" fillId="0" borderId="3" xfId="98" applyFont="1" applyBorder="1" applyAlignment="1">
      <alignment horizontal="center" vertical="center"/>
    </xf>
    <xf numFmtId="0" fontId="69" fillId="0" borderId="6" xfId="98" applyFont="1" applyBorder="1" applyAlignment="1">
      <alignment horizontal="center" vertical="center"/>
    </xf>
    <xf numFmtId="0" fontId="69" fillId="0" borderId="39" xfId="98" applyFont="1" applyBorder="1" applyAlignment="1">
      <alignment horizontal="center" vertical="center"/>
    </xf>
    <xf numFmtId="0" fontId="69" fillId="0" borderId="7" xfId="98" applyFont="1" applyBorder="1" applyAlignment="1">
      <alignment horizontal="center" vertical="center"/>
    </xf>
    <xf numFmtId="0" fontId="68" fillId="4" borderId="2" xfId="98" applyFont="1" applyFill="1" applyBorder="1" applyAlignment="1">
      <alignment horizontal="center" vertical="center"/>
    </xf>
    <xf numFmtId="0" fontId="68" fillId="4" borderId="48" xfId="98" applyFont="1" applyFill="1" applyBorder="1" applyAlignment="1">
      <alignment horizontal="center" vertical="center"/>
    </xf>
    <xf numFmtId="0" fontId="68" fillId="4" borderId="3" xfId="98" applyFont="1" applyFill="1" applyBorder="1" applyAlignment="1">
      <alignment horizontal="center" vertical="center"/>
    </xf>
    <xf numFmtId="0" fontId="68" fillId="4" borderId="6" xfId="98" applyFont="1" applyFill="1" applyBorder="1" applyAlignment="1">
      <alignment horizontal="center" vertical="center"/>
    </xf>
    <xf numFmtId="0" fontId="68" fillId="4" borderId="39" xfId="98" applyFont="1" applyFill="1" applyBorder="1" applyAlignment="1">
      <alignment horizontal="center" vertical="center"/>
    </xf>
    <xf numFmtId="0" fontId="68" fillId="4" borderId="7" xfId="98" applyFont="1" applyFill="1" applyBorder="1" applyAlignment="1">
      <alignment horizontal="center" vertical="center"/>
    </xf>
    <xf numFmtId="0" fontId="72" fillId="4" borderId="45" xfId="98" applyFont="1" applyFill="1" applyBorder="1" applyAlignment="1">
      <alignment horizontal="center" vertical="center" wrapText="1"/>
    </xf>
    <xf numFmtId="0" fontId="72" fillId="4" borderId="43" xfId="98" applyFont="1" applyFill="1" applyBorder="1" applyAlignment="1">
      <alignment horizontal="center" vertical="center" wrapText="1"/>
    </xf>
    <xf numFmtId="0" fontId="72" fillId="4" borderId="44" xfId="98" applyFont="1" applyFill="1" applyBorder="1" applyAlignment="1">
      <alignment horizontal="center" vertical="center" wrapText="1"/>
    </xf>
    <xf numFmtId="0" fontId="57" fillId="15" borderId="8" xfId="98" applyFont="1" applyFill="1" applyBorder="1" applyAlignment="1">
      <alignment horizontal="center" vertical="center" wrapText="1" shrinkToFit="1"/>
    </xf>
    <xf numFmtId="0" fontId="57" fillId="15" borderId="38" xfId="98" applyFont="1" applyFill="1" applyBorder="1" applyAlignment="1">
      <alignment horizontal="center" vertical="center" wrapText="1" shrinkToFit="1"/>
    </xf>
    <xf numFmtId="0" fontId="57" fillId="15" borderId="9" xfId="98" applyFont="1" applyFill="1" applyBorder="1" applyAlignment="1">
      <alignment horizontal="center" vertical="center" wrapText="1" shrinkToFit="1"/>
    </xf>
    <xf numFmtId="0" fontId="64" fillId="0" borderId="2" xfId="98" applyFont="1" applyBorder="1" applyAlignment="1">
      <alignment horizontal="center" vertical="center" wrapText="1" shrinkToFit="1"/>
    </xf>
    <xf numFmtId="0" fontId="64" fillId="0" borderId="48" xfId="98" applyFont="1" applyBorder="1" applyAlignment="1">
      <alignment horizontal="center" vertical="center" wrapText="1" shrinkToFit="1"/>
    </xf>
    <xf numFmtId="0" fontId="64" fillId="0" borderId="3" xfId="98" applyFont="1" applyBorder="1" applyAlignment="1">
      <alignment horizontal="center" vertical="center" wrapText="1" shrinkToFit="1"/>
    </xf>
    <xf numFmtId="0" fontId="64" fillId="0" borderId="4" xfId="98" applyFont="1" applyBorder="1" applyAlignment="1">
      <alignment horizontal="center" vertical="center" wrapText="1" shrinkToFit="1"/>
    </xf>
    <xf numFmtId="0" fontId="64" fillId="0" borderId="0" xfId="98" applyFont="1" applyAlignment="1">
      <alignment horizontal="center" vertical="center" wrapText="1" shrinkToFit="1"/>
    </xf>
    <xf numFmtId="0" fontId="64" fillId="0" borderId="5" xfId="98" applyFont="1" applyBorder="1" applyAlignment="1">
      <alignment horizontal="center" vertical="center" wrapText="1" shrinkToFit="1"/>
    </xf>
    <xf numFmtId="0" fontId="64" fillId="0" borderId="6" xfId="98" applyFont="1" applyBorder="1" applyAlignment="1">
      <alignment horizontal="center" vertical="center" wrapText="1" shrinkToFit="1"/>
    </xf>
    <xf numFmtId="0" fontId="64" fillId="0" borderId="39" xfId="98" applyFont="1" applyBorder="1" applyAlignment="1">
      <alignment horizontal="center" vertical="center" wrapText="1" shrinkToFit="1"/>
    </xf>
    <xf numFmtId="0" fontId="64" fillId="0" borderId="7" xfId="98" applyFont="1" applyBorder="1" applyAlignment="1">
      <alignment horizontal="center" vertical="center" wrapText="1" shrinkToFit="1"/>
    </xf>
    <xf numFmtId="0" fontId="40" fillId="0" borderId="79" xfId="98" applyFont="1" applyBorder="1" applyAlignment="1">
      <alignment horizontal="center" vertical="center" shrinkToFit="1"/>
    </xf>
    <xf numFmtId="0" fontId="40" fillId="0" borderId="48" xfId="98" applyFont="1" applyBorder="1" applyAlignment="1">
      <alignment horizontal="center" vertical="center" shrinkToFit="1"/>
    </xf>
    <xf numFmtId="14" fontId="36" fillId="4" borderId="0" xfId="98" applyNumberFormat="1" applyFont="1" applyFill="1" applyAlignment="1">
      <alignment horizontal="center" vertical="center" shrinkToFit="1"/>
    </xf>
    <xf numFmtId="0" fontId="46" fillId="0" borderId="0" xfId="98" applyFont="1" applyAlignment="1">
      <alignment horizontal="center" vertical="center" shrinkToFit="1"/>
    </xf>
    <xf numFmtId="0" fontId="44" fillId="14" borderId="83" xfId="98" applyFont="1" applyFill="1" applyBorder="1" applyAlignment="1">
      <alignment horizontal="center" vertical="center" shrinkToFit="1"/>
    </xf>
    <xf numFmtId="0" fontId="44" fillId="14" borderId="82" xfId="98" applyFont="1" applyFill="1" applyBorder="1" applyAlignment="1">
      <alignment horizontal="center" vertical="center" shrinkToFit="1"/>
    </xf>
    <xf numFmtId="0" fontId="44" fillId="14" borderId="81" xfId="98" applyFont="1" applyFill="1" applyBorder="1" applyAlignment="1">
      <alignment horizontal="center" vertical="center" shrinkToFit="1"/>
    </xf>
    <xf numFmtId="0" fontId="46" fillId="0" borderId="76" xfId="98" applyFont="1" applyBorder="1" applyAlignment="1">
      <alignment horizontal="center" vertical="center" shrinkToFit="1"/>
    </xf>
    <xf numFmtId="0" fontId="46" fillId="0" borderId="75" xfId="98" applyFont="1" applyBorder="1" applyAlignment="1">
      <alignment horizontal="center" vertical="center" shrinkToFit="1"/>
    </xf>
    <xf numFmtId="0" fontId="44" fillId="14" borderId="2" xfId="98" applyFont="1" applyFill="1" applyBorder="1" applyAlignment="1">
      <alignment horizontal="center" vertical="center" shrinkToFit="1"/>
    </xf>
    <xf numFmtId="0" fontId="50" fillId="0" borderId="48" xfId="98" applyFont="1" applyBorder="1" applyAlignment="1">
      <alignment vertical="center"/>
    </xf>
    <xf numFmtId="0" fontId="50" fillId="0" borderId="3" xfId="98" applyFont="1" applyBorder="1" applyAlignment="1">
      <alignment vertical="center"/>
    </xf>
    <xf numFmtId="0" fontId="42" fillId="0" borderId="2" xfId="98" applyFont="1" applyBorder="1" applyAlignment="1">
      <alignment horizontal="left" vertical="top" wrapText="1" shrinkToFit="1"/>
    </xf>
    <xf numFmtId="0" fontId="42" fillId="0" borderId="48" xfId="98" applyFont="1" applyBorder="1" applyAlignment="1">
      <alignment horizontal="left" vertical="top" wrapText="1" shrinkToFit="1"/>
    </xf>
    <xf numFmtId="0" fontId="42" fillId="0" borderId="3" xfId="98" applyFont="1" applyBorder="1" applyAlignment="1">
      <alignment horizontal="left" vertical="top" wrapText="1" shrinkToFit="1"/>
    </xf>
    <xf numFmtId="0" fontId="42" fillId="0" borderId="4" xfId="98" applyFont="1" applyBorder="1" applyAlignment="1">
      <alignment horizontal="left" vertical="top" wrapText="1" shrinkToFit="1"/>
    </xf>
    <xf numFmtId="0" fontId="42" fillId="0" borderId="0" xfId="98" applyFont="1" applyAlignment="1">
      <alignment horizontal="left" vertical="top" wrapText="1" shrinkToFit="1"/>
    </xf>
    <xf numFmtId="0" fontId="42" fillId="0" borderId="5" xfId="98" applyFont="1" applyBorder="1" applyAlignment="1">
      <alignment horizontal="left" vertical="top" wrapText="1" shrinkToFit="1"/>
    </xf>
    <xf numFmtId="0" fontId="42" fillId="0" borderId="6" xfId="98" applyFont="1" applyBorder="1" applyAlignment="1">
      <alignment horizontal="left" vertical="top" wrapText="1" shrinkToFit="1"/>
    </xf>
    <xf numFmtId="0" fontId="42" fillId="0" borderId="39" xfId="98" applyFont="1" applyBorder="1" applyAlignment="1">
      <alignment horizontal="left" vertical="top" wrapText="1" shrinkToFit="1"/>
    </xf>
    <xf numFmtId="0" fontId="42" fillId="0" borderId="7" xfId="98" applyFont="1" applyBorder="1" applyAlignment="1">
      <alignment horizontal="left" vertical="top" wrapText="1" shrinkToFit="1"/>
    </xf>
    <xf numFmtId="0" fontId="40" fillId="0" borderId="35" xfId="98" applyFont="1" applyBorder="1" applyAlignment="1">
      <alignment horizontal="center" vertical="center" wrapText="1" shrinkToFit="1"/>
    </xf>
    <xf numFmtId="0" fontId="40" fillId="0" borderId="64" xfId="98" applyFont="1" applyBorder="1" applyAlignment="1">
      <alignment horizontal="center" vertical="center" wrapText="1" shrinkToFit="1"/>
    </xf>
    <xf numFmtId="0" fontId="46" fillId="0" borderId="65" xfId="98" applyFont="1" applyBorder="1" applyAlignment="1">
      <alignment horizontal="center" vertical="center" wrapText="1" shrinkToFit="1"/>
    </xf>
    <xf numFmtId="0" fontId="46" fillId="0" borderId="35" xfId="98" applyFont="1" applyBorder="1" applyAlignment="1">
      <alignment horizontal="center" vertical="center" wrapText="1" shrinkToFit="1"/>
    </xf>
    <xf numFmtId="0" fontId="37" fillId="0" borderId="12" xfId="98" applyFont="1" applyBorder="1" applyAlignment="1">
      <alignment horizontal="center" vertical="center" wrapText="1" shrinkToFit="1"/>
    </xf>
    <xf numFmtId="0" fontId="37" fillId="0" borderId="0" xfId="98" applyFont="1" applyAlignment="1">
      <alignment horizontal="center" vertical="center" wrapText="1" shrinkToFit="1"/>
    </xf>
    <xf numFmtId="0" fontId="46" fillId="0" borderId="28" xfId="98" applyFont="1" applyBorder="1" applyAlignment="1">
      <alignment horizontal="center" vertical="center" shrinkToFit="1"/>
    </xf>
    <xf numFmtId="0" fontId="40" fillId="0" borderId="28" xfId="98" applyFont="1" applyBorder="1" applyAlignment="1">
      <alignment horizontal="center" vertical="center" wrapText="1" shrinkToFit="1"/>
    </xf>
    <xf numFmtId="0" fontId="40" fillId="0" borderId="70" xfId="98" applyFont="1" applyBorder="1" applyAlignment="1">
      <alignment horizontal="center" vertical="center" wrapText="1" shrinkToFit="1"/>
    </xf>
    <xf numFmtId="0" fontId="48" fillId="0" borderId="2" xfId="98" applyFont="1" applyBorder="1" applyAlignment="1">
      <alignment horizontal="center" vertical="center" wrapText="1" shrinkToFit="1"/>
    </xf>
    <xf numFmtId="0" fontId="48" fillId="0" borderId="48" xfId="98" applyFont="1" applyBorder="1" applyAlignment="1">
      <alignment horizontal="center" vertical="center" wrapText="1" shrinkToFit="1"/>
    </xf>
    <xf numFmtId="0" fontId="48" fillId="0" borderId="3" xfId="98" applyFont="1" applyBorder="1" applyAlignment="1">
      <alignment horizontal="center" vertical="center" wrapText="1" shrinkToFit="1"/>
    </xf>
    <xf numFmtId="0" fontId="48" fillId="0" borderId="6" xfId="98" applyFont="1" applyBorder="1" applyAlignment="1">
      <alignment horizontal="center" vertical="center" wrapText="1" shrinkToFit="1"/>
    </xf>
    <xf numFmtId="0" fontId="48" fillId="0" borderId="39" xfId="98" applyFont="1" applyBorder="1" applyAlignment="1">
      <alignment horizontal="center" vertical="center" wrapText="1" shrinkToFit="1"/>
    </xf>
    <xf numFmtId="0" fontId="48" fillId="0" borderId="7" xfId="98" applyFont="1" applyBorder="1" applyAlignment="1">
      <alignment horizontal="center" vertical="center" wrapText="1" shrinkToFit="1"/>
    </xf>
    <xf numFmtId="0" fontId="40" fillId="0" borderId="8" xfId="98" applyFont="1" applyBorder="1" applyAlignment="1">
      <alignment horizontal="left" vertical="top" wrapText="1" shrinkToFit="1"/>
    </xf>
    <xf numFmtId="0" fontId="40" fillId="0" borderId="38" xfId="98" applyFont="1" applyBorder="1" applyAlignment="1">
      <alignment horizontal="left" vertical="top" wrapText="1" shrinkToFit="1"/>
    </xf>
    <xf numFmtId="0" fontId="40" fillId="0" borderId="9" xfId="98" applyFont="1" applyBorder="1" applyAlignment="1">
      <alignment horizontal="left" vertical="top" wrapText="1" shrinkToFit="1"/>
    </xf>
    <xf numFmtId="0" fontId="46" fillId="0" borderId="55" xfId="98" applyFont="1" applyBorder="1" applyAlignment="1">
      <alignment horizontal="center" vertical="center" shrinkToFit="1"/>
    </xf>
    <xf numFmtId="0" fontId="46" fillId="0" borderId="2" xfId="98" applyFont="1" applyBorder="1" applyAlignment="1">
      <alignment horizontal="center" vertical="center" shrinkToFit="1"/>
    </xf>
    <xf numFmtId="0" fontId="46" fillId="0" borderId="48" xfId="98" applyFont="1" applyBorder="1" applyAlignment="1">
      <alignment horizontal="center" vertical="center" shrinkToFit="1"/>
    </xf>
    <xf numFmtId="0" fontId="46" fillId="0" borderId="85" xfId="98" applyFont="1" applyBorder="1" applyAlignment="1">
      <alignment horizontal="center" vertical="center" shrinkToFit="1"/>
    </xf>
    <xf numFmtId="0" fontId="40" fillId="0" borderId="0" xfId="98" applyFont="1" applyAlignment="1">
      <alignment horizontal="center" vertical="center" shrinkToFit="1"/>
    </xf>
    <xf numFmtId="0" fontId="44" fillId="14" borderId="13" xfId="98" applyFont="1" applyFill="1" applyBorder="1" applyAlignment="1">
      <alignment horizontal="center" vertical="center" shrinkToFit="1"/>
    </xf>
    <xf numFmtId="0" fontId="23" fillId="0" borderId="77" xfId="98" applyBorder="1" applyAlignment="1">
      <alignment vertical="center"/>
    </xf>
    <xf numFmtId="0" fontId="23" fillId="0" borderId="14" xfId="98" applyBorder="1" applyAlignment="1">
      <alignment vertical="center"/>
    </xf>
    <xf numFmtId="0" fontId="46" fillId="0" borderId="41" xfId="98" applyFont="1" applyBorder="1" applyAlignment="1">
      <alignment horizontal="center" vertical="center" shrinkToFit="1"/>
    </xf>
    <xf numFmtId="0" fontId="46" fillId="0" borderId="12" xfId="98" applyFont="1" applyBorder="1" applyAlignment="1">
      <alignment horizontal="center" vertical="center" shrinkToFit="1"/>
    </xf>
    <xf numFmtId="0" fontId="46" fillId="0" borderId="36" xfId="98" applyFont="1" applyBorder="1" applyAlignment="1">
      <alignment horizontal="center" vertical="center" shrinkToFit="1"/>
    </xf>
    <xf numFmtId="0" fontId="37" fillId="0" borderId="0" xfId="98" applyFont="1" applyAlignment="1">
      <alignment horizontal="right" vertical="center" wrapText="1" shrinkToFit="1"/>
    </xf>
    <xf numFmtId="0" fontId="72" fillId="4" borderId="59" xfId="98" applyFont="1" applyFill="1" applyBorder="1" applyAlignment="1">
      <alignment horizontal="center" vertical="center"/>
    </xf>
    <xf numFmtId="0" fontId="72" fillId="4" borderId="56" xfId="98" applyFont="1" applyFill="1" applyBorder="1" applyAlignment="1">
      <alignment horizontal="center" vertical="center"/>
    </xf>
    <xf numFmtId="0" fontId="72" fillId="4" borderId="58" xfId="98" applyFont="1" applyFill="1" applyBorder="1" applyAlignment="1">
      <alignment horizontal="center" vertical="center"/>
    </xf>
    <xf numFmtId="0" fontId="55" fillId="0" borderId="57" xfId="98" applyFont="1" applyBorder="1" applyAlignment="1">
      <alignment horizontal="center" vertical="center" wrapText="1" shrinkToFit="1"/>
    </xf>
    <xf numFmtId="0" fontId="55" fillId="0" borderId="56" xfId="98" applyFont="1" applyBorder="1" applyAlignment="1">
      <alignment horizontal="center" vertical="center" wrapText="1" shrinkToFit="1"/>
    </xf>
    <xf numFmtId="0" fontId="55" fillId="0" borderId="55" xfId="98" applyFont="1" applyBorder="1" applyAlignment="1">
      <alignment horizontal="center" vertical="center" wrapText="1" shrinkToFit="1"/>
    </xf>
    <xf numFmtId="0" fontId="49" fillId="15" borderId="38" xfId="98" applyFont="1" applyFill="1" applyBorder="1" applyAlignment="1">
      <alignment horizontal="center" vertical="center" wrapText="1" shrinkToFit="1"/>
    </xf>
    <xf numFmtId="0" fontId="49" fillId="15" borderId="9" xfId="98" applyFont="1" applyFill="1" applyBorder="1" applyAlignment="1">
      <alignment horizontal="center" vertical="center" wrapText="1" shrinkToFit="1"/>
    </xf>
    <xf numFmtId="0" fontId="25" fillId="0" borderId="76" xfId="98" applyFont="1" applyBorder="1" applyAlignment="1">
      <alignment vertical="center" wrapText="1" shrinkToFit="1"/>
    </xf>
    <xf numFmtId="0" fontId="25" fillId="0" borderId="74" xfId="98" applyFont="1" applyBorder="1" applyAlignment="1">
      <alignment vertical="center" wrapText="1" shrinkToFit="1"/>
    </xf>
    <xf numFmtId="0" fontId="64" fillId="17" borderId="2" xfId="98" applyFont="1" applyFill="1" applyBorder="1" applyAlignment="1">
      <alignment horizontal="center" vertical="center" wrapText="1"/>
    </xf>
    <xf numFmtId="0" fontId="64" fillId="17" borderId="48" xfId="98" applyFont="1" applyFill="1" applyBorder="1" applyAlignment="1">
      <alignment horizontal="center" vertical="center" wrapText="1"/>
    </xf>
    <xf numFmtId="0" fontId="64" fillId="17" borderId="3" xfId="98" applyFont="1" applyFill="1" applyBorder="1" applyAlignment="1">
      <alignment horizontal="center" vertical="center" wrapText="1"/>
    </xf>
    <xf numFmtId="0" fontId="45" fillId="0" borderId="35" xfId="98" applyFont="1" applyBorder="1" applyAlignment="1">
      <alignment horizontal="center" vertical="center" wrapText="1" shrinkToFit="1"/>
    </xf>
    <xf numFmtId="0" fontId="40" fillId="0" borderId="11" xfId="98" applyFont="1" applyBorder="1" applyAlignment="1">
      <alignment horizontal="center" vertical="center" shrinkToFit="1"/>
    </xf>
    <xf numFmtId="0" fontId="40" fillId="0" borderId="12" xfId="98" applyFont="1" applyBorder="1" applyAlignment="1">
      <alignment horizontal="center" vertical="center" shrinkToFit="1"/>
    </xf>
    <xf numFmtId="0" fontId="40" fillId="0" borderId="40" xfId="98" applyFont="1" applyBorder="1" applyAlignment="1">
      <alignment horizontal="center" vertical="center" shrinkToFit="1"/>
    </xf>
    <xf numFmtId="0" fontId="72" fillId="4" borderId="34" xfId="98" applyFont="1" applyFill="1" applyBorder="1" applyAlignment="1">
      <alignment horizontal="center" vertical="center" shrinkToFit="1"/>
    </xf>
    <xf numFmtId="0" fontId="72" fillId="4" borderId="43" xfId="98" applyFont="1" applyFill="1" applyBorder="1" applyAlignment="1">
      <alignment horizontal="center" vertical="center" shrinkToFit="1"/>
    </xf>
    <xf numFmtId="0" fontId="72" fillId="4" borderId="42" xfId="98" applyFont="1" applyFill="1" applyBorder="1" applyAlignment="1">
      <alignment horizontal="center" vertical="center" shrinkToFit="1"/>
    </xf>
    <xf numFmtId="0" fontId="64" fillId="16" borderId="51" xfId="98" applyFont="1" applyFill="1" applyBorder="1" applyAlignment="1">
      <alignment horizontal="center" vertical="center" wrapText="1"/>
    </xf>
    <xf numFmtId="0" fontId="64" fillId="16" borderId="50" xfId="98" applyFont="1" applyFill="1" applyBorder="1" applyAlignment="1">
      <alignment horizontal="center" vertical="center" wrapText="1"/>
    </xf>
    <xf numFmtId="0" fontId="64" fillId="16" borderId="49" xfId="98" applyFont="1" applyFill="1" applyBorder="1" applyAlignment="1">
      <alignment horizontal="center" vertical="center" wrapText="1"/>
    </xf>
    <xf numFmtId="0" fontId="64" fillId="16" borderId="53" xfId="98" applyFont="1" applyFill="1" applyBorder="1" applyAlignment="1">
      <alignment horizontal="center" vertical="center" wrapText="1"/>
    </xf>
    <xf numFmtId="0" fontId="64" fillId="16" borderId="52" xfId="98" applyFont="1" applyFill="1" applyBorder="1" applyAlignment="1">
      <alignment horizontal="center" vertical="center" wrapText="1"/>
    </xf>
    <xf numFmtId="0" fontId="49" fillId="15" borderId="6" xfId="98" applyFont="1" applyFill="1" applyBorder="1" applyAlignment="1">
      <alignment horizontal="center" vertical="center" shrinkToFit="1"/>
    </xf>
    <xf numFmtId="0" fontId="49" fillId="15" borderId="39" xfId="98" applyFont="1" applyFill="1" applyBorder="1" applyAlignment="1">
      <alignment horizontal="center" vertical="center" shrinkToFit="1"/>
    </xf>
    <xf numFmtId="0" fontId="49" fillId="15" borderId="7" xfId="98" applyFont="1" applyFill="1" applyBorder="1" applyAlignment="1">
      <alignment horizontal="center" vertical="center" shrinkToFit="1"/>
    </xf>
    <xf numFmtId="0" fontId="64" fillId="4" borderId="31" xfId="98" applyFont="1" applyFill="1" applyBorder="1" applyAlignment="1">
      <alignment horizontal="center" vertical="center" wrapText="1"/>
    </xf>
    <xf numFmtId="0" fontId="64" fillId="4" borderId="32" xfId="98" applyFont="1" applyFill="1" applyBorder="1" applyAlignment="1">
      <alignment horizontal="center" vertical="center" wrapText="1"/>
    </xf>
    <xf numFmtId="0" fontId="64" fillId="4" borderId="46" xfId="98" applyFont="1" applyFill="1" applyBorder="1" applyAlignment="1">
      <alignment horizontal="center" vertical="center" wrapText="1"/>
    </xf>
    <xf numFmtId="0" fontId="49" fillId="15" borderId="2" xfId="98" applyFont="1" applyFill="1" applyBorder="1" applyAlignment="1">
      <alignment horizontal="center" vertical="center" shrinkToFit="1"/>
    </xf>
    <xf numFmtId="0" fontId="49" fillId="15" borderId="48" xfId="98" applyFont="1" applyFill="1" applyBorder="1" applyAlignment="1">
      <alignment horizontal="center" vertical="center" shrinkToFit="1"/>
    </xf>
    <xf numFmtId="0" fontId="60" fillId="14" borderId="2" xfId="98" applyFont="1" applyFill="1" applyBorder="1" applyAlignment="1">
      <alignment horizontal="center" vertical="center" wrapText="1" shrinkToFit="1"/>
    </xf>
    <xf numFmtId="0" fontId="60" fillId="14" borderId="48" xfId="98" applyFont="1" applyFill="1" applyBorder="1" applyAlignment="1">
      <alignment horizontal="center" vertical="center" wrapText="1" shrinkToFit="1"/>
    </xf>
    <xf numFmtId="0" fontId="60" fillId="14" borderId="3" xfId="98" applyFont="1" applyFill="1" applyBorder="1" applyAlignment="1">
      <alignment horizontal="center" vertical="center" wrapText="1" shrinkToFit="1"/>
    </xf>
    <xf numFmtId="0" fontId="60" fillId="14" borderId="4" xfId="98" applyFont="1" applyFill="1" applyBorder="1" applyAlignment="1">
      <alignment horizontal="center" vertical="center" wrapText="1" shrinkToFit="1"/>
    </xf>
    <xf numFmtId="0" fontId="60" fillId="14" borderId="0" xfId="98" applyFont="1" applyFill="1" applyAlignment="1">
      <alignment horizontal="center" vertical="center" wrapText="1" shrinkToFit="1"/>
    </xf>
    <xf numFmtId="0" fontId="60" fillId="14" borderId="5" xfId="98" applyFont="1" applyFill="1" applyBorder="1" applyAlignment="1">
      <alignment horizontal="center" vertical="center" wrapText="1" shrinkToFit="1"/>
    </xf>
    <xf numFmtId="0" fontId="60" fillId="14" borderId="6" xfId="98" applyFont="1" applyFill="1" applyBorder="1" applyAlignment="1">
      <alignment horizontal="center" vertical="center" wrapText="1" shrinkToFit="1"/>
    </xf>
    <xf numFmtId="0" fontId="60" fillId="14" borderId="39" xfId="98" applyFont="1" applyFill="1" applyBorder="1" applyAlignment="1">
      <alignment horizontal="center" vertical="center" wrapText="1" shrinkToFit="1"/>
    </xf>
    <xf numFmtId="0" fontId="60" fillId="14" borderId="7" xfId="98" applyFont="1" applyFill="1" applyBorder="1" applyAlignment="1">
      <alignment horizontal="center" vertical="center" wrapText="1" shrinkToFit="1"/>
    </xf>
    <xf numFmtId="0" fontId="64" fillId="4" borderId="53" xfId="98" applyFont="1" applyFill="1" applyBorder="1" applyAlignment="1">
      <alignment horizontal="center" vertical="center" wrapText="1"/>
    </xf>
    <xf numFmtId="0" fontId="64" fillId="4" borderId="50" xfId="98" applyFont="1" applyFill="1" applyBorder="1" applyAlignment="1">
      <alignment horizontal="center" vertical="center" wrapText="1"/>
    </xf>
    <xf numFmtId="0" fontId="64" fillId="4" borderId="52" xfId="98" applyFont="1" applyFill="1" applyBorder="1" applyAlignment="1">
      <alignment horizontal="center" vertical="center" wrapText="1"/>
    </xf>
    <xf numFmtId="0" fontId="46" fillId="0" borderId="37" xfId="98" applyFont="1" applyBorder="1" applyAlignment="1">
      <alignment horizontal="center" vertical="center" shrinkToFit="1"/>
    </xf>
    <xf numFmtId="0" fontId="40" fillId="0" borderId="72" xfId="98" applyFont="1" applyBorder="1" applyAlignment="1">
      <alignment horizontal="center" vertical="center" shrinkToFit="1"/>
    </xf>
    <xf numFmtId="0" fontId="77" fillId="0" borderId="0" xfId="98" applyFont="1" applyAlignment="1">
      <alignment vertical="center" shrinkToFit="1"/>
    </xf>
    <xf numFmtId="0" fontId="78" fillId="0" borderId="0" xfId="98" applyFont="1" applyAlignment="1">
      <alignment horizontal="left" vertical="center" shrinkToFit="1"/>
    </xf>
    <xf numFmtId="0" fontId="73" fillId="20" borderId="1" xfId="98" applyFont="1" applyFill="1" applyBorder="1" applyAlignment="1">
      <alignment horizontal="center" vertical="center"/>
    </xf>
    <xf numFmtId="0" fontId="73" fillId="20" borderId="0" xfId="98" applyFont="1" applyFill="1" applyAlignment="1">
      <alignment horizontal="center" vertical="center"/>
    </xf>
    <xf numFmtId="0" fontId="73" fillId="20" borderId="10" xfId="98" applyFont="1" applyFill="1" applyBorder="1" applyAlignment="1">
      <alignment horizontal="center" vertical="center"/>
    </xf>
    <xf numFmtId="0" fontId="64" fillId="21" borderId="1" xfId="98" applyFont="1" applyFill="1" applyBorder="1" applyAlignment="1">
      <alignment horizontal="center" vertical="center" wrapText="1"/>
    </xf>
    <xf numFmtId="0" fontId="64" fillId="21" borderId="0" xfId="98" applyFont="1" applyFill="1" applyAlignment="1">
      <alignment horizontal="center" vertical="center" wrapText="1"/>
    </xf>
    <xf numFmtId="0" fontId="64" fillId="21" borderId="10" xfId="98" applyFont="1" applyFill="1" applyBorder="1" applyAlignment="1">
      <alignment horizontal="center" vertical="center" wrapText="1"/>
    </xf>
    <xf numFmtId="0" fontId="64" fillId="21" borderId="31" xfId="98" applyFont="1" applyFill="1" applyBorder="1" applyAlignment="1">
      <alignment horizontal="center" vertical="center" wrapText="1"/>
    </xf>
    <xf numFmtId="0" fontId="64" fillId="21" borderId="32" xfId="98" applyFont="1" applyFill="1" applyBorder="1" applyAlignment="1">
      <alignment horizontal="center" vertical="center" wrapText="1"/>
    </xf>
    <xf numFmtId="0" fontId="64" fillId="21" borderId="33" xfId="98" applyFont="1" applyFill="1" applyBorder="1" applyAlignment="1">
      <alignment horizontal="center" vertical="center" wrapText="1"/>
    </xf>
    <xf numFmtId="0" fontId="64" fillId="20" borderId="0" xfId="98" applyFont="1" applyFill="1" applyAlignment="1">
      <alignment horizontal="center" vertical="center" wrapText="1"/>
    </xf>
    <xf numFmtId="0" fontId="64" fillId="20" borderId="10" xfId="98" applyFont="1" applyFill="1" applyBorder="1" applyAlignment="1">
      <alignment horizontal="center" vertical="center" wrapText="1"/>
    </xf>
    <xf numFmtId="0" fontId="64" fillId="20" borderId="32" xfId="98" applyFont="1" applyFill="1" applyBorder="1" applyAlignment="1">
      <alignment horizontal="center" vertical="center" wrapText="1"/>
    </xf>
    <xf numFmtId="0" fontId="64" fillId="20" borderId="33" xfId="98" applyFont="1" applyFill="1" applyBorder="1" applyAlignment="1">
      <alignment horizontal="center" vertical="center" wrapText="1"/>
    </xf>
    <xf numFmtId="0" fontId="74" fillId="20" borderId="11" xfId="98" applyFont="1" applyFill="1" applyBorder="1" applyAlignment="1">
      <alignment horizontal="center" vertical="center"/>
    </xf>
    <xf numFmtId="0" fontId="74" fillId="20" borderId="12" xfId="98" applyFont="1" applyFill="1" applyBorder="1" applyAlignment="1">
      <alignment horizontal="center" vertical="center"/>
    </xf>
    <xf numFmtId="0" fontId="74" fillId="20" borderId="36" xfId="98" applyFont="1" applyFill="1" applyBorder="1" applyAlignment="1">
      <alignment horizontal="center" vertical="center"/>
    </xf>
    <xf numFmtId="0" fontId="74" fillId="21" borderId="11" xfId="98" applyFont="1" applyFill="1" applyBorder="1" applyAlignment="1">
      <alignment horizontal="center" vertical="center"/>
    </xf>
    <xf numFmtId="0" fontId="74" fillId="21" borderId="12" xfId="98" applyFont="1" applyFill="1" applyBorder="1" applyAlignment="1">
      <alignment horizontal="center" vertical="center"/>
    </xf>
    <xf numFmtId="0" fontId="74" fillId="21" borderId="36" xfId="98" applyFont="1" applyFill="1" applyBorder="1" applyAlignment="1">
      <alignment horizontal="center" vertical="center"/>
    </xf>
    <xf numFmtId="0" fontId="62" fillId="18" borderId="8" xfId="98" applyFont="1" applyFill="1" applyBorder="1" applyAlignment="1">
      <alignment horizontal="center" vertical="center" shrinkToFit="1"/>
    </xf>
    <xf numFmtId="0" fontId="62" fillId="18" borderId="38" xfId="98" applyFont="1" applyFill="1" applyBorder="1" applyAlignment="1">
      <alignment horizontal="center" vertical="center" shrinkToFit="1"/>
    </xf>
    <xf numFmtId="0" fontId="62" fillId="18" borderId="9" xfId="98" applyFont="1" applyFill="1" applyBorder="1" applyAlignment="1">
      <alignment horizontal="center" vertical="center" shrinkToFit="1"/>
    </xf>
    <xf numFmtId="0" fontId="62" fillId="18" borderId="2" xfId="98" applyFont="1" applyFill="1" applyBorder="1" applyAlignment="1">
      <alignment horizontal="center" vertical="center" shrinkToFit="1"/>
    </xf>
    <xf numFmtId="0" fontId="62" fillId="18" borderId="48" xfId="98" applyFont="1" applyFill="1" applyBorder="1" applyAlignment="1">
      <alignment horizontal="center" vertical="center" shrinkToFit="1"/>
    </xf>
    <xf numFmtId="0" fontId="62" fillId="18" borderId="3" xfId="98" applyFont="1" applyFill="1" applyBorder="1" applyAlignment="1">
      <alignment horizontal="center" vertical="center" shrinkToFit="1"/>
    </xf>
    <xf numFmtId="0" fontId="57" fillId="19" borderId="2" xfId="98" applyFont="1" applyFill="1" applyBorder="1" applyAlignment="1">
      <alignment horizontal="center" vertical="center" wrapText="1" shrinkToFit="1"/>
    </xf>
    <xf numFmtId="0" fontId="57" fillId="19" borderId="48" xfId="98" applyFont="1" applyFill="1" applyBorder="1" applyAlignment="1">
      <alignment horizontal="center" vertical="center" shrinkToFit="1"/>
    </xf>
    <xf numFmtId="0" fontId="57" fillId="19" borderId="3" xfId="98" applyFont="1" applyFill="1" applyBorder="1" applyAlignment="1">
      <alignment horizontal="center" vertical="center" shrinkToFit="1"/>
    </xf>
    <xf numFmtId="0" fontId="57" fillId="19" borderId="6" xfId="98" applyFont="1" applyFill="1" applyBorder="1" applyAlignment="1">
      <alignment horizontal="center" vertical="center" shrinkToFit="1"/>
    </xf>
    <xf numFmtId="0" fontId="57" fillId="19" borderId="39" xfId="98" applyFont="1" applyFill="1" applyBorder="1" applyAlignment="1">
      <alignment horizontal="center" vertical="center" shrinkToFit="1"/>
    </xf>
    <xf numFmtId="0" fontId="57" fillId="19" borderId="7" xfId="98" applyFont="1" applyFill="1" applyBorder="1" applyAlignment="1">
      <alignment horizontal="center" vertical="center" shrinkToFit="1"/>
    </xf>
    <xf numFmtId="0" fontId="64" fillId="17" borderId="8" xfId="98" applyFont="1" applyFill="1" applyBorder="1" applyAlignment="1">
      <alignment horizontal="center" vertical="center" wrapText="1"/>
    </xf>
    <xf numFmtId="0" fontId="64" fillId="17" borderId="38" xfId="98" applyFont="1" applyFill="1" applyBorder="1" applyAlignment="1">
      <alignment horizontal="center" vertical="center" wrapText="1"/>
    </xf>
    <xf numFmtId="0" fontId="64" fillId="17" borderId="9" xfId="98" applyFont="1" applyFill="1" applyBorder="1" applyAlignment="1">
      <alignment horizontal="center" vertical="center" wrapText="1"/>
    </xf>
    <xf numFmtId="0" fontId="64" fillId="16" borderId="31" xfId="98" applyFont="1" applyFill="1" applyBorder="1" applyAlignment="1">
      <alignment horizontal="center" vertical="center" wrapText="1"/>
    </xf>
    <xf numFmtId="0" fontId="23" fillId="0" borderId="32" xfId="98" applyBorder="1" applyAlignment="1">
      <alignment vertical="center"/>
    </xf>
    <xf numFmtId="0" fontId="23" fillId="0" borderId="46" xfId="98" applyBorder="1" applyAlignment="1">
      <alignment vertical="center"/>
    </xf>
    <xf numFmtId="0" fontId="72" fillId="0" borderId="43" xfId="98" applyFont="1" applyBorder="1" applyAlignment="1">
      <alignment horizontal="center" vertical="center" shrinkToFit="1"/>
    </xf>
    <xf numFmtId="0" fontId="72" fillId="0" borderId="42" xfId="98" applyFont="1" applyBorder="1" applyAlignment="1">
      <alignment horizontal="center" vertical="center" shrinkToFit="1"/>
    </xf>
    <xf numFmtId="0" fontId="23" fillId="4" borderId="43" xfId="98" applyFill="1" applyBorder="1" applyAlignment="1">
      <alignment vertical="center" shrinkToFit="1"/>
    </xf>
    <xf numFmtId="0" fontId="23" fillId="4" borderId="42" xfId="98" applyFill="1" applyBorder="1" applyAlignment="1">
      <alignment vertical="center" shrinkToFit="1"/>
    </xf>
    <xf numFmtId="0" fontId="16" fillId="14" borderId="8" xfId="98" applyFont="1" applyFill="1" applyBorder="1" applyAlignment="1">
      <alignment horizontal="center" vertical="center" shrinkToFit="1"/>
    </xf>
    <xf numFmtId="0" fontId="16" fillId="14" borderId="38" xfId="98" applyFont="1" applyFill="1" applyBorder="1" applyAlignment="1">
      <alignment horizontal="center" vertical="center" shrinkToFit="1"/>
    </xf>
    <xf numFmtId="0" fontId="16" fillId="14" borderId="9" xfId="98" applyFont="1" applyFill="1" applyBorder="1" applyAlignment="1">
      <alignment horizontal="center" vertical="center" shrinkToFit="1"/>
    </xf>
    <xf numFmtId="0" fontId="72" fillId="0" borderId="57" xfId="98" applyFont="1" applyBorder="1" applyAlignment="1">
      <alignment horizontal="center" vertical="center" shrinkToFit="1"/>
    </xf>
    <xf numFmtId="0" fontId="23" fillId="0" borderId="56" xfId="98" applyBorder="1" applyAlignment="1">
      <alignment vertical="center" shrinkToFit="1"/>
    </xf>
    <xf numFmtId="0" fontId="23" fillId="0" borderId="55" xfId="98" applyBorder="1" applyAlignment="1">
      <alignment vertical="center" shrinkToFit="1"/>
    </xf>
    <xf numFmtId="0" fontId="72" fillId="4" borderId="57" xfId="98" applyFont="1" applyFill="1" applyBorder="1" applyAlignment="1">
      <alignment horizontal="center" vertical="center" shrinkToFit="1"/>
    </xf>
    <xf numFmtId="0" fontId="72" fillId="4" borderId="56" xfId="98" applyFont="1" applyFill="1" applyBorder="1" applyAlignment="1">
      <alignment horizontal="center" vertical="center" shrinkToFit="1"/>
    </xf>
    <xf numFmtId="0" fontId="72" fillId="4" borderId="55" xfId="98" applyFont="1" applyFill="1" applyBorder="1" applyAlignment="1">
      <alignment horizontal="center" vertical="center" shrinkToFit="1"/>
    </xf>
    <xf numFmtId="0" fontId="72" fillId="4" borderId="59" xfId="98" applyFont="1" applyFill="1" applyBorder="1" applyAlignment="1">
      <alignment horizontal="center" vertical="center" wrapText="1"/>
    </xf>
    <xf numFmtId="0" fontId="72" fillId="4" borderId="56" xfId="98" applyFont="1" applyFill="1" applyBorder="1" applyAlignment="1">
      <alignment horizontal="center" vertical="center" wrapText="1"/>
    </xf>
    <xf numFmtId="0" fontId="72" fillId="4" borderId="58" xfId="98" applyFont="1" applyFill="1" applyBorder="1" applyAlignment="1">
      <alignment horizontal="center" vertical="center" wrapText="1"/>
    </xf>
    <xf numFmtId="0" fontId="23" fillId="4" borderId="56" xfId="98" applyFill="1" applyBorder="1" applyAlignment="1">
      <alignment vertical="center" shrinkToFit="1"/>
    </xf>
    <xf numFmtId="0" fontId="23" fillId="4" borderId="55" xfId="98" applyFill="1" applyBorder="1" applyAlignment="1">
      <alignment vertical="center" shrinkToFit="1"/>
    </xf>
    <xf numFmtId="0" fontId="26" fillId="0" borderId="0" xfId="1" applyNumberFormat="1" applyFont="1" applyAlignment="1">
      <alignment horizontal="center" vertical="center"/>
    </xf>
  </cellXfs>
  <cellStyles count="99">
    <cellStyle name="Normal" xfId="0" builtinId="0"/>
    <cellStyle name="Normal 10" xfId="9" xr:uid="{00000000-0005-0000-0000-000001000000}"/>
    <cellStyle name="Normal 11" xfId="10" xr:uid="{00000000-0005-0000-0000-000002000000}"/>
    <cellStyle name="Normal 12" xfId="28" xr:uid="{00000000-0005-0000-0000-000003000000}"/>
    <cellStyle name="Normal 12 2" xfId="73" xr:uid="{00000000-0005-0000-0000-000004000000}"/>
    <cellStyle name="Normal 12 3" xfId="31" xr:uid="{00000000-0005-0000-0000-000005000000}"/>
    <cellStyle name="Normal 13" xfId="29" xr:uid="{00000000-0005-0000-0000-000006000000}"/>
    <cellStyle name="Normal 13 2" xfId="74" xr:uid="{00000000-0005-0000-0000-000007000000}"/>
    <cellStyle name="Normal 13 3" xfId="32" xr:uid="{00000000-0005-0000-0000-000008000000}"/>
    <cellStyle name="Normal 14" xfId="21" xr:uid="{00000000-0005-0000-0000-000009000000}"/>
    <cellStyle name="Normal 14 2" xfId="66" xr:uid="{00000000-0005-0000-0000-00000A000000}"/>
    <cellStyle name="Normal 14 3" xfId="33" xr:uid="{00000000-0005-0000-0000-00000B000000}"/>
    <cellStyle name="Normal 15" xfId="25" xr:uid="{00000000-0005-0000-0000-00000C000000}"/>
    <cellStyle name="Normal 15 2" xfId="70" xr:uid="{00000000-0005-0000-0000-00000D000000}"/>
    <cellStyle name="Normal 15 3" xfId="34" xr:uid="{00000000-0005-0000-0000-00000E000000}"/>
    <cellStyle name="Normal 16" xfId="22" xr:uid="{00000000-0005-0000-0000-00000F000000}"/>
    <cellStyle name="Normal 16 2" xfId="67" xr:uid="{00000000-0005-0000-0000-000010000000}"/>
    <cellStyle name="Normal 16 3" xfId="35" xr:uid="{00000000-0005-0000-0000-000011000000}"/>
    <cellStyle name="Normal 17" xfId="36" xr:uid="{00000000-0005-0000-0000-000012000000}"/>
    <cellStyle name="Normal 18" xfId="16" xr:uid="{00000000-0005-0000-0000-000013000000}"/>
    <cellStyle name="Normal 18 2" xfId="61" xr:uid="{00000000-0005-0000-0000-000014000000}"/>
    <cellStyle name="Normal 18 3" xfId="37" xr:uid="{00000000-0005-0000-0000-000015000000}"/>
    <cellStyle name="Normal 19" xfId="14" xr:uid="{00000000-0005-0000-0000-000016000000}"/>
    <cellStyle name="Normal 19 2" xfId="59" xr:uid="{00000000-0005-0000-0000-000017000000}"/>
    <cellStyle name="Normal 19 3" xfId="38" xr:uid="{00000000-0005-0000-0000-000018000000}"/>
    <cellStyle name="Normal 2" xfId="1" xr:uid="{00000000-0005-0000-0000-000019000000}"/>
    <cellStyle name="Normal 2 10" xfId="97" xr:uid="{00000000-0005-0000-0000-00001A000000}"/>
    <cellStyle name="Normal 20" xfId="26" xr:uid="{00000000-0005-0000-0000-00001B000000}"/>
    <cellStyle name="Normal 20 2" xfId="71" xr:uid="{00000000-0005-0000-0000-00001C000000}"/>
    <cellStyle name="Normal 20 3" xfId="39" xr:uid="{00000000-0005-0000-0000-00001D000000}"/>
    <cellStyle name="Normal 21" xfId="23" xr:uid="{00000000-0005-0000-0000-00001E000000}"/>
    <cellStyle name="Normal 21 2" xfId="68" xr:uid="{00000000-0005-0000-0000-00001F000000}"/>
    <cellStyle name="Normal 21 3" xfId="40" xr:uid="{00000000-0005-0000-0000-000020000000}"/>
    <cellStyle name="Normal 22" xfId="18" xr:uid="{00000000-0005-0000-0000-000021000000}"/>
    <cellStyle name="Normal 22 2" xfId="63" xr:uid="{00000000-0005-0000-0000-000022000000}"/>
    <cellStyle name="Normal 22 3" xfId="41" xr:uid="{00000000-0005-0000-0000-000023000000}"/>
    <cellStyle name="Normal 23" xfId="11" xr:uid="{00000000-0005-0000-0000-000024000000}"/>
    <cellStyle name="Normal 23 2" xfId="56" xr:uid="{00000000-0005-0000-0000-000025000000}"/>
    <cellStyle name="Normal 23 3" xfId="42" xr:uid="{00000000-0005-0000-0000-000026000000}"/>
    <cellStyle name="Normal 24" xfId="19" xr:uid="{00000000-0005-0000-0000-000027000000}"/>
    <cellStyle name="Normal 24 2" xfId="64" xr:uid="{00000000-0005-0000-0000-000028000000}"/>
    <cellStyle name="Normal 24 3" xfId="43" xr:uid="{00000000-0005-0000-0000-000029000000}"/>
    <cellStyle name="Normal 25" xfId="27" xr:uid="{00000000-0005-0000-0000-00002A000000}"/>
    <cellStyle name="Normal 25 2" xfId="72" xr:uid="{00000000-0005-0000-0000-00002B000000}"/>
    <cellStyle name="Normal 25 3" xfId="44" xr:uid="{00000000-0005-0000-0000-00002C000000}"/>
    <cellStyle name="Normal 26" xfId="24" xr:uid="{00000000-0005-0000-0000-00002D000000}"/>
    <cellStyle name="Normal 26 2" xfId="69" xr:uid="{00000000-0005-0000-0000-00002E000000}"/>
    <cellStyle name="Normal 26 3" xfId="45" xr:uid="{00000000-0005-0000-0000-00002F000000}"/>
    <cellStyle name="Normal 27" xfId="15" xr:uid="{00000000-0005-0000-0000-000030000000}"/>
    <cellStyle name="Normal 27 2" xfId="60" xr:uid="{00000000-0005-0000-0000-000031000000}"/>
    <cellStyle name="Normal 27 3" xfId="46" xr:uid="{00000000-0005-0000-0000-000032000000}"/>
    <cellStyle name="Normal 28" xfId="13" xr:uid="{00000000-0005-0000-0000-000033000000}"/>
    <cellStyle name="Normal 28 2" xfId="58" xr:uid="{00000000-0005-0000-0000-000034000000}"/>
    <cellStyle name="Normal 28 3" xfId="47" xr:uid="{00000000-0005-0000-0000-000035000000}"/>
    <cellStyle name="Normal 29" xfId="20" xr:uid="{00000000-0005-0000-0000-000036000000}"/>
    <cellStyle name="Normal 29 2" xfId="65" xr:uid="{00000000-0005-0000-0000-000037000000}"/>
    <cellStyle name="Normal 29 3" xfId="48" xr:uid="{00000000-0005-0000-0000-000038000000}"/>
    <cellStyle name="Normal 3" xfId="2" xr:uid="{00000000-0005-0000-0000-000039000000}"/>
    <cellStyle name="Normal 30" xfId="17" xr:uid="{00000000-0005-0000-0000-00003A000000}"/>
    <cellStyle name="Normal 30 2" xfId="62" xr:uid="{00000000-0005-0000-0000-00003B000000}"/>
    <cellStyle name="Normal 30 3" xfId="49" xr:uid="{00000000-0005-0000-0000-00003C000000}"/>
    <cellStyle name="Normal 31" xfId="12" xr:uid="{00000000-0005-0000-0000-00003D000000}"/>
    <cellStyle name="Normal 31 2" xfId="57" xr:uid="{00000000-0005-0000-0000-00003E000000}"/>
    <cellStyle name="Normal 31 3" xfId="50" xr:uid="{00000000-0005-0000-0000-00003F000000}"/>
    <cellStyle name="Normal 32" xfId="51" xr:uid="{00000000-0005-0000-0000-000040000000}"/>
    <cellStyle name="Normal 33" xfId="54" xr:uid="{00000000-0005-0000-0000-000041000000}"/>
    <cellStyle name="Normal 34" xfId="55" xr:uid="{00000000-0005-0000-0000-000042000000}"/>
    <cellStyle name="Normal 35" xfId="53" xr:uid="{00000000-0005-0000-0000-000043000000}"/>
    <cellStyle name="Normal 36" xfId="76" xr:uid="{00000000-0005-0000-0000-000044000000}"/>
    <cellStyle name="Normal 37" xfId="75" xr:uid="{00000000-0005-0000-0000-000045000000}"/>
    <cellStyle name="Normal 38" xfId="52" xr:uid="{00000000-0005-0000-0000-000046000000}"/>
    <cellStyle name="Normal 39" xfId="79" xr:uid="{00000000-0005-0000-0000-000047000000}"/>
    <cellStyle name="Normal 4" xfId="3" xr:uid="{00000000-0005-0000-0000-000048000000}"/>
    <cellStyle name="Normal 40" xfId="77" xr:uid="{00000000-0005-0000-0000-000049000000}"/>
    <cellStyle name="Normal 41" xfId="78" xr:uid="{00000000-0005-0000-0000-00004A000000}"/>
    <cellStyle name="Normal 42" xfId="80" xr:uid="{00000000-0005-0000-0000-00004B000000}"/>
    <cellStyle name="Normal 43" xfId="81" xr:uid="{00000000-0005-0000-0000-00004C000000}"/>
    <cellStyle name="Normal 44" xfId="85" xr:uid="{00000000-0005-0000-0000-00004D000000}"/>
    <cellStyle name="Normal 45" xfId="83" xr:uid="{00000000-0005-0000-0000-00004E000000}"/>
    <cellStyle name="Normal 46" xfId="82" xr:uid="{00000000-0005-0000-0000-00004F000000}"/>
    <cellStyle name="Normal 47" xfId="86" xr:uid="{00000000-0005-0000-0000-000050000000}"/>
    <cellStyle name="Normal 48" xfId="84" xr:uid="{00000000-0005-0000-0000-000051000000}"/>
    <cellStyle name="Normal 49" xfId="87" xr:uid="{00000000-0005-0000-0000-000052000000}"/>
    <cellStyle name="Normal 5" xfId="4" xr:uid="{00000000-0005-0000-0000-000053000000}"/>
    <cellStyle name="Normal 50" xfId="88" xr:uid="{00000000-0005-0000-0000-000054000000}"/>
    <cellStyle name="Normal 51" xfId="89" xr:uid="{00000000-0005-0000-0000-000055000000}"/>
    <cellStyle name="Normal 52" xfId="91" xr:uid="{00000000-0005-0000-0000-000056000000}"/>
    <cellStyle name="Normal 53" xfId="90" xr:uid="{00000000-0005-0000-0000-000057000000}"/>
    <cellStyle name="Normal 54" xfId="93" xr:uid="{00000000-0005-0000-0000-000058000000}"/>
    <cellStyle name="Normal 55" xfId="94" xr:uid="{00000000-0005-0000-0000-000059000000}"/>
    <cellStyle name="Normal 56" xfId="92" xr:uid="{00000000-0005-0000-0000-00005A000000}"/>
    <cellStyle name="Normal 57" xfId="30" xr:uid="{00000000-0005-0000-0000-00005B000000}"/>
    <cellStyle name="Normal 58" xfId="95" xr:uid="{00000000-0005-0000-0000-00005C000000}"/>
    <cellStyle name="Normal 59" xfId="96" xr:uid="{00000000-0005-0000-0000-00005D000000}"/>
    <cellStyle name="Normal 6" xfId="5" xr:uid="{00000000-0005-0000-0000-00005E000000}"/>
    <cellStyle name="Normal 60" xfId="98" xr:uid="{00000000-0005-0000-0000-00005F000000}"/>
    <cellStyle name="Normal 7" xfId="6" xr:uid="{00000000-0005-0000-0000-000060000000}"/>
    <cellStyle name="Normal 8" xfId="7" xr:uid="{00000000-0005-0000-0000-000061000000}"/>
    <cellStyle name="Normal 9" xfId="8" xr:uid="{00000000-0005-0000-0000-000062000000}"/>
  </cellStyles>
  <dxfs count="30">
    <dxf>
      <fill>
        <patternFill>
          <bgColor rgb="FFFF0000"/>
        </patternFill>
      </fill>
    </dxf>
    <dxf>
      <fill>
        <patternFill>
          <bgColor rgb="FFFF0000"/>
        </patternFill>
      </fill>
    </dxf>
    <dxf>
      <fill>
        <patternFill>
          <bgColor rgb="FFFF0000"/>
        </patternFill>
      </fill>
    </dxf>
    <dxf>
      <numFmt numFmtId="167" formatCode="&quot;SDPO - 1&quot;"/>
    </dxf>
    <dxf>
      <font>
        <b val="0"/>
        <i val="0"/>
        <strike val="0"/>
        <condense val="0"/>
        <extend val="0"/>
        <outline val="0"/>
        <shadow val="0"/>
        <u val="none"/>
        <vertAlign val="baseline"/>
        <sz val="10"/>
        <color auto="1"/>
        <name val="Calibri"/>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start/>
        <end style="thin">
          <color indexed="64"/>
        </end>
        <top/>
        <bottom/>
        <horizontal/>
      </border>
      <protection locked="1" hidden="1"/>
    </dxf>
    <dxf>
      <font>
        <b val="0"/>
        <i val="0"/>
        <strike val="0"/>
        <condense val="0"/>
        <extend val="0"/>
        <outline val="0"/>
        <shadow val="0"/>
        <u val="none"/>
        <vertAlign val="baseline"/>
        <sz val="10"/>
        <color auto="1"/>
        <name val="Calibri"/>
        <scheme val="minor"/>
      </font>
      <numFmt numFmtId="166" formatCode="d/m/yy;@"/>
      <fill>
        <patternFill patternType="none">
          <fgColor indexed="64"/>
          <bgColor auto="1"/>
        </patternFill>
      </fill>
      <alignment horizontal="center" vertical="center" textRotation="0" wrapText="0" indent="0" justifyLastLine="0" shrinkToFit="0" readingOrder="0"/>
      <border diagonalUp="0" diagonalDown="0">
        <start style="thin">
          <color indexed="64"/>
        </start>
        <end/>
        <top/>
        <bottom/>
        <horizontal/>
      </border>
      <protection locked="0"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justifyLastLine="0" shrinkToFit="0" readingOrder="0"/>
      <border diagonalUp="0" diagonalDown="0">
        <start style="thin">
          <color indexed="64"/>
        </start>
        <end style="thin">
          <color indexed="64"/>
        </end>
        <top/>
        <bottom/>
        <horizontal/>
      </border>
      <protection locked="0" hidden="1"/>
    </dxf>
    <dxf>
      <font>
        <b/>
        <i val="0"/>
        <strike val="0"/>
        <condense val="0"/>
        <extend val="0"/>
        <outline val="0"/>
        <shadow val="0"/>
        <u val="none"/>
        <vertAlign val="baseline"/>
        <sz val="10"/>
        <color rgb="FFC00000"/>
        <name val="Calibri"/>
        <scheme val="minor"/>
      </font>
      <fill>
        <patternFill patternType="none">
          <fgColor indexed="64"/>
          <bgColor auto="1"/>
        </patternFill>
      </fill>
      <alignment horizontal="center" vertical="center" textRotation="0" wrapText="0" indent="0" justifyLastLine="0" shrinkToFit="0" readingOrder="0"/>
      <protection locked="0" hidden="1"/>
    </dxf>
    <dxf>
      <font>
        <b/>
        <i val="0"/>
        <strike val="0"/>
        <condense val="0"/>
        <extend val="0"/>
        <outline val="0"/>
        <shadow val="0"/>
        <u val="none"/>
        <vertAlign val="baseline"/>
        <sz val="10"/>
        <color rgb="FFC00000"/>
        <name val="Calibri"/>
        <scheme val="minor"/>
      </font>
      <fill>
        <patternFill patternType="none">
          <fgColor indexed="64"/>
          <bgColor auto="1"/>
        </patternFill>
      </fill>
      <alignment horizontal="center" vertical="center" textRotation="0" wrapText="0" indent="0" justifyLastLine="0" shrinkToFit="0" readingOrder="0"/>
      <protection locked="0" hidden="0"/>
    </dxf>
    <dxf>
      <font>
        <b/>
        <i val="0"/>
        <strike val="0"/>
        <condense val="0"/>
        <extend val="0"/>
        <outline val="0"/>
        <shadow val="0"/>
        <u val="none"/>
        <vertAlign val="baseline"/>
        <sz val="10"/>
        <color rgb="FFC0000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start style="thin">
          <color indexed="64"/>
        </start>
        <top/>
        <bottom/>
      </border>
      <protection locked="0" hidden="0"/>
    </dxf>
    <dxf>
      <font>
        <b/>
        <i val="0"/>
        <strike val="0"/>
        <condense val="0"/>
        <extend val="0"/>
        <outline val="0"/>
        <shadow val="0"/>
        <u val="none"/>
        <vertAlign val="baseline"/>
        <sz val="10"/>
        <color auto="1"/>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start/>
        <end style="thin">
          <color indexed="64"/>
        </end>
        <top/>
        <bottom/>
        <vertical/>
        <horizontal/>
      </border>
      <protection locked="1" hidden="1"/>
    </dxf>
    <dxf>
      <font>
        <b/>
        <i val="0"/>
        <strike val="0"/>
        <condense val="0"/>
        <extend val="0"/>
        <outline val="0"/>
        <shadow val="0"/>
        <u val="none"/>
        <vertAlign val="baseline"/>
        <sz val="10"/>
        <color rgb="FFC0000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start style="thin">
          <color indexed="64"/>
        </start>
        <end/>
        <top/>
        <bottom/>
      </border>
      <protection locked="1" hidden="1"/>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start/>
        <end style="thin">
          <color indexed="64"/>
        </end>
        <top/>
        <bottom/>
        <vertical/>
        <horizontal/>
      </border>
      <protection locked="0" hidden="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auto="1"/>
        <name val="Calibri"/>
        <scheme val="minor"/>
      </font>
      <numFmt numFmtId="164" formatCode="[$-416]d\-mmm\-yy;@"/>
      <fill>
        <patternFill patternType="none">
          <fgColor indexed="64"/>
          <bgColor auto="1"/>
        </patternFill>
      </fill>
      <alignment horizontal="left" vertical="center" textRotation="0" wrapText="0" indent="0" justifyLastLine="0" shrinkToFit="0" readingOrder="0"/>
      <border diagonalUp="0" diagonalDown="0" outline="0">
        <start style="thin">
          <color indexed="64"/>
        </start>
        <end/>
        <top/>
        <bottom/>
      </border>
      <protection locked="0" hidden="0"/>
    </dxf>
    <dxf>
      <border diagonalUp="0" diagonalDown="0">
        <start style="thin">
          <color indexed="64"/>
        </start>
        <end style="thin">
          <color indexed="64"/>
        </end>
        <top style="thin">
          <color indexed="64"/>
        </top>
        <bottom style="thin">
          <color indexed="64"/>
        </bottom>
      </border>
    </dxf>
    <dxf>
      <protection locked="0" hidden="0"/>
    </dxf>
    <dxf>
      <border>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1"/>
        </patternFill>
      </fill>
      <alignment horizontal="center" vertical="center" textRotation="0" wrapText="0" indent="0" justifyLastLine="0" shrinkToFit="0" readingOrder="0"/>
      <border diagonalUp="0" diagonalDown="0">
        <start/>
        <end/>
        <top/>
        <bottom/>
        <vertical/>
        <horizontal/>
      </border>
      <protection locked="0" hidden="0"/>
    </dxf>
    <dxf>
      <font>
        <b/>
        <i val="0"/>
        <color theme="9" tint="-0.24994659260841701"/>
      </font>
    </dxf>
    <dxf>
      <font>
        <b/>
        <i val="0"/>
        <color rgb="FF006600"/>
      </font>
    </dxf>
    <dxf>
      <font>
        <b/>
        <i val="0"/>
        <color rgb="FFC00000"/>
      </font>
    </dxf>
    <dxf>
      <font>
        <b/>
        <i val="0"/>
        <color theme="0"/>
      </font>
      <fill>
        <patternFill>
          <bgColor rgb="FFFF0000"/>
        </patternFill>
      </fill>
    </dxf>
    <dxf>
      <font>
        <b/>
        <i val="0"/>
        <color theme="0"/>
      </font>
      <fill>
        <patternFill>
          <bgColor rgb="FF006600"/>
        </patternFill>
      </fill>
    </dxf>
    <dxf>
      <font>
        <b/>
        <i val="0"/>
        <color theme="9" tint="-0.24994659260841701"/>
      </font>
    </dxf>
    <dxf>
      <font>
        <b/>
        <i val="0"/>
        <color rgb="FF006600"/>
      </font>
    </dxf>
    <dxf>
      <font>
        <b/>
        <i val="0"/>
        <color rgb="FFC00000"/>
      </font>
    </dxf>
    <dxf>
      <font>
        <color theme="0"/>
      </font>
    </dxf>
  </dxfs>
  <tableStyles count="0" defaultTableStyle="TableStyleMedium9" defaultPivotStyle="PivotStyleLight16"/>
  <colors>
    <mruColors>
      <color rgb="FF66CCFF"/>
      <color rgb="FFFF99CC"/>
      <color rgb="FFFFCCFF"/>
      <color rgb="FFFF33CC"/>
      <color rgb="FF0000FF"/>
      <color rgb="FFFF0000"/>
      <color rgb="FFFF99FF"/>
      <color rgb="FFFF9999"/>
      <color rgb="FFFF66CC"/>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haredStrings" Target="sharedStrings.xml"/><Relationship Id="rId3" Type="http://purl.oclc.org/ooxml/officeDocument/relationships/worksheet" Target="worksheets/sheet3.xml"/><Relationship Id="rId7"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theme" Target="theme/theme1.xml"/><Relationship Id="rId5" Type="http://purl.oclc.org/ooxml/officeDocument/relationships/worksheet" Target="worksheets/sheet5.xml"/><Relationship Id="rId10" Type="http://purl.oclc.org/ooxml/officeDocument/relationships/calcChain" Target="calcChain.xml"/><Relationship Id="rId4" Type="http://purl.oclc.org/ooxml/officeDocument/relationships/worksheet" Target="worksheets/sheet4.xml"/><Relationship Id="rId9" Type="http://purl.oclc.org/ooxml/officeDocument/relationships/sheetMetadata" Target="metadata.xml"/></Relationships>
</file>

<file path=xl/ctrlProps/ctrlProp1.xml><?xml version="1.0" encoding="utf-8"?>
<formControlPr xmlns="http://schemas.microsoft.com/office/spreadsheetml/2009/9/main" objectType="Drop" dropStyle="simple" dx="15" sel="0" val="0" widthMin="178"/>
</file>

<file path=xl/ctrlProps/ctrlProp2.xml><?xml version="1.0" encoding="utf-8"?>
<formControlPr xmlns="http://schemas.microsoft.com/office/spreadsheetml/2009/9/main" objectType="Drop" dropStyle="simple" dx="15" sel="0" val="0" widthMin="178"/>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Drop" dropStyle="simple" dx="15" sel="0" val="0" widthMin="178"/>
</file>

<file path=xl/ctrlProps/ctrlProp6.xml><?xml version="1.0" encoding="utf-8"?>
<formControlPr xmlns="http://schemas.microsoft.com/office/spreadsheetml/2009/9/main" objectType="Drop" dropStyle="simple" dx="15" sel="0" val="0" widthMin="178"/>
</file>

<file path=xl/ctrlProps/ctrlProp7.xml><?xml version="1.0" encoding="utf-8"?>
<formControlPr xmlns="http://schemas.microsoft.com/office/spreadsheetml/2009/9/main" objectType="Drop" dropStyle="simple" dx="15" sel="0" val="0" widthMin="178"/>
</file>

<file path=xl/ctrlProps/ctrlProp8.xml><?xml version="1.0" encoding="utf-8"?>
<formControlPr xmlns="http://schemas.microsoft.com/office/spreadsheetml/2009/9/main" objectType="Drop" dropStyle="simple" dx="15" sel="0" val="0" widthMin="178"/>
</file>

<file path=xl/ctrlProps/ctrlProp9.xml><?xml version="1.0" encoding="utf-8"?>
<formControlPr xmlns="http://schemas.microsoft.com/office/spreadsheetml/2009/9/main" objectType="Drop" dropStyle="simple" dx="15" sel="0" val="0" widthMin="178"/>
</file>

<file path=xl/ctrlProps/ctrlProp10.xml><?xml version="1.0" encoding="utf-8"?>
<formControlPr xmlns="http://schemas.microsoft.com/office/spreadsheetml/2009/9/main" objectType="Drop" dropStyle="simple" dx="15" sel="0" val="0" widthMin="178"/>
</file>

<file path=xl/ctrlProps/ctrlProp1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purl.oclc.org/ooxml/officeDocument/relationships/image" Target="../media/image3.png"/><Relationship Id="rId2" Type="http://purl.oclc.org/ooxml/officeDocument/relationships/image" Target="../media/image2.png"/><Relationship Id="rId1" Type="http://purl.oclc.org/ooxml/officeDocument/relationships/image" Target="../media/image1.jpeg"/></Relationships>
</file>

<file path=xl/drawings/_rels/drawing2.xml.rels><?xml version="1.0" encoding="UTF-8" standalone="yes"?>
<Relationships xmlns="http://schemas.openxmlformats.org/package/2006/relationships"><Relationship Id="rId3" Type="http://purl.oclc.org/ooxml/officeDocument/relationships/image" Target="../media/image6.jpeg"/><Relationship Id="rId7" Type="http://purl.oclc.org/ooxml/officeDocument/relationships/image" Target="../media/image10.jpeg"/><Relationship Id="rId2" Type="http://purl.oclc.org/ooxml/officeDocument/relationships/image" Target="../media/image5.jpeg"/><Relationship Id="rId1" Type="http://purl.oclc.org/ooxml/officeDocument/relationships/image" Target="../media/image4.png"/><Relationship Id="rId6" Type="http://purl.oclc.org/ooxml/officeDocument/relationships/image" Target="../media/image9.png"/><Relationship Id="rId5" Type="http://purl.oclc.org/ooxml/officeDocument/relationships/image" Target="../media/image8.png"/><Relationship Id="rId4" Type="http://purl.oclc.org/ooxml/officeDocument/relationships/image" Target="../media/image7.png"/></Relationships>
</file>

<file path=xl/drawings/_rels/drawing3.xml.rels><?xml version="1.0" encoding="UTF-8" standalone="yes"?>
<Relationships xmlns="http://schemas.openxmlformats.org/package/2006/relationships"><Relationship Id="rId3" Type="http://purl.oclc.org/ooxml/officeDocument/relationships/image" Target="../media/image12.jpeg"/><Relationship Id="rId7" Type="http://purl.oclc.org/ooxml/officeDocument/relationships/image" Target="../media/image10.jpeg"/><Relationship Id="rId2" Type="http://purl.oclc.org/ooxml/officeDocument/relationships/image" Target="../media/image11.jpeg"/><Relationship Id="rId1" Type="http://purl.oclc.org/ooxml/officeDocument/relationships/image" Target="../media/image4.png"/><Relationship Id="rId6" Type="http://purl.oclc.org/ooxml/officeDocument/relationships/image" Target="../media/image9.png"/><Relationship Id="rId5" Type="http://purl.oclc.org/ooxml/officeDocument/relationships/image" Target="../media/image7.png"/><Relationship Id="rId4" Type="http://purl.oclc.org/ooxml/officeDocument/relationships/image" Target="../media/image8.png"/></Relationships>
</file>

<file path=xl/drawings/drawing1.xml><?xml version="1.0" encoding="utf-8"?>
<xdr:wsDr xmlns:xdr="http://purl.oclc.org/ooxml/drawingml/spreadsheetDrawing" xmlns:a="http://purl.oclc.org/ooxml/drawingml/main">
  <xdr:twoCellAnchor editAs="oneCell">
    <xdr:from>
      <xdr:col>12</xdr:col>
      <xdr:colOff>123824</xdr:colOff>
      <xdr:row>203</xdr:row>
      <xdr:rowOff>119742</xdr:rowOff>
    </xdr:from>
    <xdr:to>
      <xdr:col>13</xdr:col>
      <xdr:colOff>1172193</xdr:colOff>
      <xdr:row>203</xdr:row>
      <xdr:rowOff>500743</xdr:rowOff>
    </xdr:to>
    <xdr:pic>
      <xdr:nvPicPr>
        <xdr:cNvPr id="2" name="Imagem 1">
          <a:extLst>
            <a:ext uri="{FF2B5EF4-FFF2-40B4-BE49-F238E27FC236}">
              <a16:creationId xmlns:a16="http://schemas.microsoft.com/office/drawing/2014/main" id="{00000000-0008-0000-0000-000002000000}"/>
            </a:ext>
          </a:extLst>
        </xdr:cNvPr>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tretch>
          <a:fillRect/>
        </a:stretch>
      </xdr:blipFill>
      <xdr:spPr>
        <a:xfrm>
          <a:off x="11810999" y="42896517"/>
          <a:ext cx="1909084" cy="381001"/>
        </a:xfrm>
        <a:prstGeom prst="rect">
          <a:avLst/>
        </a:prstGeom>
      </xdr:spPr>
    </xdr:pic>
    <xdr:clientData/>
  </xdr:twoCellAnchor>
  <xdr:twoCellAnchor>
    <xdr:from>
      <xdr:col>1</xdr:col>
      <xdr:colOff>2070100</xdr:colOff>
      <xdr:row>1</xdr:row>
      <xdr:rowOff>25400</xdr:rowOff>
    </xdr:from>
    <xdr:to>
      <xdr:col>2</xdr:col>
      <xdr:colOff>355600</xdr:colOff>
      <xdr:row>1</xdr:row>
      <xdr:rowOff>330200</xdr:rowOff>
    </xdr:to>
    <xdr:sp macro="" textlink="">
      <xdr:nvSpPr>
        <xdr:cNvPr id="1164" name="Button 140">
          <a:extLst>
            <a:ext uri="{63B3BB69-23CF-44E3-9099-C40C66FF867C}">
              <a14:compatExt xmlns:a14="http://schemas.microsoft.com/office/drawing/2010/main" spid="_x0000_s1164"/>
            </a:ext>
            <a:ext uri="{FF2B5EF4-FFF2-40B4-BE49-F238E27FC236}">
              <a16:creationId xmlns:a16="http://schemas.microsoft.com/office/drawing/2014/main" id="{00000000-0008-0000-0000-00008C0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Calibri" pitchFamily="2" charset="0"/>
              <a:cs typeface="Calibri" pitchFamily="2" charset="0"/>
            </a:rPr>
            <a:t>LIMPA FILTROS</a:t>
          </a:r>
        </a:p>
      </xdr:txBody>
    </xdr:sp>
    <xdr:clientData fPrintsWithSheet="0"/>
  </xdr:twoCellAnchor>
  <xdr:twoCellAnchor>
    <xdr:from>
      <xdr:col>1</xdr:col>
      <xdr:colOff>2057400</xdr:colOff>
      <xdr:row>2</xdr:row>
      <xdr:rowOff>25400</xdr:rowOff>
    </xdr:from>
    <xdr:to>
      <xdr:col>2</xdr:col>
      <xdr:colOff>355600</xdr:colOff>
      <xdr:row>2</xdr:row>
      <xdr:rowOff>292100</xdr:rowOff>
    </xdr:to>
    <xdr:sp macro="" textlink="">
      <xdr:nvSpPr>
        <xdr:cNvPr id="1165" name="Button 141">
          <a:extLst>
            <a:ext uri="{63B3BB69-23CF-44E3-9099-C40C66FF867C}">
              <a14:compatExt xmlns:a14="http://schemas.microsoft.com/office/drawing/2010/main" spid="_x0000_s1165"/>
            </a:ext>
            <a:ext uri="{FF2B5EF4-FFF2-40B4-BE49-F238E27FC236}">
              <a16:creationId xmlns:a16="http://schemas.microsoft.com/office/drawing/2014/main" id="{00000000-0008-0000-0000-00008D0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Calibri" pitchFamily="2" charset="0"/>
              <a:cs typeface="Calibri" pitchFamily="2" charset="0"/>
            </a:rPr>
            <a:t>EMPRESAS</a:t>
          </a:r>
        </a:p>
      </xdr:txBody>
    </xdr:sp>
    <xdr:clientData fPrintsWithSheet="0"/>
  </xdr:twoCellAnchor>
  <xdr:twoCellAnchor editAs="oneCell">
    <xdr:from>
      <xdr:col>1</xdr:col>
      <xdr:colOff>57150</xdr:colOff>
      <xdr:row>1</xdr:row>
      <xdr:rowOff>57150</xdr:rowOff>
    </xdr:from>
    <xdr:to>
      <xdr:col>1</xdr:col>
      <xdr:colOff>1884219</xdr:colOff>
      <xdr:row>2</xdr:row>
      <xdr:rowOff>268896</xdr:rowOff>
    </xdr:to>
    <xdr:pic>
      <xdr:nvPicPr>
        <xdr:cNvPr id="11" name="Imagem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purl.oclc.org/ooxml/officeDocument/relationships" r:embed="rId2" cstate="print">
          <a:extLst>
            <a:ext uri="{28A0092B-C50C-407E-A947-70E740481C1C}">
              <a14:useLocalDpi xmlns:a14="http://schemas.microsoft.com/office/drawing/2010/main" val="0"/>
            </a:ext>
          </a:extLst>
        </a:blip>
        <a:srcRect l="9.211%" t="20.9%" r="8.832%" b="21.575%"/>
        <a:stretch/>
      </xdr:blipFill>
      <xdr:spPr>
        <a:xfrm>
          <a:off x="152400" y="143741"/>
          <a:ext cx="1827069" cy="558110"/>
        </a:xfrm>
        <a:prstGeom prst="rect">
          <a:avLst/>
        </a:prstGeom>
      </xdr:spPr>
    </xdr:pic>
    <xdr:clientData/>
  </xdr:twoCellAnchor>
  <xdr:twoCellAnchor editAs="oneCell">
    <xdr:from>
      <xdr:col>10</xdr:col>
      <xdr:colOff>409575</xdr:colOff>
      <xdr:row>203</xdr:row>
      <xdr:rowOff>38100</xdr:rowOff>
    </xdr:from>
    <xdr:to>
      <xdr:col>11</xdr:col>
      <xdr:colOff>731694</xdr:colOff>
      <xdr:row>203</xdr:row>
      <xdr:rowOff>592746</xdr:rowOff>
    </xdr:to>
    <xdr:pic>
      <xdr:nvPicPr>
        <xdr:cNvPr id="7" name="Imagem 6">
          <a:extLst>
            <a:ext uri="{FF2B5EF4-FFF2-40B4-BE49-F238E27FC236}">
              <a16:creationId xmlns:a16="http://schemas.microsoft.com/office/drawing/2014/main" id="{00000000-0008-0000-0000-000007000000}"/>
            </a:ext>
          </a:extLst>
        </xdr:cNvPr>
        <xdr:cNvPicPr>
          <a:picLocks noChangeAspect="1"/>
        </xdr:cNvPicPr>
      </xdr:nvPicPr>
      <xdr:blipFill rotWithShape="1">
        <a:blip xmlns:r="http://purl.oclc.org/ooxml/officeDocument/relationships" r:embed="rId3" cstate="print">
          <a:extLst>
            <a:ext uri="{28A0092B-C50C-407E-A947-70E740481C1C}">
              <a14:useLocalDpi xmlns:a14="http://schemas.microsoft.com/office/drawing/2010/main" val="0"/>
            </a:ext>
          </a:extLst>
        </a:blip>
        <a:srcRect l="9.211%" t="20.9%" r="8.832%" b="21.575%"/>
        <a:stretch/>
      </xdr:blipFill>
      <xdr:spPr>
        <a:xfrm>
          <a:off x="10248900" y="42872025"/>
          <a:ext cx="1827069" cy="554646"/>
        </a:xfrm>
        <a:prstGeom prst="rect">
          <a:avLst/>
        </a:prstGeom>
      </xdr:spPr>
    </xdr:pic>
    <xdr:clientData/>
  </xdr:twoCellAnchor>
  <xdr:twoCellAnchor>
    <xdr:from>
      <xdr:col>2</xdr:col>
      <xdr:colOff>406400</xdr:colOff>
      <xdr:row>1</xdr:row>
      <xdr:rowOff>50800</xdr:rowOff>
    </xdr:from>
    <xdr:to>
      <xdr:col>2</xdr:col>
      <xdr:colOff>2006600</xdr:colOff>
      <xdr:row>2</xdr:row>
      <xdr:rowOff>279400</xdr:rowOff>
    </xdr:to>
    <xdr:sp macro="" textlink="">
      <xdr:nvSpPr>
        <xdr:cNvPr id="1195" name="Button 140">
          <a:extLst>
            <a:ext uri="{63B3BB69-23CF-44E3-9099-C40C66FF867C}">
              <a14:compatExt xmlns:a14="http://schemas.microsoft.com/office/drawing/2010/main" spid="_x0000_s1195"/>
            </a:ext>
            <a:ext uri="{FF2B5EF4-FFF2-40B4-BE49-F238E27FC236}">
              <a16:creationId xmlns:a16="http://schemas.microsoft.com/office/drawing/2014/main" id="{00000000-0008-0000-0000-0000AB0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Calibri" pitchFamily="2" charset="0"/>
              <a:cs typeface="Calibri" pitchFamily="2" charset="0"/>
            </a:rPr>
            <a:t>LIMPA</a:t>
          </a:r>
        </a:p>
        <a:p>
          <a:pPr algn="ctr" rtl="0">
            <a:defRPr sz="1000"/>
          </a:pPr>
          <a:r>
            <a:rPr lang="en-US" sz="1000" b="0" i="0" u="none" strike="noStrike" baseline="0%">
              <a:solidFill>
                <a:srgbClr val="000000"/>
              </a:solidFill>
              <a:latin typeface="Calibri" pitchFamily="2" charset="0"/>
              <a:cs typeface="Calibri" pitchFamily="2" charset="0"/>
            </a:rPr>
            <a:t>EMBARQUE / DESEMBARQUE</a:t>
          </a:r>
        </a:p>
      </xdr:txBody>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19" name="Drop Down 95">
          <a:extLst>
            <a:ext uri="{FF2B5EF4-FFF2-40B4-BE49-F238E27FC236}">
              <a16:creationId xmlns:a16="http://schemas.microsoft.com/office/drawing/2014/main" id="{ED47EE9E-7CC4-2ABF-82F1-33A553020890}"/>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56" name="Drop Down 132">
          <a:extLst>
            <a:ext uri="{FF2B5EF4-FFF2-40B4-BE49-F238E27FC236}">
              <a16:creationId xmlns:a16="http://schemas.microsoft.com/office/drawing/2014/main" id="{556FB056-DA14-A0E8-3671-A87B97FB335C}"/>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79" name="Drop Down 155">
          <a:extLst>
            <a:ext uri="{FF2B5EF4-FFF2-40B4-BE49-F238E27FC236}">
              <a16:creationId xmlns:a16="http://schemas.microsoft.com/office/drawing/2014/main" id="{E4BE9059-ABCF-0B4A-CF41-00F9457A1EC4}"/>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80" name="Drop Down 156">
          <a:extLst>
            <a:ext uri="{FF2B5EF4-FFF2-40B4-BE49-F238E27FC236}">
              <a16:creationId xmlns:a16="http://schemas.microsoft.com/office/drawing/2014/main" id="{2B72C4A0-C229-AD6F-17F2-65CEF54856EC}"/>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89" name="Drop Down 165">
          <a:extLst>
            <a:ext uri="{FF2B5EF4-FFF2-40B4-BE49-F238E27FC236}">
              <a16:creationId xmlns:a16="http://schemas.microsoft.com/office/drawing/2014/main" id="{DC62DE76-CD30-422E-64D1-97AAFC2E3628}"/>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90" name="Drop Down 166">
          <a:extLst>
            <a:ext uri="{FF2B5EF4-FFF2-40B4-BE49-F238E27FC236}">
              <a16:creationId xmlns:a16="http://schemas.microsoft.com/office/drawing/2014/main" id="{12393C9D-864E-3DE6-E286-8C58E05B01D9}"/>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91" name="Drop Down 167">
          <a:extLst>
            <a:ext uri="{FF2B5EF4-FFF2-40B4-BE49-F238E27FC236}">
              <a16:creationId xmlns:a16="http://schemas.microsoft.com/office/drawing/2014/main" id="{702DA0B0-3728-DBCD-20E9-FEA67C4B5F66}"/>
            </a:ext>
          </a:extLst>
        </xdr:cNvPr>
        <xdr:cNvSpPr/>
      </xdr:nvSpPr>
      <xdr:spPr bwMode="auto">
        <a:xfrm>
          <a:off x="0" y="0"/>
          <a:ext cx="0" cy="0"/>
        </a:xfrm>
        <a:prstGeom prst="rect">
          <a:avLst/>
        </a:prstGeom>
        <a:noFill/>
        <a:ln w="9525">
          <a:miter lim="800%"/>
          <a:headEnd/>
          <a:tailEnd/>
        </a:ln>
      </xdr:spPr>
    </xdr:sp>
    <xdr:clientData fPrintsWithSheet="0"/>
  </xdr:twoCellAnchor>
  <xdr:twoCellAnchor>
    <xdr:from>
      <xdr:col>9</xdr:col>
      <xdr:colOff>0</xdr:colOff>
      <xdr:row>181</xdr:row>
      <xdr:rowOff>0</xdr:rowOff>
    </xdr:from>
    <xdr:to>
      <xdr:col>10</xdr:col>
      <xdr:colOff>0</xdr:colOff>
      <xdr:row>181</xdr:row>
      <xdr:rowOff>0</xdr:rowOff>
    </xdr:to>
    <xdr:sp macro="" textlink="">
      <xdr:nvSpPr>
        <xdr:cNvPr id="1192" name="Drop Down 168">
          <a:extLst>
            <a:ext uri="{FF2B5EF4-FFF2-40B4-BE49-F238E27FC236}">
              <a16:creationId xmlns:a16="http://schemas.microsoft.com/office/drawing/2014/main" id="{197387D2-5CA4-4BE2-309E-266DEB725C27}"/>
            </a:ext>
          </a:extLst>
        </xdr:cNvPr>
        <xdr:cNvSpPr/>
      </xdr:nvSpPr>
      <xdr:spPr bwMode="auto">
        <a:xfrm>
          <a:off x="0" y="0"/>
          <a:ext cx="0" cy="0"/>
        </a:xfrm>
        <a:prstGeom prst="rect">
          <a:avLst/>
        </a:prstGeom>
        <a:noFill/>
        <a:ln w="9525">
          <a:miter lim="800%"/>
          <a:headEnd/>
          <a:tailEnd/>
        </a:ln>
      </xdr:spPr>
    </xdr:sp>
    <xdr:clientData fPrintsWithSheet="0"/>
  </xdr:twoCellAnchor>
</xdr:wsDr>
</file>

<file path=xl/drawings/drawing2.xml><?xml version="1.0" encoding="utf-8"?>
<xdr:wsDr xmlns:xdr="http://purl.oclc.org/ooxml/drawingml/spreadsheetDrawing" xmlns:a="http://purl.oclc.org/ooxml/drawingml/main">
  <xdr:twoCellAnchor>
    <xdr:from>
      <xdr:col>7</xdr:col>
      <xdr:colOff>476250</xdr:colOff>
      <xdr:row>5</xdr:row>
      <xdr:rowOff>142875</xdr:rowOff>
    </xdr:from>
    <xdr:to>
      <xdr:col>11</xdr:col>
      <xdr:colOff>266700</xdr:colOff>
      <xdr:row>5</xdr:row>
      <xdr:rowOff>314325</xdr:rowOff>
    </xdr:to>
    <xdr:grpSp>
      <xdr:nvGrpSpPr>
        <xdr:cNvPr id="2" name="Group 214">
          <a:extLst>
            <a:ext uri="{FF2B5EF4-FFF2-40B4-BE49-F238E27FC236}">
              <a16:creationId xmlns:a16="http://schemas.microsoft.com/office/drawing/2014/main" id="{00000000-0008-0000-0100-000002000000}"/>
            </a:ext>
          </a:extLst>
        </xdr:cNvPr>
        <xdr:cNvGrpSpPr>
          <a:grpSpLocks/>
        </xdr:cNvGrpSpPr>
      </xdr:nvGrpSpPr>
      <xdr:grpSpPr bwMode="auto">
        <a:xfrm>
          <a:off x="7195705" y="2451966"/>
          <a:ext cx="3461904" cy="171450"/>
          <a:chOff x="701" y="33"/>
          <a:chExt cx="111" cy="9"/>
        </a:xfrm>
      </xdr:grpSpPr>
      <xdr:sp macro="" textlink="">
        <xdr:nvSpPr>
          <xdr:cNvPr id="3" name="Oval 202">
            <a:extLst>
              <a:ext uri="{FF2B5EF4-FFF2-40B4-BE49-F238E27FC236}">
                <a16:creationId xmlns:a16="http://schemas.microsoft.com/office/drawing/2014/main" id="{00000000-0008-0000-0100-000003000000}"/>
              </a:ext>
            </a:extLst>
          </xdr:cNvPr>
          <xdr:cNvSpPr>
            <a:spLocks noChangeArrowheads="1"/>
          </xdr:cNvSpPr>
        </xdr:nvSpPr>
        <xdr:spPr bwMode="auto">
          <a:xfrm>
            <a:off x="701" y="33"/>
            <a:ext cx="9" cy="9"/>
          </a:xfrm>
          <a:prstGeom prst="ellipse">
            <a:avLst/>
          </a:prstGeom>
          <a:solidFill>
            <a:srgbClr val="000000"/>
          </a:solidFill>
          <a:ln w="9525">
            <a:solidFill>
              <a:srgbClr val="000000"/>
            </a:solidFill>
            <a:round/>
            <a:headEnd/>
            <a:tailEnd/>
          </a:ln>
        </xdr:spPr>
      </xdr:sp>
      <xdr:sp macro="" textlink="">
        <xdr:nvSpPr>
          <xdr:cNvPr id="4" name="Oval 203">
            <a:extLst>
              <a:ext uri="{FF2B5EF4-FFF2-40B4-BE49-F238E27FC236}">
                <a16:creationId xmlns:a16="http://schemas.microsoft.com/office/drawing/2014/main" id="{00000000-0008-0000-0100-000004000000}"/>
              </a:ext>
            </a:extLst>
          </xdr:cNvPr>
          <xdr:cNvSpPr>
            <a:spLocks noChangeArrowheads="1"/>
          </xdr:cNvSpPr>
        </xdr:nvSpPr>
        <xdr:spPr bwMode="auto">
          <a:xfrm>
            <a:off x="718" y="33"/>
            <a:ext cx="9" cy="9"/>
          </a:xfrm>
          <a:prstGeom prst="ellipse">
            <a:avLst/>
          </a:prstGeom>
          <a:solidFill>
            <a:srgbClr val="000000"/>
          </a:solidFill>
          <a:ln w="9525">
            <a:solidFill>
              <a:srgbClr val="000000"/>
            </a:solidFill>
            <a:round/>
            <a:headEnd/>
            <a:tailEnd/>
          </a:ln>
        </xdr:spPr>
      </xdr:sp>
      <xdr:sp macro="" textlink="">
        <xdr:nvSpPr>
          <xdr:cNvPr id="5" name="Oval 204">
            <a:extLst>
              <a:ext uri="{FF2B5EF4-FFF2-40B4-BE49-F238E27FC236}">
                <a16:creationId xmlns:a16="http://schemas.microsoft.com/office/drawing/2014/main" id="{00000000-0008-0000-0100-000005000000}"/>
              </a:ext>
            </a:extLst>
          </xdr:cNvPr>
          <xdr:cNvSpPr>
            <a:spLocks noChangeArrowheads="1"/>
          </xdr:cNvSpPr>
        </xdr:nvSpPr>
        <xdr:spPr bwMode="auto">
          <a:xfrm>
            <a:off x="735" y="33"/>
            <a:ext cx="9" cy="9"/>
          </a:xfrm>
          <a:prstGeom prst="ellipse">
            <a:avLst/>
          </a:prstGeom>
          <a:solidFill>
            <a:srgbClr val="000000"/>
          </a:solidFill>
          <a:ln w="9525">
            <a:solidFill>
              <a:srgbClr val="000000"/>
            </a:solidFill>
            <a:round/>
            <a:headEnd/>
            <a:tailEnd/>
          </a:ln>
        </xdr:spPr>
      </xdr:sp>
      <xdr:sp macro="" textlink="">
        <xdr:nvSpPr>
          <xdr:cNvPr id="6" name="Oval 205">
            <a:extLst>
              <a:ext uri="{FF2B5EF4-FFF2-40B4-BE49-F238E27FC236}">
                <a16:creationId xmlns:a16="http://schemas.microsoft.com/office/drawing/2014/main" id="{00000000-0008-0000-0100-000006000000}"/>
              </a:ext>
            </a:extLst>
          </xdr:cNvPr>
          <xdr:cNvSpPr>
            <a:spLocks noChangeArrowheads="1"/>
          </xdr:cNvSpPr>
        </xdr:nvSpPr>
        <xdr:spPr bwMode="auto">
          <a:xfrm>
            <a:off x="752" y="33"/>
            <a:ext cx="9" cy="9"/>
          </a:xfrm>
          <a:prstGeom prst="ellipse">
            <a:avLst/>
          </a:prstGeom>
          <a:solidFill>
            <a:srgbClr val="000000"/>
          </a:solidFill>
          <a:ln w="9525">
            <a:solidFill>
              <a:srgbClr val="000000"/>
            </a:solidFill>
            <a:round/>
            <a:headEnd/>
            <a:tailEnd/>
          </a:ln>
        </xdr:spPr>
      </xdr:sp>
      <xdr:sp macro="" textlink="">
        <xdr:nvSpPr>
          <xdr:cNvPr id="7" name="Oval 206">
            <a:extLst>
              <a:ext uri="{FF2B5EF4-FFF2-40B4-BE49-F238E27FC236}">
                <a16:creationId xmlns:a16="http://schemas.microsoft.com/office/drawing/2014/main" id="{00000000-0008-0000-0100-000007000000}"/>
              </a:ext>
            </a:extLst>
          </xdr:cNvPr>
          <xdr:cNvSpPr>
            <a:spLocks noChangeArrowheads="1"/>
          </xdr:cNvSpPr>
        </xdr:nvSpPr>
        <xdr:spPr bwMode="auto">
          <a:xfrm>
            <a:off x="768" y="33"/>
            <a:ext cx="9" cy="9"/>
          </a:xfrm>
          <a:prstGeom prst="ellipse">
            <a:avLst/>
          </a:prstGeom>
          <a:solidFill>
            <a:srgbClr val="000000"/>
          </a:solidFill>
          <a:ln w="9525">
            <a:solidFill>
              <a:srgbClr val="000000"/>
            </a:solidFill>
            <a:round/>
            <a:headEnd/>
            <a:tailEnd/>
          </a:ln>
        </xdr:spPr>
      </xdr:sp>
      <xdr:sp macro="" textlink="">
        <xdr:nvSpPr>
          <xdr:cNvPr id="8" name="Oval 207">
            <a:extLst>
              <a:ext uri="{FF2B5EF4-FFF2-40B4-BE49-F238E27FC236}">
                <a16:creationId xmlns:a16="http://schemas.microsoft.com/office/drawing/2014/main" id="{00000000-0008-0000-0100-000008000000}"/>
              </a:ext>
            </a:extLst>
          </xdr:cNvPr>
          <xdr:cNvSpPr>
            <a:spLocks noChangeArrowheads="1"/>
          </xdr:cNvSpPr>
        </xdr:nvSpPr>
        <xdr:spPr bwMode="auto">
          <a:xfrm>
            <a:off x="785" y="33"/>
            <a:ext cx="9" cy="9"/>
          </a:xfrm>
          <a:prstGeom prst="ellipse">
            <a:avLst/>
          </a:prstGeom>
          <a:solidFill>
            <a:srgbClr val="000000"/>
          </a:solidFill>
          <a:ln w="9525">
            <a:solidFill>
              <a:srgbClr val="000000"/>
            </a:solidFill>
            <a:round/>
            <a:headEnd/>
            <a:tailEnd/>
          </a:ln>
        </xdr:spPr>
      </xdr:sp>
      <xdr:sp macro="" textlink="">
        <xdr:nvSpPr>
          <xdr:cNvPr id="9" name="Oval 208">
            <a:extLst>
              <a:ext uri="{FF2B5EF4-FFF2-40B4-BE49-F238E27FC236}">
                <a16:creationId xmlns:a16="http://schemas.microsoft.com/office/drawing/2014/main" id="{00000000-0008-0000-0100-000009000000}"/>
              </a:ext>
            </a:extLst>
          </xdr:cNvPr>
          <xdr:cNvSpPr>
            <a:spLocks noChangeArrowheads="1"/>
          </xdr:cNvSpPr>
        </xdr:nvSpPr>
        <xdr:spPr bwMode="auto">
          <a:xfrm>
            <a:off x="803" y="33"/>
            <a:ext cx="9" cy="9"/>
          </a:xfrm>
          <a:prstGeom prst="ellipse">
            <a:avLst/>
          </a:prstGeom>
          <a:solidFill>
            <a:srgbClr val="000000"/>
          </a:solidFill>
          <a:ln w="9525">
            <a:solidFill>
              <a:srgbClr val="000000"/>
            </a:solidFill>
            <a:round/>
            <a:headEnd/>
            <a:tailEnd/>
          </a:ln>
        </xdr:spPr>
      </xdr:sp>
    </xdr:grpSp>
    <xdr:clientData/>
  </xdr:twoCellAnchor>
  <xdr:twoCellAnchor>
    <xdr:from>
      <xdr:col>27</xdr:col>
      <xdr:colOff>323850</xdr:colOff>
      <xdr:row>4</xdr:row>
      <xdr:rowOff>352425</xdr:rowOff>
    </xdr:from>
    <xdr:to>
      <xdr:col>29</xdr:col>
      <xdr:colOff>704850</xdr:colOff>
      <xdr:row>6</xdr:row>
      <xdr:rowOff>57150</xdr:rowOff>
    </xdr:to>
    <xdr:grpSp>
      <xdr:nvGrpSpPr>
        <xdr:cNvPr id="10" name="Group 245">
          <a:extLst>
            <a:ext uri="{FF2B5EF4-FFF2-40B4-BE49-F238E27FC236}">
              <a16:creationId xmlns:a16="http://schemas.microsoft.com/office/drawing/2014/main" id="{00000000-0008-0000-0100-00000A000000}"/>
            </a:ext>
          </a:extLst>
        </xdr:cNvPr>
        <xdr:cNvGrpSpPr>
          <a:grpSpLocks/>
        </xdr:cNvGrpSpPr>
      </xdr:nvGrpSpPr>
      <xdr:grpSpPr bwMode="auto">
        <a:xfrm>
          <a:off x="27617305" y="2245880"/>
          <a:ext cx="2597727" cy="535997"/>
          <a:chOff x="1299" y="231"/>
          <a:chExt cx="120" cy="24"/>
        </a:xfrm>
      </xdr:grpSpPr>
      <xdr:grpSp>
        <xdr:nvGrpSpPr>
          <xdr:cNvPr id="11" name="Group 238">
            <a:extLst>
              <a:ext uri="{FF2B5EF4-FFF2-40B4-BE49-F238E27FC236}">
                <a16:creationId xmlns:a16="http://schemas.microsoft.com/office/drawing/2014/main" id="{00000000-0008-0000-0100-00000B000000}"/>
              </a:ext>
            </a:extLst>
          </xdr:cNvPr>
          <xdr:cNvGrpSpPr>
            <a:grpSpLocks/>
          </xdr:cNvGrpSpPr>
        </xdr:nvGrpSpPr>
        <xdr:grpSpPr bwMode="auto">
          <a:xfrm>
            <a:off x="1299" y="232"/>
            <a:ext cx="60" cy="23"/>
            <a:chOff x="1299" y="232"/>
            <a:chExt cx="60" cy="23"/>
          </a:xfrm>
        </xdr:grpSpPr>
        <xdr:sp macro="" textlink="">
          <xdr:nvSpPr>
            <xdr:cNvPr id="18" name="Rectangle 233">
              <a:extLst>
                <a:ext uri="{FF2B5EF4-FFF2-40B4-BE49-F238E27FC236}">
                  <a16:creationId xmlns:a16="http://schemas.microsoft.com/office/drawing/2014/main" id="{00000000-0008-0000-0100-000012000000}"/>
                </a:ext>
              </a:extLst>
            </xdr:cNvPr>
            <xdr:cNvSpPr>
              <a:spLocks noChangeArrowheads="1"/>
            </xdr:cNvSpPr>
          </xdr:nvSpPr>
          <xdr:spPr bwMode="auto">
            <a:xfrm>
              <a:off x="1299" y="233"/>
              <a:ext cx="15" cy="11"/>
            </a:xfrm>
            <a:prstGeom prst="rect">
              <a:avLst/>
            </a:prstGeom>
            <a:solidFill>
              <a:srgbClr val="000000"/>
            </a:solidFill>
            <a:ln w="9525">
              <a:solidFill>
                <a:srgbClr val="000000"/>
              </a:solidFill>
              <a:miter lim="800%"/>
              <a:headEnd/>
              <a:tailEnd/>
            </a:ln>
          </xdr:spPr>
        </xdr:sp>
        <xdr:sp macro="" textlink="">
          <xdr:nvSpPr>
            <xdr:cNvPr id="19" name="Rectangle 234">
              <a:extLst>
                <a:ext uri="{FF2B5EF4-FFF2-40B4-BE49-F238E27FC236}">
                  <a16:creationId xmlns:a16="http://schemas.microsoft.com/office/drawing/2014/main" id="{00000000-0008-0000-0100-000013000000}"/>
                </a:ext>
              </a:extLst>
            </xdr:cNvPr>
            <xdr:cNvSpPr>
              <a:spLocks noChangeArrowheads="1"/>
            </xdr:cNvSpPr>
          </xdr:nvSpPr>
          <xdr:spPr bwMode="auto">
            <a:xfrm>
              <a:off x="1314" y="244"/>
              <a:ext cx="15" cy="11"/>
            </a:xfrm>
            <a:prstGeom prst="rect">
              <a:avLst/>
            </a:prstGeom>
            <a:solidFill>
              <a:srgbClr val="000000"/>
            </a:solidFill>
            <a:ln w="9525">
              <a:solidFill>
                <a:srgbClr val="000000"/>
              </a:solidFill>
              <a:miter lim="800%"/>
              <a:headEnd/>
              <a:tailEnd/>
            </a:ln>
          </xdr:spPr>
        </xdr:sp>
        <xdr:grpSp>
          <xdr:nvGrpSpPr>
            <xdr:cNvPr id="20" name="Group 237">
              <a:extLst>
                <a:ext uri="{FF2B5EF4-FFF2-40B4-BE49-F238E27FC236}">
                  <a16:creationId xmlns:a16="http://schemas.microsoft.com/office/drawing/2014/main" id="{00000000-0008-0000-0100-000014000000}"/>
                </a:ext>
              </a:extLst>
            </xdr:cNvPr>
            <xdr:cNvGrpSpPr>
              <a:grpSpLocks/>
            </xdr:cNvGrpSpPr>
          </xdr:nvGrpSpPr>
          <xdr:grpSpPr bwMode="auto">
            <a:xfrm>
              <a:off x="1329" y="232"/>
              <a:ext cx="30" cy="22"/>
              <a:chOff x="1328" y="232"/>
              <a:chExt cx="30" cy="22"/>
            </a:xfrm>
          </xdr:grpSpPr>
          <xdr:sp macro="" textlink="">
            <xdr:nvSpPr>
              <xdr:cNvPr id="21" name="Rectangle 235">
                <a:extLst>
                  <a:ext uri="{FF2B5EF4-FFF2-40B4-BE49-F238E27FC236}">
                    <a16:creationId xmlns:a16="http://schemas.microsoft.com/office/drawing/2014/main" id="{00000000-0008-0000-0100-000015000000}"/>
                  </a:ext>
                </a:extLst>
              </xdr:cNvPr>
              <xdr:cNvSpPr>
                <a:spLocks noChangeArrowheads="1"/>
              </xdr:cNvSpPr>
            </xdr:nvSpPr>
            <xdr:spPr bwMode="auto">
              <a:xfrm>
                <a:off x="1328" y="232"/>
                <a:ext cx="15" cy="11"/>
              </a:xfrm>
              <a:prstGeom prst="rect">
                <a:avLst/>
              </a:prstGeom>
              <a:solidFill>
                <a:srgbClr val="000000"/>
              </a:solidFill>
              <a:ln w="9525">
                <a:solidFill>
                  <a:srgbClr val="000000"/>
                </a:solidFill>
                <a:miter lim="800%"/>
                <a:headEnd/>
                <a:tailEnd/>
              </a:ln>
            </xdr:spPr>
          </xdr:sp>
          <xdr:sp macro="" textlink="">
            <xdr:nvSpPr>
              <xdr:cNvPr id="22" name="Rectangle 236">
                <a:extLst>
                  <a:ext uri="{FF2B5EF4-FFF2-40B4-BE49-F238E27FC236}">
                    <a16:creationId xmlns:a16="http://schemas.microsoft.com/office/drawing/2014/main" id="{00000000-0008-0000-0100-000016000000}"/>
                  </a:ext>
                </a:extLst>
              </xdr:cNvPr>
              <xdr:cNvSpPr>
                <a:spLocks noChangeArrowheads="1"/>
              </xdr:cNvSpPr>
            </xdr:nvSpPr>
            <xdr:spPr bwMode="auto">
              <a:xfrm>
                <a:off x="1343" y="243"/>
                <a:ext cx="15" cy="11"/>
              </a:xfrm>
              <a:prstGeom prst="rect">
                <a:avLst/>
              </a:prstGeom>
              <a:solidFill>
                <a:srgbClr val="000000"/>
              </a:solidFill>
              <a:ln w="9525">
                <a:solidFill>
                  <a:srgbClr val="000000"/>
                </a:solidFill>
                <a:miter lim="800%"/>
                <a:headEnd/>
                <a:tailEnd/>
              </a:ln>
            </xdr:spPr>
          </xdr:sp>
        </xdr:grpSp>
      </xdr:grpSp>
      <xdr:grpSp>
        <xdr:nvGrpSpPr>
          <xdr:cNvPr id="12" name="Group 239">
            <a:extLst>
              <a:ext uri="{FF2B5EF4-FFF2-40B4-BE49-F238E27FC236}">
                <a16:creationId xmlns:a16="http://schemas.microsoft.com/office/drawing/2014/main" id="{00000000-0008-0000-0100-00000C000000}"/>
              </a:ext>
            </a:extLst>
          </xdr:cNvPr>
          <xdr:cNvGrpSpPr>
            <a:grpSpLocks/>
          </xdr:cNvGrpSpPr>
        </xdr:nvGrpSpPr>
        <xdr:grpSpPr bwMode="auto">
          <a:xfrm>
            <a:off x="1359" y="231"/>
            <a:ext cx="60" cy="23"/>
            <a:chOff x="1299" y="232"/>
            <a:chExt cx="60" cy="23"/>
          </a:xfrm>
        </xdr:grpSpPr>
        <xdr:sp macro="" textlink="">
          <xdr:nvSpPr>
            <xdr:cNvPr id="13" name="Rectangle 240">
              <a:extLst>
                <a:ext uri="{FF2B5EF4-FFF2-40B4-BE49-F238E27FC236}">
                  <a16:creationId xmlns:a16="http://schemas.microsoft.com/office/drawing/2014/main" id="{00000000-0008-0000-0100-00000D000000}"/>
                </a:ext>
              </a:extLst>
            </xdr:cNvPr>
            <xdr:cNvSpPr>
              <a:spLocks noChangeArrowheads="1"/>
            </xdr:cNvSpPr>
          </xdr:nvSpPr>
          <xdr:spPr bwMode="auto">
            <a:xfrm>
              <a:off x="1299" y="233"/>
              <a:ext cx="15" cy="11"/>
            </a:xfrm>
            <a:prstGeom prst="rect">
              <a:avLst/>
            </a:prstGeom>
            <a:solidFill>
              <a:srgbClr val="000000"/>
            </a:solidFill>
            <a:ln w="9525">
              <a:solidFill>
                <a:srgbClr val="000000"/>
              </a:solidFill>
              <a:miter lim="800%"/>
              <a:headEnd/>
              <a:tailEnd/>
            </a:ln>
          </xdr:spPr>
        </xdr:sp>
        <xdr:sp macro="" textlink="">
          <xdr:nvSpPr>
            <xdr:cNvPr id="14" name="Rectangle 241">
              <a:extLst>
                <a:ext uri="{FF2B5EF4-FFF2-40B4-BE49-F238E27FC236}">
                  <a16:creationId xmlns:a16="http://schemas.microsoft.com/office/drawing/2014/main" id="{00000000-0008-0000-0100-00000E000000}"/>
                </a:ext>
              </a:extLst>
            </xdr:cNvPr>
            <xdr:cNvSpPr>
              <a:spLocks noChangeArrowheads="1"/>
            </xdr:cNvSpPr>
          </xdr:nvSpPr>
          <xdr:spPr bwMode="auto">
            <a:xfrm>
              <a:off x="1314" y="244"/>
              <a:ext cx="15" cy="11"/>
            </a:xfrm>
            <a:prstGeom prst="rect">
              <a:avLst/>
            </a:prstGeom>
            <a:solidFill>
              <a:srgbClr val="000000"/>
            </a:solidFill>
            <a:ln w="9525">
              <a:solidFill>
                <a:srgbClr val="000000"/>
              </a:solidFill>
              <a:miter lim="800%"/>
              <a:headEnd/>
              <a:tailEnd/>
            </a:ln>
          </xdr:spPr>
        </xdr:sp>
        <xdr:grpSp>
          <xdr:nvGrpSpPr>
            <xdr:cNvPr id="15" name="Group 242">
              <a:extLst>
                <a:ext uri="{FF2B5EF4-FFF2-40B4-BE49-F238E27FC236}">
                  <a16:creationId xmlns:a16="http://schemas.microsoft.com/office/drawing/2014/main" id="{00000000-0008-0000-0100-00000F000000}"/>
                </a:ext>
              </a:extLst>
            </xdr:cNvPr>
            <xdr:cNvGrpSpPr>
              <a:grpSpLocks/>
            </xdr:cNvGrpSpPr>
          </xdr:nvGrpSpPr>
          <xdr:grpSpPr bwMode="auto">
            <a:xfrm>
              <a:off x="1329" y="232"/>
              <a:ext cx="30" cy="22"/>
              <a:chOff x="1328" y="232"/>
              <a:chExt cx="30" cy="22"/>
            </a:xfrm>
          </xdr:grpSpPr>
          <xdr:sp macro="" textlink="">
            <xdr:nvSpPr>
              <xdr:cNvPr id="16" name="Rectangle 243">
                <a:extLst>
                  <a:ext uri="{FF2B5EF4-FFF2-40B4-BE49-F238E27FC236}">
                    <a16:creationId xmlns:a16="http://schemas.microsoft.com/office/drawing/2014/main" id="{00000000-0008-0000-0100-000010000000}"/>
                  </a:ext>
                </a:extLst>
              </xdr:cNvPr>
              <xdr:cNvSpPr>
                <a:spLocks noChangeArrowheads="1"/>
              </xdr:cNvSpPr>
            </xdr:nvSpPr>
            <xdr:spPr bwMode="auto">
              <a:xfrm>
                <a:off x="1328" y="232"/>
                <a:ext cx="15" cy="11"/>
              </a:xfrm>
              <a:prstGeom prst="rect">
                <a:avLst/>
              </a:prstGeom>
              <a:solidFill>
                <a:srgbClr val="000000"/>
              </a:solidFill>
              <a:ln w="9525">
                <a:solidFill>
                  <a:srgbClr val="000000"/>
                </a:solidFill>
                <a:miter lim="800%"/>
                <a:headEnd/>
                <a:tailEnd/>
              </a:ln>
            </xdr:spPr>
          </xdr:sp>
          <xdr:sp macro="" textlink="">
            <xdr:nvSpPr>
              <xdr:cNvPr id="17" name="Rectangle 244">
                <a:extLst>
                  <a:ext uri="{FF2B5EF4-FFF2-40B4-BE49-F238E27FC236}">
                    <a16:creationId xmlns:a16="http://schemas.microsoft.com/office/drawing/2014/main" id="{00000000-0008-0000-0100-000011000000}"/>
                  </a:ext>
                </a:extLst>
              </xdr:cNvPr>
              <xdr:cNvSpPr>
                <a:spLocks noChangeArrowheads="1"/>
              </xdr:cNvSpPr>
            </xdr:nvSpPr>
            <xdr:spPr bwMode="auto">
              <a:xfrm>
                <a:off x="1343" y="243"/>
                <a:ext cx="15" cy="11"/>
              </a:xfrm>
              <a:prstGeom prst="rect">
                <a:avLst/>
              </a:prstGeom>
              <a:solidFill>
                <a:srgbClr val="000000"/>
              </a:solidFill>
              <a:ln w="9525">
                <a:solidFill>
                  <a:srgbClr val="000000"/>
                </a:solidFill>
                <a:miter lim="800%"/>
                <a:headEnd/>
                <a:tailEnd/>
              </a:ln>
            </xdr:spPr>
          </xdr:sp>
        </xdr:grpSp>
      </xdr:grpSp>
    </xdr:grpSp>
    <xdr:clientData/>
  </xdr:twoCellAnchor>
  <xdr:twoCellAnchor>
    <xdr:from>
      <xdr:col>1</xdr:col>
      <xdr:colOff>390525</xdr:colOff>
      <xdr:row>5</xdr:row>
      <xdr:rowOff>104775</xdr:rowOff>
    </xdr:from>
    <xdr:to>
      <xdr:col>5</xdr:col>
      <xdr:colOff>304800</xdr:colOff>
      <xdr:row>6</xdr:row>
      <xdr:rowOff>0</xdr:rowOff>
    </xdr:to>
    <xdr:sp macro="" textlink="">
      <xdr:nvSpPr>
        <xdr:cNvPr id="23" name="Rectangle 216">
          <a:extLst>
            <a:ext uri="{FF2B5EF4-FFF2-40B4-BE49-F238E27FC236}">
              <a16:creationId xmlns:a16="http://schemas.microsoft.com/office/drawing/2014/main" id="{00000000-0008-0000-0100-000017000000}"/>
            </a:ext>
          </a:extLst>
        </xdr:cNvPr>
        <xdr:cNvSpPr>
          <a:spLocks noChangeArrowheads="1"/>
        </xdr:cNvSpPr>
      </xdr:nvSpPr>
      <xdr:spPr bwMode="auto">
        <a:xfrm>
          <a:off x="1000125" y="1057275"/>
          <a:ext cx="2352675" cy="85725"/>
        </a:xfrm>
        <a:prstGeom prst="rect">
          <a:avLst/>
        </a:prstGeom>
        <a:solidFill>
          <a:srgbClr val="000000"/>
        </a:solidFill>
        <a:ln w="9525">
          <a:solidFill>
            <a:srgbClr val="000000"/>
          </a:solidFill>
          <a:miter lim="800%"/>
          <a:headEnd/>
          <a:tailEnd/>
        </a:ln>
      </xdr:spPr>
    </xdr:sp>
    <xdr:clientData/>
  </xdr:twoCellAnchor>
  <xdr:oneCellAnchor>
    <xdr:from>
      <xdr:col>13</xdr:col>
      <xdr:colOff>438150</xdr:colOff>
      <xdr:row>5</xdr:row>
      <xdr:rowOff>142875</xdr:rowOff>
    </xdr:from>
    <xdr:ext cx="3024187" cy="298450"/>
    <xdr:pic>
      <xdr:nvPicPr>
        <xdr:cNvPr id="24" name="Picture 5180">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rcRect/>
        <a:stretch>
          <a:fillRect/>
        </a:stretch>
      </xdr:blipFill>
      <xdr:spPr bwMode="auto">
        <a:xfrm>
          <a:off x="8362950" y="1095375"/>
          <a:ext cx="3024187" cy="29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19</xdr:col>
      <xdr:colOff>457201</xdr:colOff>
      <xdr:row>6</xdr:row>
      <xdr:rowOff>361950</xdr:rowOff>
    </xdr:from>
    <xdr:ext cx="930251" cy="1095375"/>
    <xdr:pic>
      <xdr:nvPicPr>
        <xdr:cNvPr id="25" name="Picture 105" descr="blue1-orange.JPG">
          <a:extLst>
            <a:ext uri="{FF2B5EF4-FFF2-40B4-BE49-F238E27FC236}">
              <a16:creationId xmlns:a16="http://schemas.microsoft.com/office/drawing/2014/main" id="{00000000-0008-0000-0100-00001900000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Lst>
        </a:blip>
        <a:srcRect/>
        <a:stretch>
          <a:fillRect/>
        </a:stretch>
      </xdr:blipFill>
      <xdr:spPr bwMode="auto">
        <a:xfrm>
          <a:off x="12039601" y="1333500"/>
          <a:ext cx="930251"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26</xdr:col>
      <xdr:colOff>438150</xdr:colOff>
      <xdr:row>6</xdr:row>
      <xdr:rowOff>370549</xdr:rowOff>
    </xdr:from>
    <xdr:ext cx="869949" cy="1086776"/>
    <xdr:pic>
      <xdr:nvPicPr>
        <xdr:cNvPr id="26" name="Picture 106" descr="yellow-orange.JPG">
          <a:extLst>
            <a:ext uri="{FF2B5EF4-FFF2-40B4-BE49-F238E27FC236}">
              <a16:creationId xmlns:a16="http://schemas.microsoft.com/office/drawing/2014/main" id="{00000000-0008-0000-0100-00001A000000}"/>
            </a:ext>
          </a:extLst>
        </xdr:cNvPr>
        <xdr:cNvPicPr>
          <a:picLocks noChangeAspect="1"/>
        </xdr:cNvPicPr>
      </xdr:nvPicPr>
      <xdr:blipFill>
        <a:blip xmlns:r="http://purl.oclc.org/ooxml/officeDocument/relationships" r:embed="rId3" cstate="print">
          <a:extLst>
            <a:ext uri="{28A0092B-C50C-407E-A947-70E740481C1C}">
              <a14:useLocalDpi xmlns:a14="http://schemas.microsoft.com/office/drawing/2010/main" val="0"/>
            </a:ext>
          </a:extLst>
        </a:blip>
        <a:srcRect/>
        <a:stretch>
          <a:fillRect/>
        </a:stretch>
      </xdr:blipFill>
      <xdr:spPr bwMode="auto">
        <a:xfrm>
          <a:off x="16287750" y="1332574"/>
          <a:ext cx="869949" cy="1086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13</xdr:col>
      <xdr:colOff>76202</xdr:colOff>
      <xdr:row>7</xdr:row>
      <xdr:rowOff>38100</xdr:rowOff>
    </xdr:from>
    <xdr:ext cx="892173" cy="835025"/>
    <xdr:pic>
      <xdr:nvPicPr>
        <xdr:cNvPr id="27" name="Imagem 26">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purl.oclc.org/ooxml/officeDocument/relationships" r:embed="rId4">
          <a:extLst>
            <a:ext uri="{28A0092B-C50C-407E-A947-70E740481C1C}">
              <a14:useLocalDpi xmlns:a14="http://schemas.microsoft.com/office/drawing/2010/main" val="0"/>
            </a:ext>
          </a:extLst>
        </a:blip>
        <a:srcRect/>
        <a:stretch>
          <a:fillRect/>
        </a:stretch>
      </xdr:blipFill>
      <xdr:spPr bwMode="auto">
        <a:xfrm>
          <a:off x="8001002" y="1371600"/>
          <a:ext cx="892173" cy="835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361950</xdr:colOff>
      <xdr:row>6</xdr:row>
      <xdr:rowOff>342900</xdr:rowOff>
    </xdr:from>
    <xdr:ext cx="1005742" cy="1162050"/>
    <xdr:pic>
      <xdr:nvPicPr>
        <xdr:cNvPr id="28" name="Picture 938">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purl.oclc.org/ooxml/officeDocument/relationships" r:embed="rId5">
          <a:extLst>
            <a:ext uri="{28A0092B-C50C-407E-A947-70E740481C1C}">
              <a14:useLocalDpi xmlns:a14="http://schemas.microsoft.com/office/drawing/2010/main" val="0"/>
            </a:ext>
          </a:extLst>
        </a:blip>
        <a:srcRect/>
        <a:stretch>
          <a:fillRect/>
        </a:stretch>
      </xdr:blipFill>
      <xdr:spPr bwMode="auto">
        <a:xfrm>
          <a:off x="971550" y="1333500"/>
          <a:ext cx="1005742"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7</xdr:col>
      <xdr:colOff>381000</xdr:colOff>
      <xdr:row>6</xdr:row>
      <xdr:rowOff>304800</xdr:rowOff>
    </xdr:from>
    <xdr:ext cx="1004155" cy="1162050"/>
    <xdr:pic>
      <xdr:nvPicPr>
        <xdr:cNvPr id="29" name="Picture 938">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purl.oclc.org/ooxml/officeDocument/relationships" r:embed="rId5">
          <a:extLst>
            <a:ext uri="{28A0092B-C50C-407E-A947-70E740481C1C}">
              <a14:useLocalDpi xmlns:a14="http://schemas.microsoft.com/office/drawing/2010/main" val="0"/>
            </a:ext>
          </a:extLst>
        </a:blip>
        <a:srcRect/>
        <a:stretch>
          <a:fillRect/>
        </a:stretch>
      </xdr:blipFill>
      <xdr:spPr bwMode="auto">
        <a:xfrm>
          <a:off x="4648200" y="1333500"/>
          <a:ext cx="100415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twoCellAnchor>
    <xdr:from>
      <xdr:col>26</xdr:col>
      <xdr:colOff>666748</xdr:colOff>
      <xdr:row>1</xdr:row>
      <xdr:rowOff>65770</xdr:rowOff>
    </xdr:from>
    <xdr:to>
      <xdr:col>31</xdr:col>
      <xdr:colOff>477835</xdr:colOff>
      <xdr:row>3</xdr:row>
      <xdr:rowOff>95251</xdr:rowOff>
    </xdr:to>
    <xdr:sp macro="" textlink="">
      <xdr:nvSpPr>
        <xdr:cNvPr id="30" name="TextBox 1">
          <a:extLst>
            <a:ext uri="{FF2B5EF4-FFF2-40B4-BE49-F238E27FC236}">
              <a16:creationId xmlns:a16="http://schemas.microsoft.com/office/drawing/2014/main" id="{00000000-0008-0000-0100-00001E000000}"/>
            </a:ext>
          </a:extLst>
        </xdr:cNvPr>
        <xdr:cNvSpPr txBox="1"/>
      </xdr:nvSpPr>
      <xdr:spPr>
        <a:xfrm>
          <a:off x="16459198" y="256270"/>
          <a:ext cx="2916237" cy="410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800" b="1" u="sng">
              <a:latin typeface="Calibri" pitchFamily="34" charset="0"/>
            </a:rPr>
            <a:t>CADEIA DE COMANDO</a:t>
          </a:r>
        </a:p>
        <a:p>
          <a:pPr algn="ctr"/>
          <a:r>
            <a:rPr lang="pt-BR" sz="1800" b="1">
              <a:latin typeface="Calibri" pitchFamily="34" charset="0"/>
            </a:rPr>
            <a:t>COMANDANTE/OIM</a:t>
          </a:r>
        </a:p>
        <a:p>
          <a:pPr algn="ctr"/>
          <a:r>
            <a:rPr lang="pt-BR" sz="1800" b="1">
              <a:latin typeface="Calibri" pitchFamily="34" charset="0"/>
            </a:rPr>
            <a:t>IMEDIATO</a:t>
          </a:r>
          <a:endParaRPr lang="pt-BR" sz="1800" b="1" baseline="0%">
            <a:latin typeface="Calibri" pitchFamily="34" charset="0"/>
          </a:endParaRPr>
        </a:p>
        <a:p>
          <a:pPr algn="ctr"/>
          <a:r>
            <a:rPr lang="pt-BR" sz="1800" b="1" baseline="0%">
              <a:latin typeface="Calibri" pitchFamily="34" charset="0"/>
            </a:rPr>
            <a:t>SUPERINTENDENTE DE SONDA</a:t>
          </a:r>
          <a:endParaRPr lang="pt-BR" sz="1800" b="1">
            <a:latin typeface="Calibri" pitchFamily="34" charset="0"/>
          </a:endParaRPr>
        </a:p>
      </xdr:txBody>
    </xdr:sp>
    <xdr:clientData/>
  </xdr:twoCellAnchor>
  <xdr:twoCellAnchor>
    <xdr:from>
      <xdr:col>20</xdr:col>
      <xdr:colOff>533400</xdr:colOff>
      <xdr:row>5</xdr:row>
      <xdr:rowOff>38100</xdr:rowOff>
    </xdr:from>
    <xdr:to>
      <xdr:col>23</xdr:col>
      <xdr:colOff>114300</xdr:colOff>
      <xdr:row>6</xdr:row>
      <xdr:rowOff>19050</xdr:rowOff>
    </xdr:to>
    <xdr:grpSp>
      <xdr:nvGrpSpPr>
        <xdr:cNvPr id="31" name="Group 232">
          <a:extLst>
            <a:ext uri="{FF2B5EF4-FFF2-40B4-BE49-F238E27FC236}">
              <a16:creationId xmlns:a16="http://schemas.microsoft.com/office/drawing/2014/main" id="{00000000-0008-0000-0100-00001F000000}"/>
            </a:ext>
          </a:extLst>
        </xdr:cNvPr>
        <xdr:cNvGrpSpPr>
          <a:grpSpLocks/>
        </xdr:cNvGrpSpPr>
      </xdr:nvGrpSpPr>
      <xdr:grpSpPr bwMode="auto">
        <a:xfrm>
          <a:off x="20830309" y="2347191"/>
          <a:ext cx="2905991" cy="396586"/>
          <a:chOff x="1187" y="280"/>
          <a:chExt cx="125" cy="22"/>
        </a:xfrm>
      </xdr:grpSpPr>
      <xdr:grpSp>
        <xdr:nvGrpSpPr>
          <xdr:cNvPr id="32" name="Group 224">
            <a:extLst>
              <a:ext uri="{FF2B5EF4-FFF2-40B4-BE49-F238E27FC236}">
                <a16:creationId xmlns:a16="http://schemas.microsoft.com/office/drawing/2014/main" id="{00000000-0008-0000-0100-000020000000}"/>
              </a:ext>
            </a:extLst>
          </xdr:cNvPr>
          <xdr:cNvGrpSpPr>
            <a:grpSpLocks/>
          </xdr:cNvGrpSpPr>
        </xdr:nvGrpSpPr>
        <xdr:grpSpPr bwMode="auto">
          <a:xfrm>
            <a:off x="1187" y="280"/>
            <a:ext cx="65" cy="21"/>
            <a:chOff x="1187" y="280"/>
            <a:chExt cx="65" cy="21"/>
          </a:xfrm>
        </xdr:grpSpPr>
        <xdr:grpSp>
          <xdr:nvGrpSpPr>
            <xdr:cNvPr id="40" name="Group 220">
              <a:extLst>
                <a:ext uri="{FF2B5EF4-FFF2-40B4-BE49-F238E27FC236}">
                  <a16:creationId xmlns:a16="http://schemas.microsoft.com/office/drawing/2014/main" id="{00000000-0008-0000-0100-000028000000}"/>
                </a:ext>
              </a:extLst>
            </xdr:cNvPr>
            <xdr:cNvGrpSpPr>
              <a:grpSpLocks/>
            </xdr:cNvGrpSpPr>
          </xdr:nvGrpSpPr>
          <xdr:grpSpPr bwMode="auto">
            <a:xfrm>
              <a:off x="1187" y="280"/>
              <a:ext cx="35" cy="21"/>
              <a:chOff x="1187" y="280"/>
              <a:chExt cx="35" cy="21"/>
            </a:xfrm>
          </xdr:grpSpPr>
          <xdr:sp macro="" textlink="">
            <xdr:nvSpPr>
              <xdr:cNvPr id="44" name="AutoShape 218">
                <a:extLst>
                  <a:ext uri="{FF2B5EF4-FFF2-40B4-BE49-F238E27FC236}">
                    <a16:creationId xmlns:a16="http://schemas.microsoft.com/office/drawing/2014/main" id="{00000000-0008-0000-0100-00002C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45" name="AutoShape 219">
                <a:extLst>
                  <a:ext uri="{FF2B5EF4-FFF2-40B4-BE49-F238E27FC236}">
                    <a16:creationId xmlns:a16="http://schemas.microsoft.com/office/drawing/2014/main" id="{00000000-0008-0000-0100-00002D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nvGrpSpPr>
            <xdr:cNvPr id="41" name="Group 221">
              <a:extLst>
                <a:ext uri="{FF2B5EF4-FFF2-40B4-BE49-F238E27FC236}">
                  <a16:creationId xmlns:a16="http://schemas.microsoft.com/office/drawing/2014/main" id="{00000000-0008-0000-0100-000029000000}"/>
                </a:ext>
              </a:extLst>
            </xdr:cNvPr>
            <xdr:cNvGrpSpPr>
              <a:grpSpLocks/>
            </xdr:cNvGrpSpPr>
          </xdr:nvGrpSpPr>
          <xdr:grpSpPr bwMode="auto">
            <a:xfrm>
              <a:off x="1217" y="280"/>
              <a:ext cx="35" cy="21"/>
              <a:chOff x="1187" y="280"/>
              <a:chExt cx="35" cy="21"/>
            </a:xfrm>
          </xdr:grpSpPr>
          <xdr:sp macro="" textlink="">
            <xdr:nvSpPr>
              <xdr:cNvPr id="42" name="AutoShape 222">
                <a:extLst>
                  <a:ext uri="{FF2B5EF4-FFF2-40B4-BE49-F238E27FC236}">
                    <a16:creationId xmlns:a16="http://schemas.microsoft.com/office/drawing/2014/main" id="{00000000-0008-0000-0100-00002A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43" name="AutoShape 223">
                <a:extLst>
                  <a:ext uri="{FF2B5EF4-FFF2-40B4-BE49-F238E27FC236}">
                    <a16:creationId xmlns:a16="http://schemas.microsoft.com/office/drawing/2014/main" id="{00000000-0008-0000-0100-00002B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grpSp>
        <xdr:nvGrpSpPr>
          <xdr:cNvPr id="33" name="Group 225">
            <a:extLst>
              <a:ext uri="{FF2B5EF4-FFF2-40B4-BE49-F238E27FC236}">
                <a16:creationId xmlns:a16="http://schemas.microsoft.com/office/drawing/2014/main" id="{00000000-0008-0000-0100-000021000000}"/>
              </a:ext>
            </a:extLst>
          </xdr:cNvPr>
          <xdr:cNvGrpSpPr>
            <a:grpSpLocks/>
          </xdr:cNvGrpSpPr>
        </xdr:nvGrpSpPr>
        <xdr:grpSpPr bwMode="auto">
          <a:xfrm>
            <a:off x="1247" y="281"/>
            <a:ext cx="65" cy="21"/>
            <a:chOff x="1187" y="280"/>
            <a:chExt cx="65" cy="21"/>
          </a:xfrm>
        </xdr:grpSpPr>
        <xdr:grpSp>
          <xdr:nvGrpSpPr>
            <xdr:cNvPr id="34" name="Group 226">
              <a:extLst>
                <a:ext uri="{FF2B5EF4-FFF2-40B4-BE49-F238E27FC236}">
                  <a16:creationId xmlns:a16="http://schemas.microsoft.com/office/drawing/2014/main" id="{00000000-0008-0000-0100-000022000000}"/>
                </a:ext>
              </a:extLst>
            </xdr:cNvPr>
            <xdr:cNvGrpSpPr>
              <a:grpSpLocks/>
            </xdr:cNvGrpSpPr>
          </xdr:nvGrpSpPr>
          <xdr:grpSpPr bwMode="auto">
            <a:xfrm>
              <a:off x="1187" y="280"/>
              <a:ext cx="35" cy="21"/>
              <a:chOff x="1187" y="280"/>
              <a:chExt cx="35" cy="21"/>
            </a:xfrm>
          </xdr:grpSpPr>
          <xdr:sp macro="" textlink="">
            <xdr:nvSpPr>
              <xdr:cNvPr id="38" name="AutoShape 227">
                <a:extLst>
                  <a:ext uri="{FF2B5EF4-FFF2-40B4-BE49-F238E27FC236}">
                    <a16:creationId xmlns:a16="http://schemas.microsoft.com/office/drawing/2014/main" id="{00000000-0008-0000-0100-000026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39" name="AutoShape 228">
                <a:extLst>
                  <a:ext uri="{FF2B5EF4-FFF2-40B4-BE49-F238E27FC236}">
                    <a16:creationId xmlns:a16="http://schemas.microsoft.com/office/drawing/2014/main" id="{00000000-0008-0000-0100-000027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nvGrpSpPr>
            <xdr:cNvPr id="35" name="Group 229">
              <a:extLst>
                <a:ext uri="{FF2B5EF4-FFF2-40B4-BE49-F238E27FC236}">
                  <a16:creationId xmlns:a16="http://schemas.microsoft.com/office/drawing/2014/main" id="{00000000-0008-0000-0100-000023000000}"/>
                </a:ext>
              </a:extLst>
            </xdr:cNvPr>
            <xdr:cNvGrpSpPr>
              <a:grpSpLocks/>
            </xdr:cNvGrpSpPr>
          </xdr:nvGrpSpPr>
          <xdr:grpSpPr bwMode="auto">
            <a:xfrm>
              <a:off x="1217" y="280"/>
              <a:ext cx="35" cy="21"/>
              <a:chOff x="1187" y="280"/>
              <a:chExt cx="35" cy="21"/>
            </a:xfrm>
          </xdr:grpSpPr>
          <xdr:sp macro="" textlink="">
            <xdr:nvSpPr>
              <xdr:cNvPr id="36" name="AutoShape 230">
                <a:extLst>
                  <a:ext uri="{FF2B5EF4-FFF2-40B4-BE49-F238E27FC236}">
                    <a16:creationId xmlns:a16="http://schemas.microsoft.com/office/drawing/2014/main" id="{00000000-0008-0000-0100-000024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37" name="AutoShape 231">
                <a:extLst>
                  <a:ext uri="{FF2B5EF4-FFF2-40B4-BE49-F238E27FC236}">
                    <a16:creationId xmlns:a16="http://schemas.microsoft.com/office/drawing/2014/main" id="{00000000-0008-0000-0100-000025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grpSp>
    <xdr:clientData/>
  </xdr:twoCellAnchor>
  <xdr:oneCellAnchor>
    <xdr:from>
      <xdr:col>1</xdr:col>
      <xdr:colOff>495300</xdr:colOff>
      <xdr:row>89</xdr:row>
      <xdr:rowOff>113864</xdr:rowOff>
    </xdr:from>
    <xdr:ext cx="22258903" cy="7496984"/>
    <xdr:pic>
      <xdr:nvPicPr>
        <xdr:cNvPr id="46" name="Picture 63">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purl.oclc.org/ooxml/officeDocument/relationships" r:embed="rId6">
          <a:extLst>
            <a:ext uri="{28A0092B-C50C-407E-A947-70E740481C1C}">
              <a14:useLocalDpi xmlns:a14="http://schemas.microsoft.com/office/drawing/2010/main" val="0"/>
            </a:ext>
          </a:extLst>
        </a:blip>
        <a:srcRect/>
        <a:stretch>
          <a:fillRect/>
        </a:stretch>
      </xdr:blipFill>
      <xdr:spPr bwMode="auto">
        <a:xfrm>
          <a:off x="1104900" y="17068364"/>
          <a:ext cx="22258903" cy="7496984"/>
        </a:xfrm>
        <a:prstGeom prst="rect">
          <a:avLst/>
        </a:prstGeom>
        <a:ln w="9525" cap="sq">
          <a:solidFill>
            <a:srgbClr val="000000"/>
          </a:solidFill>
          <a:prstDash val="solid"/>
          <a:miter lim="800%"/>
        </a:ln>
        <a:effectLst>
          <a:outerShdw blurRad="50800" dist="38100" dir="2700000" algn="tl" rotWithShape="0">
            <a:srgbClr val="000000">
              <a:alpha val="43%"/>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673247</xdr:colOff>
      <xdr:row>1</xdr:row>
      <xdr:rowOff>333375</xdr:rowOff>
    </xdr:from>
    <xdr:ext cx="3390753" cy="1166812"/>
    <xdr:pic>
      <xdr:nvPicPr>
        <xdr:cNvPr id="47" name="Imagem 46">
          <a:extLst>
            <a:ext uri="{FF2B5EF4-FFF2-40B4-BE49-F238E27FC236}">
              <a16:creationId xmlns:a16="http://schemas.microsoft.com/office/drawing/2014/main" id="{00000000-0008-0000-0100-00002F000000}"/>
            </a:ext>
          </a:extLst>
        </xdr:cNvPr>
        <xdr:cNvPicPr/>
      </xdr:nvPicPr>
      <xdr:blipFill>
        <a:blip xmlns:r="http://purl.oclc.org/ooxml/officeDocument/relationships" r:embed="rId7" cstate="print">
          <a:extLst>
            <a:ext uri="{28A0092B-C50C-407E-A947-70E740481C1C}">
              <a14:useLocalDpi xmlns:a14="http://schemas.microsoft.com/office/drawing/2010/main" val="0"/>
            </a:ext>
          </a:extLst>
        </a:blip>
        <a:stretch>
          <a:fillRect/>
        </a:stretch>
      </xdr:blipFill>
      <xdr:spPr>
        <a:xfrm>
          <a:off x="606572" y="381000"/>
          <a:ext cx="3390753" cy="1166812"/>
        </a:xfrm>
        <a:prstGeom prst="rect">
          <a:avLst/>
        </a:prstGeom>
      </xdr:spPr>
    </xdr:pic>
    <xdr:clientData/>
  </xdr:oneCellAnchor>
</xdr:wsDr>
</file>

<file path=xl/drawings/drawing3.xml><?xml version="1.0" encoding="utf-8"?>
<xdr:wsDr xmlns:xdr="http://purl.oclc.org/ooxml/drawingml/spreadsheetDrawing" xmlns:a="http://purl.oclc.org/ooxml/drawingml/main">
  <xdr:twoCellAnchor>
    <xdr:from>
      <xdr:col>7</xdr:col>
      <xdr:colOff>476250</xdr:colOff>
      <xdr:row>4</xdr:row>
      <xdr:rowOff>142875</xdr:rowOff>
    </xdr:from>
    <xdr:to>
      <xdr:col>11</xdr:col>
      <xdr:colOff>266700</xdr:colOff>
      <xdr:row>4</xdr:row>
      <xdr:rowOff>314325</xdr:rowOff>
    </xdr:to>
    <xdr:grpSp>
      <xdr:nvGrpSpPr>
        <xdr:cNvPr id="2" name="Group 214">
          <a:extLst>
            <a:ext uri="{FF2B5EF4-FFF2-40B4-BE49-F238E27FC236}">
              <a16:creationId xmlns:a16="http://schemas.microsoft.com/office/drawing/2014/main" id="{00000000-0008-0000-0200-000002000000}"/>
            </a:ext>
          </a:extLst>
        </xdr:cNvPr>
        <xdr:cNvGrpSpPr>
          <a:grpSpLocks/>
        </xdr:cNvGrpSpPr>
      </xdr:nvGrpSpPr>
      <xdr:grpSpPr bwMode="auto">
        <a:xfrm>
          <a:off x="6699250" y="2265589"/>
          <a:ext cx="3346450" cy="171450"/>
          <a:chOff x="701" y="33"/>
          <a:chExt cx="111" cy="9"/>
        </a:xfrm>
      </xdr:grpSpPr>
      <xdr:sp macro="" textlink="">
        <xdr:nvSpPr>
          <xdr:cNvPr id="3" name="Oval 202">
            <a:extLst>
              <a:ext uri="{FF2B5EF4-FFF2-40B4-BE49-F238E27FC236}">
                <a16:creationId xmlns:a16="http://schemas.microsoft.com/office/drawing/2014/main" id="{00000000-0008-0000-0200-000003000000}"/>
              </a:ext>
            </a:extLst>
          </xdr:cNvPr>
          <xdr:cNvSpPr>
            <a:spLocks noChangeArrowheads="1"/>
          </xdr:cNvSpPr>
        </xdr:nvSpPr>
        <xdr:spPr bwMode="auto">
          <a:xfrm>
            <a:off x="701" y="33"/>
            <a:ext cx="9" cy="9"/>
          </a:xfrm>
          <a:prstGeom prst="ellipse">
            <a:avLst/>
          </a:prstGeom>
          <a:solidFill>
            <a:srgbClr val="000000"/>
          </a:solidFill>
          <a:ln w="9525">
            <a:solidFill>
              <a:srgbClr val="000000"/>
            </a:solidFill>
            <a:round/>
            <a:headEnd/>
            <a:tailEnd/>
          </a:ln>
        </xdr:spPr>
      </xdr:sp>
      <xdr:sp macro="" textlink="">
        <xdr:nvSpPr>
          <xdr:cNvPr id="4" name="Oval 203">
            <a:extLst>
              <a:ext uri="{FF2B5EF4-FFF2-40B4-BE49-F238E27FC236}">
                <a16:creationId xmlns:a16="http://schemas.microsoft.com/office/drawing/2014/main" id="{00000000-0008-0000-0200-000004000000}"/>
              </a:ext>
            </a:extLst>
          </xdr:cNvPr>
          <xdr:cNvSpPr>
            <a:spLocks noChangeArrowheads="1"/>
          </xdr:cNvSpPr>
        </xdr:nvSpPr>
        <xdr:spPr bwMode="auto">
          <a:xfrm>
            <a:off x="718" y="33"/>
            <a:ext cx="9" cy="9"/>
          </a:xfrm>
          <a:prstGeom prst="ellipse">
            <a:avLst/>
          </a:prstGeom>
          <a:solidFill>
            <a:srgbClr val="000000"/>
          </a:solidFill>
          <a:ln w="9525">
            <a:solidFill>
              <a:srgbClr val="000000"/>
            </a:solidFill>
            <a:round/>
            <a:headEnd/>
            <a:tailEnd/>
          </a:ln>
        </xdr:spPr>
      </xdr:sp>
      <xdr:sp macro="" textlink="">
        <xdr:nvSpPr>
          <xdr:cNvPr id="5" name="Oval 204">
            <a:extLst>
              <a:ext uri="{FF2B5EF4-FFF2-40B4-BE49-F238E27FC236}">
                <a16:creationId xmlns:a16="http://schemas.microsoft.com/office/drawing/2014/main" id="{00000000-0008-0000-0200-000005000000}"/>
              </a:ext>
            </a:extLst>
          </xdr:cNvPr>
          <xdr:cNvSpPr>
            <a:spLocks noChangeArrowheads="1"/>
          </xdr:cNvSpPr>
        </xdr:nvSpPr>
        <xdr:spPr bwMode="auto">
          <a:xfrm>
            <a:off x="735" y="33"/>
            <a:ext cx="9" cy="9"/>
          </a:xfrm>
          <a:prstGeom prst="ellipse">
            <a:avLst/>
          </a:prstGeom>
          <a:solidFill>
            <a:srgbClr val="000000"/>
          </a:solidFill>
          <a:ln w="9525">
            <a:solidFill>
              <a:srgbClr val="000000"/>
            </a:solidFill>
            <a:round/>
            <a:headEnd/>
            <a:tailEnd/>
          </a:ln>
        </xdr:spPr>
      </xdr:sp>
      <xdr:sp macro="" textlink="">
        <xdr:nvSpPr>
          <xdr:cNvPr id="6" name="Oval 205">
            <a:extLst>
              <a:ext uri="{FF2B5EF4-FFF2-40B4-BE49-F238E27FC236}">
                <a16:creationId xmlns:a16="http://schemas.microsoft.com/office/drawing/2014/main" id="{00000000-0008-0000-0200-000006000000}"/>
              </a:ext>
            </a:extLst>
          </xdr:cNvPr>
          <xdr:cNvSpPr>
            <a:spLocks noChangeArrowheads="1"/>
          </xdr:cNvSpPr>
        </xdr:nvSpPr>
        <xdr:spPr bwMode="auto">
          <a:xfrm>
            <a:off x="752" y="33"/>
            <a:ext cx="9" cy="9"/>
          </a:xfrm>
          <a:prstGeom prst="ellipse">
            <a:avLst/>
          </a:prstGeom>
          <a:solidFill>
            <a:srgbClr val="000000"/>
          </a:solidFill>
          <a:ln w="9525">
            <a:solidFill>
              <a:srgbClr val="000000"/>
            </a:solidFill>
            <a:round/>
            <a:headEnd/>
            <a:tailEnd/>
          </a:ln>
        </xdr:spPr>
      </xdr:sp>
      <xdr:sp macro="" textlink="">
        <xdr:nvSpPr>
          <xdr:cNvPr id="7" name="Oval 206">
            <a:extLst>
              <a:ext uri="{FF2B5EF4-FFF2-40B4-BE49-F238E27FC236}">
                <a16:creationId xmlns:a16="http://schemas.microsoft.com/office/drawing/2014/main" id="{00000000-0008-0000-0200-000007000000}"/>
              </a:ext>
            </a:extLst>
          </xdr:cNvPr>
          <xdr:cNvSpPr>
            <a:spLocks noChangeArrowheads="1"/>
          </xdr:cNvSpPr>
        </xdr:nvSpPr>
        <xdr:spPr bwMode="auto">
          <a:xfrm>
            <a:off x="768" y="33"/>
            <a:ext cx="9" cy="9"/>
          </a:xfrm>
          <a:prstGeom prst="ellipse">
            <a:avLst/>
          </a:prstGeom>
          <a:solidFill>
            <a:srgbClr val="000000"/>
          </a:solidFill>
          <a:ln w="9525">
            <a:solidFill>
              <a:srgbClr val="000000"/>
            </a:solidFill>
            <a:round/>
            <a:headEnd/>
            <a:tailEnd/>
          </a:ln>
        </xdr:spPr>
      </xdr:sp>
      <xdr:sp macro="" textlink="">
        <xdr:nvSpPr>
          <xdr:cNvPr id="8" name="Oval 207">
            <a:extLst>
              <a:ext uri="{FF2B5EF4-FFF2-40B4-BE49-F238E27FC236}">
                <a16:creationId xmlns:a16="http://schemas.microsoft.com/office/drawing/2014/main" id="{00000000-0008-0000-0200-000008000000}"/>
              </a:ext>
            </a:extLst>
          </xdr:cNvPr>
          <xdr:cNvSpPr>
            <a:spLocks noChangeArrowheads="1"/>
          </xdr:cNvSpPr>
        </xdr:nvSpPr>
        <xdr:spPr bwMode="auto">
          <a:xfrm>
            <a:off x="785" y="33"/>
            <a:ext cx="9" cy="9"/>
          </a:xfrm>
          <a:prstGeom prst="ellipse">
            <a:avLst/>
          </a:prstGeom>
          <a:solidFill>
            <a:srgbClr val="000000"/>
          </a:solidFill>
          <a:ln w="9525">
            <a:solidFill>
              <a:srgbClr val="000000"/>
            </a:solidFill>
            <a:round/>
            <a:headEnd/>
            <a:tailEnd/>
          </a:ln>
        </xdr:spPr>
      </xdr:sp>
      <xdr:sp macro="" textlink="">
        <xdr:nvSpPr>
          <xdr:cNvPr id="9" name="Oval 208">
            <a:extLst>
              <a:ext uri="{FF2B5EF4-FFF2-40B4-BE49-F238E27FC236}">
                <a16:creationId xmlns:a16="http://schemas.microsoft.com/office/drawing/2014/main" id="{00000000-0008-0000-0200-000009000000}"/>
              </a:ext>
            </a:extLst>
          </xdr:cNvPr>
          <xdr:cNvSpPr>
            <a:spLocks noChangeArrowheads="1"/>
          </xdr:cNvSpPr>
        </xdr:nvSpPr>
        <xdr:spPr bwMode="auto">
          <a:xfrm>
            <a:off x="803" y="33"/>
            <a:ext cx="9" cy="9"/>
          </a:xfrm>
          <a:prstGeom prst="ellipse">
            <a:avLst/>
          </a:prstGeom>
          <a:solidFill>
            <a:srgbClr val="000000"/>
          </a:solidFill>
          <a:ln w="9525">
            <a:solidFill>
              <a:srgbClr val="000000"/>
            </a:solidFill>
            <a:round/>
            <a:headEnd/>
            <a:tailEnd/>
          </a:ln>
        </xdr:spPr>
      </xdr:sp>
    </xdr:grpSp>
    <xdr:clientData/>
  </xdr:twoCellAnchor>
  <xdr:twoCellAnchor>
    <xdr:from>
      <xdr:col>27</xdr:col>
      <xdr:colOff>323850</xdr:colOff>
      <xdr:row>3</xdr:row>
      <xdr:rowOff>352425</xdr:rowOff>
    </xdr:from>
    <xdr:to>
      <xdr:col>29</xdr:col>
      <xdr:colOff>704850</xdr:colOff>
      <xdr:row>5</xdr:row>
      <xdr:rowOff>57150</xdr:rowOff>
    </xdr:to>
    <xdr:grpSp>
      <xdr:nvGrpSpPr>
        <xdr:cNvPr id="10" name="Group 245">
          <a:extLst>
            <a:ext uri="{FF2B5EF4-FFF2-40B4-BE49-F238E27FC236}">
              <a16:creationId xmlns:a16="http://schemas.microsoft.com/office/drawing/2014/main" id="{00000000-0008-0000-0200-00000A000000}"/>
            </a:ext>
          </a:extLst>
        </xdr:cNvPr>
        <xdr:cNvGrpSpPr>
          <a:grpSpLocks/>
        </xdr:cNvGrpSpPr>
      </xdr:nvGrpSpPr>
      <xdr:grpSpPr bwMode="auto">
        <a:xfrm>
          <a:off x="24272421" y="2094139"/>
          <a:ext cx="2159000" cy="466725"/>
          <a:chOff x="1299" y="231"/>
          <a:chExt cx="120" cy="24"/>
        </a:xfrm>
      </xdr:grpSpPr>
      <xdr:grpSp>
        <xdr:nvGrpSpPr>
          <xdr:cNvPr id="11" name="Group 238">
            <a:extLst>
              <a:ext uri="{FF2B5EF4-FFF2-40B4-BE49-F238E27FC236}">
                <a16:creationId xmlns:a16="http://schemas.microsoft.com/office/drawing/2014/main" id="{00000000-0008-0000-0200-00000B000000}"/>
              </a:ext>
            </a:extLst>
          </xdr:cNvPr>
          <xdr:cNvGrpSpPr>
            <a:grpSpLocks/>
          </xdr:cNvGrpSpPr>
        </xdr:nvGrpSpPr>
        <xdr:grpSpPr bwMode="auto">
          <a:xfrm>
            <a:off x="1299" y="232"/>
            <a:ext cx="60" cy="23"/>
            <a:chOff x="1299" y="232"/>
            <a:chExt cx="60" cy="23"/>
          </a:xfrm>
        </xdr:grpSpPr>
        <xdr:sp macro="" textlink="">
          <xdr:nvSpPr>
            <xdr:cNvPr id="18" name="Rectangle 233">
              <a:extLst>
                <a:ext uri="{FF2B5EF4-FFF2-40B4-BE49-F238E27FC236}">
                  <a16:creationId xmlns:a16="http://schemas.microsoft.com/office/drawing/2014/main" id="{00000000-0008-0000-0200-000012000000}"/>
                </a:ext>
              </a:extLst>
            </xdr:cNvPr>
            <xdr:cNvSpPr>
              <a:spLocks noChangeArrowheads="1"/>
            </xdr:cNvSpPr>
          </xdr:nvSpPr>
          <xdr:spPr bwMode="auto">
            <a:xfrm>
              <a:off x="1299" y="233"/>
              <a:ext cx="15" cy="11"/>
            </a:xfrm>
            <a:prstGeom prst="rect">
              <a:avLst/>
            </a:prstGeom>
            <a:solidFill>
              <a:srgbClr val="000000"/>
            </a:solidFill>
            <a:ln w="9525">
              <a:solidFill>
                <a:srgbClr val="000000"/>
              </a:solidFill>
              <a:miter lim="800%"/>
              <a:headEnd/>
              <a:tailEnd/>
            </a:ln>
          </xdr:spPr>
        </xdr:sp>
        <xdr:sp macro="" textlink="">
          <xdr:nvSpPr>
            <xdr:cNvPr id="19" name="Rectangle 234">
              <a:extLst>
                <a:ext uri="{FF2B5EF4-FFF2-40B4-BE49-F238E27FC236}">
                  <a16:creationId xmlns:a16="http://schemas.microsoft.com/office/drawing/2014/main" id="{00000000-0008-0000-0200-000013000000}"/>
                </a:ext>
              </a:extLst>
            </xdr:cNvPr>
            <xdr:cNvSpPr>
              <a:spLocks noChangeArrowheads="1"/>
            </xdr:cNvSpPr>
          </xdr:nvSpPr>
          <xdr:spPr bwMode="auto">
            <a:xfrm>
              <a:off x="1314" y="244"/>
              <a:ext cx="15" cy="11"/>
            </a:xfrm>
            <a:prstGeom prst="rect">
              <a:avLst/>
            </a:prstGeom>
            <a:solidFill>
              <a:srgbClr val="000000"/>
            </a:solidFill>
            <a:ln w="9525">
              <a:solidFill>
                <a:srgbClr val="000000"/>
              </a:solidFill>
              <a:miter lim="800%"/>
              <a:headEnd/>
              <a:tailEnd/>
            </a:ln>
          </xdr:spPr>
        </xdr:sp>
        <xdr:grpSp>
          <xdr:nvGrpSpPr>
            <xdr:cNvPr id="20" name="Group 237">
              <a:extLst>
                <a:ext uri="{FF2B5EF4-FFF2-40B4-BE49-F238E27FC236}">
                  <a16:creationId xmlns:a16="http://schemas.microsoft.com/office/drawing/2014/main" id="{00000000-0008-0000-0200-000014000000}"/>
                </a:ext>
              </a:extLst>
            </xdr:cNvPr>
            <xdr:cNvGrpSpPr>
              <a:grpSpLocks/>
            </xdr:cNvGrpSpPr>
          </xdr:nvGrpSpPr>
          <xdr:grpSpPr bwMode="auto">
            <a:xfrm>
              <a:off x="1329" y="232"/>
              <a:ext cx="30" cy="22"/>
              <a:chOff x="1328" y="232"/>
              <a:chExt cx="30" cy="22"/>
            </a:xfrm>
          </xdr:grpSpPr>
          <xdr:sp macro="" textlink="">
            <xdr:nvSpPr>
              <xdr:cNvPr id="21" name="Rectangle 235">
                <a:extLst>
                  <a:ext uri="{FF2B5EF4-FFF2-40B4-BE49-F238E27FC236}">
                    <a16:creationId xmlns:a16="http://schemas.microsoft.com/office/drawing/2014/main" id="{00000000-0008-0000-0200-000015000000}"/>
                  </a:ext>
                </a:extLst>
              </xdr:cNvPr>
              <xdr:cNvSpPr>
                <a:spLocks noChangeArrowheads="1"/>
              </xdr:cNvSpPr>
            </xdr:nvSpPr>
            <xdr:spPr bwMode="auto">
              <a:xfrm>
                <a:off x="1328" y="232"/>
                <a:ext cx="15" cy="11"/>
              </a:xfrm>
              <a:prstGeom prst="rect">
                <a:avLst/>
              </a:prstGeom>
              <a:solidFill>
                <a:srgbClr val="000000"/>
              </a:solidFill>
              <a:ln w="9525">
                <a:solidFill>
                  <a:srgbClr val="000000"/>
                </a:solidFill>
                <a:miter lim="800%"/>
                <a:headEnd/>
                <a:tailEnd/>
              </a:ln>
            </xdr:spPr>
          </xdr:sp>
          <xdr:sp macro="" textlink="">
            <xdr:nvSpPr>
              <xdr:cNvPr id="22" name="Rectangle 236">
                <a:extLst>
                  <a:ext uri="{FF2B5EF4-FFF2-40B4-BE49-F238E27FC236}">
                    <a16:creationId xmlns:a16="http://schemas.microsoft.com/office/drawing/2014/main" id="{00000000-0008-0000-0200-000016000000}"/>
                  </a:ext>
                </a:extLst>
              </xdr:cNvPr>
              <xdr:cNvSpPr>
                <a:spLocks noChangeArrowheads="1"/>
              </xdr:cNvSpPr>
            </xdr:nvSpPr>
            <xdr:spPr bwMode="auto">
              <a:xfrm>
                <a:off x="1343" y="243"/>
                <a:ext cx="15" cy="11"/>
              </a:xfrm>
              <a:prstGeom prst="rect">
                <a:avLst/>
              </a:prstGeom>
              <a:solidFill>
                <a:srgbClr val="000000"/>
              </a:solidFill>
              <a:ln w="9525">
                <a:solidFill>
                  <a:srgbClr val="000000"/>
                </a:solidFill>
                <a:miter lim="800%"/>
                <a:headEnd/>
                <a:tailEnd/>
              </a:ln>
            </xdr:spPr>
          </xdr:sp>
        </xdr:grpSp>
      </xdr:grpSp>
      <xdr:grpSp>
        <xdr:nvGrpSpPr>
          <xdr:cNvPr id="12" name="Group 239">
            <a:extLst>
              <a:ext uri="{FF2B5EF4-FFF2-40B4-BE49-F238E27FC236}">
                <a16:creationId xmlns:a16="http://schemas.microsoft.com/office/drawing/2014/main" id="{00000000-0008-0000-0200-00000C000000}"/>
              </a:ext>
            </a:extLst>
          </xdr:cNvPr>
          <xdr:cNvGrpSpPr>
            <a:grpSpLocks/>
          </xdr:cNvGrpSpPr>
        </xdr:nvGrpSpPr>
        <xdr:grpSpPr bwMode="auto">
          <a:xfrm>
            <a:off x="1359" y="231"/>
            <a:ext cx="60" cy="23"/>
            <a:chOff x="1299" y="232"/>
            <a:chExt cx="60" cy="23"/>
          </a:xfrm>
        </xdr:grpSpPr>
        <xdr:sp macro="" textlink="">
          <xdr:nvSpPr>
            <xdr:cNvPr id="13" name="Rectangle 240">
              <a:extLst>
                <a:ext uri="{FF2B5EF4-FFF2-40B4-BE49-F238E27FC236}">
                  <a16:creationId xmlns:a16="http://schemas.microsoft.com/office/drawing/2014/main" id="{00000000-0008-0000-0200-00000D000000}"/>
                </a:ext>
              </a:extLst>
            </xdr:cNvPr>
            <xdr:cNvSpPr>
              <a:spLocks noChangeArrowheads="1"/>
            </xdr:cNvSpPr>
          </xdr:nvSpPr>
          <xdr:spPr bwMode="auto">
            <a:xfrm>
              <a:off x="1299" y="233"/>
              <a:ext cx="15" cy="11"/>
            </a:xfrm>
            <a:prstGeom prst="rect">
              <a:avLst/>
            </a:prstGeom>
            <a:solidFill>
              <a:srgbClr val="000000"/>
            </a:solidFill>
            <a:ln w="9525">
              <a:solidFill>
                <a:srgbClr val="000000"/>
              </a:solidFill>
              <a:miter lim="800%"/>
              <a:headEnd/>
              <a:tailEnd/>
            </a:ln>
          </xdr:spPr>
        </xdr:sp>
        <xdr:sp macro="" textlink="">
          <xdr:nvSpPr>
            <xdr:cNvPr id="14" name="Rectangle 241">
              <a:extLst>
                <a:ext uri="{FF2B5EF4-FFF2-40B4-BE49-F238E27FC236}">
                  <a16:creationId xmlns:a16="http://schemas.microsoft.com/office/drawing/2014/main" id="{00000000-0008-0000-0200-00000E000000}"/>
                </a:ext>
              </a:extLst>
            </xdr:cNvPr>
            <xdr:cNvSpPr>
              <a:spLocks noChangeArrowheads="1"/>
            </xdr:cNvSpPr>
          </xdr:nvSpPr>
          <xdr:spPr bwMode="auto">
            <a:xfrm>
              <a:off x="1314" y="244"/>
              <a:ext cx="15" cy="11"/>
            </a:xfrm>
            <a:prstGeom prst="rect">
              <a:avLst/>
            </a:prstGeom>
            <a:solidFill>
              <a:srgbClr val="000000"/>
            </a:solidFill>
            <a:ln w="9525">
              <a:solidFill>
                <a:srgbClr val="000000"/>
              </a:solidFill>
              <a:miter lim="800%"/>
              <a:headEnd/>
              <a:tailEnd/>
            </a:ln>
          </xdr:spPr>
        </xdr:sp>
        <xdr:grpSp>
          <xdr:nvGrpSpPr>
            <xdr:cNvPr id="15" name="Group 242">
              <a:extLst>
                <a:ext uri="{FF2B5EF4-FFF2-40B4-BE49-F238E27FC236}">
                  <a16:creationId xmlns:a16="http://schemas.microsoft.com/office/drawing/2014/main" id="{00000000-0008-0000-0200-00000F000000}"/>
                </a:ext>
              </a:extLst>
            </xdr:cNvPr>
            <xdr:cNvGrpSpPr>
              <a:grpSpLocks/>
            </xdr:cNvGrpSpPr>
          </xdr:nvGrpSpPr>
          <xdr:grpSpPr bwMode="auto">
            <a:xfrm>
              <a:off x="1329" y="232"/>
              <a:ext cx="30" cy="22"/>
              <a:chOff x="1328" y="232"/>
              <a:chExt cx="30" cy="22"/>
            </a:xfrm>
          </xdr:grpSpPr>
          <xdr:sp macro="" textlink="">
            <xdr:nvSpPr>
              <xdr:cNvPr id="16" name="Rectangle 243">
                <a:extLst>
                  <a:ext uri="{FF2B5EF4-FFF2-40B4-BE49-F238E27FC236}">
                    <a16:creationId xmlns:a16="http://schemas.microsoft.com/office/drawing/2014/main" id="{00000000-0008-0000-0200-000010000000}"/>
                  </a:ext>
                </a:extLst>
              </xdr:cNvPr>
              <xdr:cNvSpPr>
                <a:spLocks noChangeArrowheads="1"/>
              </xdr:cNvSpPr>
            </xdr:nvSpPr>
            <xdr:spPr bwMode="auto">
              <a:xfrm>
                <a:off x="1328" y="232"/>
                <a:ext cx="15" cy="11"/>
              </a:xfrm>
              <a:prstGeom prst="rect">
                <a:avLst/>
              </a:prstGeom>
              <a:solidFill>
                <a:srgbClr val="000000"/>
              </a:solidFill>
              <a:ln w="9525">
                <a:solidFill>
                  <a:srgbClr val="000000"/>
                </a:solidFill>
                <a:miter lim="800%"/>
                <a:headEnd/>
                <a:tailEnd/>
              </a:ln>
            </xdr:spPr>
          </xdr:sp>
          <xdr:sp macro="" textlink="">
            <xdr:nvSpPr>
              <xdr:cNvPr id="17" name="Rectangle 244">
                <a:extLst>
                  <a:ext uri="{FF2B5EF4-FFF2-40B4-BE49-F238E27FC236}">
                    <a16:creationId xmlns:a16="http://schemas.microsoft.com/office/drawing/2014/main" id="{00000000-0008-0000-0200-000011000000}"/>
                  </a:ext>
                </a:extLst>
              </xdr:cNvPr>
              <xdr:cNvSpPr>
                <a:spLocks noChangeArrowheads="1"/>
              </xdr:cNvSpPr>
            </xdr:nvSpPr>
            <xdr:spPr bwMode="auto">
              <a:xfrm>
                <a:off x="1343" y="243"/>
                <a:ext cx="15" cy="11"/>
              </a:xfrm>
              <a:prstGeom prst="rect">
                <a:avLst/>
              </a:prstGeom>
              <a:solidFill>
                <a:srgbClr val="000000"/>
              </a:solidFill>
              <a:ln w="9525">
                <a:solidFill>
                  <a:srgbClr val="000000"/>
                </a:solidFill>
                <a:miter lim="800%"/>
                <a:headEnd/>
                <a:tailEnd/>
              </a:ln>
            </xdr:spPr>
          </xdr:sp>
        </xdr:grpSp>
      </xdr:grpSp>
    </xdr:grpSp>
    <xdr:clientData/>
  </xdr:twoCellAnchor>
  <xdr:twoCellAnchor>
    <xdr:from>
      <xdr:col>1</xdr:col>
      <xdr:colOff>390525</xdr:colOff>
      <xdr:row>4</xdr:row>
      <xdr:rowOff>104775</xdr:rowOff>
    </xdr:from>
    <xdr:to>
      <xdr:col>5</xdr:col>
      <xdr:colOff>304800</xdr:colOff>
      <xdr:row>5</xdr:row>
      <xdr:rowOff>0</xdr:rowOff>
    </xdr:to>
    <xdr:sp macro="" textlink="">
      <xdr:nvSpPr>
        <xdr:cNvPr id="23" name="Rectangle 216">
          <a:extLst>
            <a:ext uri="{FF2B5EF4-FFF2-40B4-BE49-F238E27FC236}">
              <a16:creationId xmlns:a16="http://schemas.microsoft.com/office/drawing/2014/main" id="{00000000-0008-0000-0200-000017000000}"/>
            </a:ext>
          </a:extLst>
        </xdr:cNvPr>
        <xdr:cNvSpPr>
          <a:spLocks noChangeArrowheads="1"/>
        </xdr:cNvSpPr>
      </xdr:nvSpPr>
      <xdr:spPr bwMode="auto">
        <a:xfrm>
          <a:off x="1000125" y="866775"/>
          <a:ext cx="2352675" cy="85725"/>
        </a:xfrm>
        <a:prstGeom prst="rect">
          <a:avLst/>
        </a:prstGeom>
        <a:solidFill>
          <a:srgbClr val="000000"/>
        </a:solidFill>
        <a:ln w="9525">
          <a:solidFill>
            <a:srgbClr val="000000"/>
          </a:solidFill>
          <a:miter lim="800%"/>
          <a:headEnd/>
          <a:tailEnd/>
        </a:ln>
      </xdr:spPr>
    </xdr:sp>
    <xdr:clientData/>
  </xdr:twoCellAnchor>
  <xdr:oneCellAnchor>
    <xdr:from>
      <xdr:col>13</xdr:col>
      <xdr:colOff>438150</xdr:colOff>
      <xdr:row>4</xdr:row>
      <xdr:rowOff>142875</xdr:rowOff>
    </xdr:from>
    <xdr:ext cx="2833256" cy="314325"/>
    <xdr:pic>
      <xdr:nvPicPr>
        <xdr:cNvPr id="24" name="Picture 5180">
          <a:extLst>
            <a:ext uri="{FF2B5EF4-FFF2-40B4-BE49-F238E27FC236}">
              <a16:creationId xmlns:a16="http://schemas.microsoft.com/office/drawing/2014/main" id="{00000000-0008-0000-0200-000018000000}"/>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rcRect/>
        <a:stretch>
          <a:fillRect/>
        </a:stretch>
      </xdr:blipFill>
      <xdr:spPr bwMode="auto">
        <a:xfrm>
          <a:off x="8362950" y="904875"/>
          <a:ext cx="2833256"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19</xdr:col>
      <xdr:colOff>152400</xdr:colOff>
      <xdr:row>5</xdr:row>
      <xdr:rowOff>266700</xdr:rowOff>
    </xdr:from>
    <xdr:ext cx="875089" cy="1066800"/>
    <xdr:pic>
      <xdr:nvPicPr>
        <xdr:cNvPr id="25" name="Picture 76" descr="blue1-orange.JPG">
          <a:extLst>
            <a:ext uri="{FF2B5EF4-FFF2-40B4-BE49-F238E27FC236}">
              <a16:creationId xmlns:a16="http://schemas.microsoft.com/office/drawing/2014/main" id="{00000000-0008-0000-0200-00001900000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Lst>
        </a:blip>
        <a:srcRect/>
        <a:stretch>
          <a:fillRect/>
        </a:stretch>
      </xdr:blipFill>
      <xdr:spPr bwMode="auto">
        <a:xfrm>
          <a:off x="11734800" y="1143000"/>
          <a:ext cx="875089"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26</xdr:col>
      <xdr:colOff>123825</xdr:colOff>
      <xdr:row>5</xdr:row>
      <xdr:rowOff>247650</xdr:rowOff>
    </xdr:from>
    <xdr:ext cx="958387" cy="1143000"/>
    <xdr:pic>
      <xdr:nvPicPr>
        <xdr:cNvPr id="26" name="Picture 81" descr="yellow-orange.JPG">
          <a:extLst>
            <a:ext uri="{FF2B5EF4-FFF2-40B4-BE49-F238E27FC236}">
              <a16:creationId xmlns:a16="http://schemas.microsoft.com/office/drawing/2014/main" id="{00000000-0008-0000-0200-00001A000000}"/>
            </a:ext>
          </a:extLst>
        </xdr:cNvPr>
        <xdr:cNvPicPr>
          <a:picLocks noChangeAspect="1"/>
        </xdr:cNvPicPr>
      </xdr:nvPicPr>
      <xdr:blipFill>
        <a:blip xmlns:r="http://purl.oclc.org/ooxml/officeDocument/relationships" r:embed="rId3" cstate="print">
          <a:extLst>
            <a:ext uri="{28A0092B-C50C-407E-A947-70E740481C1C}">
              <a14:useLocalDpi xmlns:a14="http://schemas.microsoft.com/office/drawing/2010/main" val="0"/>
            </a:ext>
          </a:extLst>
        </a:blip>
        <a:srcRect/>
        <a:stretch>
          <a:fillRect/>
        </a:stretch>
      </xdr:blipFill>
      <xdr:spPr bwMode="auto">
        <a:xfrm>
          <a:off x="15973425" y="1143000"/>
          <a:ext cx="958387"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7</xdr:col>
      <xdr:colOff>190501</xdr:colOff>
      <xdr:row>5</xdr:row>
      <xdr:rowOff>228600</xdr:rowOff>
    </xdr:from>
    <xdr:ext cx="997660" cy="1181100"/>
    <xdr:pic>
      <xdr:nvPicPr>
        <xdr:cNvPr id="27" name="Picture 938">
          <a:extLst>
            <a:ext uri="{FF2B5EF4-FFF2-40B4-BE49-F238E27FC236}">
              <a16:creationId xmlns:a16="http://schemas.microsoft.com/office/drawing/2014/main" id="{00000000-0008-0000-0200-00001B000000}"/>
            </a:ext>
          </a:extLst>
        </xdr:cNvPr>
        <xdr:cNvPicPr>
          <a:picLocks noChangeAspect="1" noChangeArrowheads="1"/>
        </xdr:cNvPicPr>
      </xdr:nvPicPr>
      <xdr:blipFill>
        <a:blip xmlns:r="http://purl.oclc.org/ooxml/officeDocument/relationships" r:embed="rId4">
          <a:extLst>
            <a:ext uri="{28A0092B-C50C-407E-A947-70E740481C1C}">
              <a14:useLocalDpi xmlns:a14="http://schemas.microsoft.com/office/drawing/2010/main" val="0"/>
            </a:ext>
          </a:extLst>
        </a:blip>
        <a:srcRect/>
        <a:stretch>
          <a:fillRect/>
        </a:stretch>
      </xdr:blipFill>
      <xdr:spPr bwMode="auto">
        <a:xfrm>
          <a:off x="4457701" y="1143000"/>
          <a:ext cx="997660"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1</xdr:col>
      <xdr:colOff>152400</xdr:colOff>
      <xdr:row>5</xdr:row>
      <xdr:rowOff>304800</xdr:rowOff>
    </xdr:from>
    <xdr:ext cx="949303" cy="1132609"/>
    <xdr:pic>
      <xdr:nvPicPr>
        <xdr:cNvPr id="28" name="Picture 938">
          <a:extLst>
            <a:ext uri="{FF2B5EF4-FFF2-40B4-BE49-F238E27FC236}">
              <a16:creationId xmlns:a16="http://schemas.microsoft.com/office/drawing/2014/main" id="{00000000-0008-0000-0200-00001C000000}"/>
            </a:ext>
          </a:extLst>
        </xdr:cNvPr>
        <xdr:cNvPicPr>
          <a:picLocks noChangeAspect="1" noChangeArrowheads="1"/>
        </xdr:cNvPicPr>
      </xdr:nvPicPr>
      <xdr:blipFill>
        <a:blip xmlns:r="http://purl.oclc.org/ooxml/officeDocument/relationships" r:embed="rId4">
          <a:extLst>
            <a:ext uri="{28A0092B-C50C-407E-A947-70E740481C1C}">
              <a14:useLocalDpi xmlns:a14="http://schemas.microsoft.com/office/drawing/2010/main" val="0"/>
            </a:ext>
          </a:extLst>
        </a:blip>
        <a:srcRect/>
        <a:stretch>
          <a:fillRect/>
        </a:stretch>
      </xdr:blipFill>
      <xdr:spPr bwMode="auto">
        <a:xfrm>
          <a:off x="762000" y="1143000"/>
          <a:ext cx="949303" cy="1132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oneCellAnchor>
  <xdr:oneCellAnchor>
    <xdr:from>
      <xdr:col>13</xdr:col>
      <xdr:colOff>95250</xdr:colOff>
      <xdr:row>5</xdr:row>
      <xdr:rowOff>285751</xdr:rowOff>
    </xdr:from>
    <xdr:ext cx="1238600" cy="990600"/>
    <xdr:pic>
      <xdr:nvPicPr>
        <xdr:cNvPr id="29" name="Imagem 28">
          <a:extLst>
            <a:ext uri="{FF2B5EF4-FFF2-40B4-BE49-F238E27FC236}">
              <a16:creationId xmlns:a16="http://schemas.microsoft.com/office/drawing/2014/main" id="{00000000-0008-0000-0200-00001D000000}"/>
            </a:ext>
          </a:extLst>
        </xdr:cNvPr>
        <xdr:cNvPicPr>
          <a:picLocks noChangeAspect="1" noChangeArrowheads="1"/>
        </xdr:cNvPicPr>
      </xdr:nvPicPr>
      <xdr:blipFill>
        <a:blip xmlns:r="http://purl.oclc.org/ooxml/officeDocument/relationships" r:embed="rId5">
          <a:extLst>
            <a:ext uri="{28A0092B-C50C-407E-A947-70E740481C1C}">
              <a14:useLocalDpi xmlns:a14="http://schemas.microsoft.com/office/drawing/2010/main" val="0"/>
            </a:ext>
          </a:extLst>
        </a:blip>
        <a:srcRect/>
        <a:stretch>
          <a:fillRect/>
        </a:stretch>
      </xdr:blipFill>
      <xdr:spPr bwMode="auto">
        <a:xfrm>
          <a:off x="8020050" y="1143001"/>
          <a:ext cx="1238600" cy="990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89</xdr:row>
      <xdr:rowOff>190496</xdr:rowOff>
    </xdr:from>
    <xdr:ext cx="20524644" cy="7615613"/>
    <xdr:pic>
      <xdr:nvPicPr>
        <xdr:cNvPr id="30" name="Picture 79">
          <a:extLst>
            <a:ext uri="{FF2B5EF4-FFF2-40B4-BE49-F238E27FC236}">
              <a16:creationId xmlns:a16="http://schemas.microsoft.com/office/drawing/2014/main" id="{00000000-0008-0000-0200-00001E000000}"/>
            </a:ext>
          </a:extLst>
        </xdr:cNvPr>
        <xdr:cNvPicPr>
          <a:picLocks noChangeAspect="1" noChangeArrowheads="1"/>
        </xdr:cNvPicPr>
      </xdr:nvPicPr>
      <xdr:blipFill>
        <a:blip xmlns:r="http://purl.oclc.org/ooxml/officeDocument/relationships" r:embed="rId6">
          <a:extLst>
            <a:ext uri="{28A0092B-C50C-407E-A947-70E740481C1C}">
              <a14:useLocalDpi xmlns:a14="http://schemas.microsoft.com/office/drawing/2010/main" val="0"/>
            </a:ext>
          </a:extLst>
        </a:blip>
        <a:srcRect/>
        <a:stretch>
          <a:fillRect/>
        </a:stretch>
      </xdr:blipFill>
      <xdr:spPr bwMode="auto">
        <a:xfrm>
          <a:off x="1657350" y="17144996"/>
          <a:ext cx="20524644" cy="7615613"/>
        </a:xfrm>
        <a:prstGeom prst="rect">
          <a:avLst/>
        </a:prstGeom>
        <a:ln w="9525" cap="sq">
          <a:solidFill>
            <a:srgbClr val="000000"/>
          </a:solidFill>
          <a:prstDash val="solid"/>
          <a:miter lim="800%"/>
        </a:ln>
        <a:effectLst>
          <a:outerShdw blurRad="50800" dist="38100" dir="2700000" algn="tl" rotWithShape="0">
            <a:srgbClr val="000000">
              <a:alpha val="43%"/>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514350</xdr:colOff>
      <xdr:row>4</xdr:row>
      <xdr:rowOff>38100</xdr:rowOff>
    </xdr:from>
    <xdr:to>
      <xdr:col>23</xdr:col>
      <xdr:colOff>304800</xdr:colOff>
      <xdr:row>5</xdr:row>
      <xdr:rowOff>19050</xdr:rowOff>
    </xdr:to>
    <xdr:grpSp>
      <xdr:nvGrpSpPr>
        <xdr:cNvPr id="31" name="Group 232">
          <a:extLst>
            <a:ext uri="{FF2B5EF4-FFF2-40B4-BE49-F238E27FC236}">
              <a16:creationId xmlns:a16="http://schemas.microsoft.com/office/drawing/2014/main" id="{00000000-0008-0000-0200-00001F000000}"/>
            </a:ext>
          </a:extLst>
        </xdr:cNvPr>
        <xdr:cNvGrpSpPr>
          <a:grpSpLocks/>
        </xdr:cNvGrpSpPr>
      </xdr:nvGrpSpPr>
      <xdr:grpSpPr bwMode="auto">
        <a:xfrm>
          <a:off x="18530207" y="2160814"/>
          <a:ext cx="2457450" cy="361950"/>
          <a:chOff x="1187" y="280"/>
          <a:chExt cx="125" cy="22"/>
        </a:xfrm>
      </xdr:grpSpPr>
      <xdr:grpSp>
        <xdr:nvGrpSpPr>
          <xdr:cNvPr id="32" name="Group 224">
            <a:extLst>
              <a:ext uri="{FF2B5EF4-FFF2-40B4-BE49-F238E27FC236}">
                <a16:creationId xmlns:a16="http://schemas.microsoft.com/office/drawing/2014/main" id="{00000000-0008-0000-0200-000020000000}"/>
              </a:ext>
            </a:extLst>
          </xdr:cNvPr>
          <xdr:cNvGrpSpPr>
            <a:grpSpLocks/>
          </xdr:cNvGrpSpPr>
        </xdr:nvGrpSpPr>
        <xdr:grpSpPr bwMode="auto">
          <a:xfrm>
            <a:off x="1187" y="280"/>
            <a:ext cx="65" cy="21"/>
            <a:chOff x="1187" y="280"/>
            <a:chExt cx="65" cy="21"/>
          </a:xfrm>
        </xdr:grpSpPr>
        <xdr:grpSp>
          <xdr:nvGrpSpPr>
            <xdr:cNvPr id="40" name="Group 220">
              <a:extLst>
                <a:ext uri="{FF2B5EF4-FFF2-40B4-BE49-F238E27FC236}">
                  <a16:creationId xmlns:a16="http://schemas.microsoft.com/office/drawing/2014/main" id="{00000000-0008-0000-0200-000028000000}"/>
                </a:ext>
              </a:extLst>
            </xdr:cNvPr>
            <xdr:cNvGrpSpPr>
              <a:grpSpLocks/>
            </xdr:cNvGrpSpPr>
          </xdr:nvGrpSpPr>
          <xdr:grpSpPr bwMode="auto">
            <a:xfrm>
              <a:off x="1187" y="280"/>
              <a:ext cx="35" cy="21"/>
              <a:chOff x="1187" y="280"/>
              <a:chExt cx="35" cy="21"/>
            </a:xfrm>
          </xdr:grpSpPr>
          <xdr:sp macro="" textlink="">
            <xdr:nvSpPr>
              <xdr:cNvPr id="44" name="AutoShape 218">
                <a:extLst>
                  <a:ext uri="{FF2B5EF4-FFF2-40B4-BE49-F238E27FC236}">
                    <a16:creationId xmlns:a16="http://schemas.microsoft.com/office/drawing/2014/main" id="{00000000-0008-0000-0200-00002C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45" name="AutoShape 219">
                <a:extLst>
                  <a:ext uri="{FF2B5EF4-FFF2-40B4-BE49-F238E27FC236}">
                    <a16:creationId xmlns:a16="http://schemas.microsoft.com/office/drawing/2014/main" id="{00000000-0008-0000-0200-00002D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nvGrpSpPr>
            <xdr:cNvPr id="41" name="Group 221">
              <a:extLst>
                <a:ext uri="{FF2B5EF4-FFF2-40B4-BE49-F238E27FC236}">
                  <a16:creationId xmlns:a16="http://schemas.microsoft.com/office/drawing/2014/main" id="{00000000-0008-0000-0200-000029000000}"/>
                </a:ext>
              </a:extLst>
            </xdr:cNvPr>
            <xdr:cNvGrpSpPr>
              <a:grpSpLocks/>
            </xdr:cNvGrpSpPr>
          </xdr:nvGrpSpPr>
          <xdr:grpSpPr bwMode="auto">
            <a:xfrm>
              <a:off x="1217" y="280"/>
              <a:ext cx="35" cy="21"/>
              <a:chOff x="1187" y="280"/>
              <a:chExt cx="35" cy="21"/>
            </a:xfrm>
          </xdr:grpSpPr>
          <xdr:sp macro="" textlink="">
            <xdr:nvSpPr>
              <xdr:cNvPr id="42" name="AutoShape 222">
                <a:extLst>
                  <a:ext uri="{FF2B5EF4-FFF2-40B4-BE49-F238E27FC236}">
                    <a16:creationId xmlns:a16="http://schemas.microsoft.com/office/drawing/2014/main" id="{00000000-0008-0000-0200-00002A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43" name="AutoShape 223">
                <a:extLst>
                  <a:ext uri="{FF2B5EF4-FFF2-40B4-BE49-F238E27FC236}">
                    <a16:creationId xmlns:a16="http://schemas.microsoft.com/office/drawing/2014/main" id="{00000000-0008-0000-0200-00002B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grpSp>
        <xdr:nvGrpSpPr>
          <xdr:cNvPr id="33" name="Group 225">
            <a:extLst>
              <a:ext uri="{FF2B5EF4-FFF2-40B4-BE49-F238E27FC236}">
                <a16:creationId xmlns:a16="http://schemas.microsoft.com/office/drawing/2014/main" id="{00000000-0008-0000-0200-000021000000}"/>
              </a:ext>
            </a:extLst>
          </xdr:cNvPr>
          <xdr:cNvGrpSpPr>
            <a:grpSpLocks/>
          </xdr:cNvGrpSpPr>
        </xdr:nvGrpSpPr>
        <xdr:grpSpPr bwMode="auto">
          <a:xfrm>
            <a:off x="1247" y="281"/>
            <a:ext cx="65" cy="21"/>
            <a:chOff x="1187" y="280"/>
            <a:chExt cx="65" cy="21"/>
          </a:xfrm>
        </xdr:grpSpPr>
        <xdr:grpSp>
          <xdr:nvGrpSpPr>
            <xdr:cNvPr id="34" name="Group 226">
              <a:extLst>
                <a:ext uri="{FF2B5EF4-FFF2-40B4-BE49-F238E27FC236}">
                  <a16:creationId xmlns:a16="http://schemas.microsoft.com/office/drawing/2014/main" id="{00000000-0008-0000-0200-000022000000}"/>
                </a:ext>
              </a:extLst>
            </xdr:cNvPr>
            <xdr:cNvGrpSpPr>
              <a:grpSpLocks/>
            </xdr:cNvGrpSpPr>
          </xdr:nvGrpSpPr>
          <xdr:grpSpPr bwMode="auto">
            <a:xfrm>
              <a:off x="1187" y="280"/>
              <a:ext cx="35" cy="21"/>
              <a:chOff x="1187" y="280"/>
              <a:chExt cx="35" cy="21"/>
            </a:xfrm>
          </xdr:grpSpPr>
          <xdr:sp macro="" textlink="">
            <xdr:nvSpPr>
              <xdr:cNvPr id="38" name="AutoShape 227">
                <a:extLst>
                  <a:ext uri="{FF2B5EF4-FFF2-40B4-BE49-F238E27FC236}">
                    <a16:creationId xmlns:a16="http://schemas.microsoft.com/office/drawing/2014/main" id="{00000000-0008-0000-0200-000026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39" name="AutoShape 228">
                <a:extLst>
                  <a:ext uri="{FF2B5EF4-FFF2-40B4-BE49-F238E27FC236}">
                    <a16:creationId xmlns:a16="http://schemas.microsoft.com/office/drawing/2014/main" id="{00000000-0008-0000-0200-000027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nvGrpSpPr>
            <xdr:cNvPr id="35" name="Group 229">
              <a:extLst>
                <a:ext uri="{FF2B5EF4-FFF2-40B4-BE49-F238E27FC236}">
                  <a16:creationId xmlns:a16="http://schemas.microsoft.com/office/drawing/2014/main" id="{00000000-0008-0000-0200-000023000000}"/>
                </a:ext>
              </a:extLst>
            </xdr:cNvPr>
            <xdr:cNvGrpSpPr>
              <a:grpSpLocks/>
            </xdr:cNvGrpSpPr>
          </xdr:nvGrpSpPr>
          <xdr:grpSpPr bwMode="auto">
            <a:xfrm>
              <a:off x="1217" y="280"/>
              <a:ext cx="35" cy="21"/>
              <a:chOff x="1187" y="280"/>
              <a:chExt cx="35" cy="21"/>
            </a:xfrm>
          </xdr:grpSpPr>
          <xdr:sp macro="" textlink="">
            <xdr:nvSpPr>
              <xdr:cNvPr id="36" name="AutoShape 230">
                <a:extLst>
                  <a:ext uri="{FF2B5EF4-FFF2-40B4-BE49-F238E27FC236}">
                    <a16:creationId xmlns:a16="http://schemas.microsoft.com/office/drawing/2014/main" id="{00000000-0008-0000-0200-000024000000}"/>
                  </a:ext>
                </a:extLst>
              </xdr:cNvPr>
              <xdr:cNvSpPr>
                <a:spLocks noChangeArrowheads="1"/>
              </xdr:cNvSpPr>
            </xdr:nvSpPr>
            <xdr:spPr bwMode="auto">
              <a:xfrm>
                <a:off x="1187"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sp macro="" textlink="">
            <xdr:nvSpPr>
              <xdr:cNvPr id="37" name="AutoShape 231">
                <a:extLst>
                  <a:ext uri="{FF2B5EF4-FFF2-40B4-BE49-F238E27FC236}">
                    <a16:creationId xmlns:a16="http://schemas.microsoft.com/office/drawing/2014/main" id="{00000000-0008-0000-0200-000025000000}"/>
                  </a:ext>
                </a:extLst>
              </xdr:cNvPr>
              <xdr:cNvSpPr>
                <a:spLocks noChangeArrowheads="1"/>
              </xdr:cNvSpPr>
            </xdr:nvSpPr>
            <xdr:spPr bwMode="auto">
              <a:xfrm rot="10800000">
                <a:off x="1202" y="280"/>
                <a:ext cx="20" cy="21"/>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0 w 21600"/>
                  <a:gd name="T13" fmla="*/ 0 h 21600"/>
                  <a:gd name="T14" fmla="*/ 21600 w 21600"/>
                  <a:gd name="T15" fmla="*/ 7200 h 21600"/>
                </a:gdLst>
                <a:ahLst/>
                <a:cxnLst>
                  <a:cxn ang="T8">
                    <a:pos x="T0" y="T1"/>
                  </a:cxn>
                  <a:cxn ang="T9">
                    <a:pos x="T2" y="T3"/>
                  </a:cxn>
                  <a:cxn ang="T10">
                    <a:pos x="T4" y="T5"/>
                  </a:cxn>
                  <a:cxn ang="T11">
                    <a:pos x="T6" y="T7"/>
                  </a:cxn>
                </a:cxnLst>
                <a:rect l="T12" t="T13" r="T14" b="T15"/>
                <a:pathLst>
                  <a:path w="21600" h="21600">
                    <a:moveTo>
                      <a:pt x="5400" y="10800"/>
                    </a:moveTo>
                    <a:cubicBezTo>
                      <a:pt x="5400" y="7817"/>
                      <a:pt x="7817" y="5400"/>
                      <a:pt x="10800" y="5400"/>
                    </a:cubicBezTo>
                    <a:cubicBezTo>
                      <a:pt x="13782" y="5399"/>
                      <a:pt x="16199" y="7817"/>
                      <a:pt x="16200" y="10799"/>
                    </a:cubicBezTo>
                    <a:lnTo>
                      <a:pt x="21600" y="10800"/>
                    </a:lnTo>
                    <a:cubicBezTo>
                      <a:pt x="21600" y="4835"/>
                      <a:pt x="16764" y="0"/>
                      <a:pt x="10800" y="0"/>
                    </a:cubicBezTo>
                    <a:cubicBezTo>
                      <a:pt x="4835" y="0"/>
                      <a:pt x="0" y="4835"/>
                      <a:pt x="0" y="10800"/>
                    </a:cubicBezTo>
                    <a:lnTo>
                      <a:pt x="5400" y="10800"/>
                    </a:lnTo>
                    <a:close/>
                  </a:path>
                </a:pathLst>
              </a:custGeom>
              <a:solidFill>
                <a:srgbClr val="000000"/>
              </a:solidFill>
              <a:ln w="9525">
                <a:solidFill>
                  <a:srgbClr val="000000"/>
                </a:solidFill>
                <a:miter lim="800%"/>
                <a:headEnd/>
                <a:tailEnd/>
              </a:ln>
            </xdr:spPr>
          </xdr:sp>
        </xdr:grpSp>
      </xdr:grpSp>
    </xdr:grpSp>
    <xdr:clientData/>
  </xdr:twoCellAnchor>
  <xdr:twoCellAnchor>
    <xdr:from>
      <xdr:col>26</xdr:col>
      <xdr:colOff>607868</xdr:colOff>
      <xdr:row>0</xdr:row>
      <xdr:rowOff>222250</xdr:rowOff>
    </xdr:from>
    <xdr:to>
      <xdr:col>30</xdr:col>
      <xdr:colOff>642504</xdr:colOff>
      <xdr:row>2</xdr:row>
      <xdr:rowOff>121227</xdr:rowOff>
    </xdr:to>
    <xdr:sp macro="" textlink="">
      <xdr:nvSpPr>
        <xdr:cNvPr id="46" name="TextBox 1">
          <a:extLst>
            <a:ext uri="{FF2B5EF4-FFF2-40B4-BE49-F238E27FC236}">
              <a16:creationId xmlns:a16="http://schemas.microsoft.com/office/drawing/2014/main" id="{00000000-0008-0000-0200-00002E000000}"/>
            </a:ext>
          </a:extLst>
        </xdr:cNvPr>
        <xdr:cNvSpPr txBox="1"/>
      </xdr:nvSpPr>
      <xdr:spPr>
        <a:xfrm>
          <a:off x="16457468" y="193675"/>
          <a:ext cx="2444461" cy="308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700" b="1" u="sng">
              <a:latin typeface="Calibri" pitchFamily="34" charset="0"/>
            </a:rPr>
            <a:t>CHAIN OF COMMAND</a:t>
          </a:r>
        </a:p>
        <a:p>
          <a:pPr algn="ctr"/>
          <a:r>
            <a:rPr lang="pt-BR" sz="1700" b="1">
              <a:latin typeface="Calibri" pitchFamily="34" charset="0"/>
            </a:rPr>
            <a:t>MASTER/OIM</a:t>
          </a:r>
        </a:p>
        <a:p>
          <a:pPr algn="ctr"/>
          <a:r>
            <a:rPr lang="pt-BR" sz="1700" b="1">
              <a:latin typeface="Calibri" pitchFamily="34" charset="0"/>
            </a:rPr>
            <a:t>CHIEF</a:t>
          </a:r>
          <a:r>
            <a:rPr lang="pt-BR" sz="1700" b="1" baseline="0%">
              <a:latin typeface="Calibri" pitchFamily="34" charset="0"/>
            </a:rPr>
            <a:t> MATE</a:t>
          </a:r>
        </a:p>
        <a:p>
          <a:r>
            <a:rPr lang="pt-BR" sz="1700" b="1">
              <a:solidFill>
                <a:schemeClr val="dk1"/>
              </a:solidFill>
              <a:latin typeface="Calibri" pitchFamily="34" charset="0"/>
              <a:ea typeface="+mn-ea"/>
              <a:cs typeface="+mn-cs"/>
            </a:rPr>
            <a:t>           RIG. SUPERINTENDENT</a:t>
          </a:r>
        </a:p>
      </xdr:txBody>
    </xdr:sp>
    <xdr:clientData/>
  </xdr:twoCellAnchor>
  <xdr:oneCellAnchor>
    <xdr:from>
      <xdr:col>1</xdr:col>
      <xdr:colOff>78861</xdr:colOff>
      <xdr:row>0</xdr:row>
      <xdr:rowOff>265649</xdr:rowOff>
    </xdr:from>
    <xdr:ext cx="3432709" cy="1072180"/>
    <xdr:pic>
      <xdr:nvPicPr>
        <xdr:cNvPr id="47" name="Imagem 46">
          <a:extLst>
            <a:ext uri="{FF2B5EF4-FFF2-40B4-BE49-F238E27FC236}">
              <a16:creationId xmlns:a16="http://schemas.microsoft.com/office/drawing/2014/main" id="{00000000-0008-0000-0200-00002F000000}"/>
            </a:ext>
          </a:extLst>
        </xdr:cNvPr>
        <xdr:cNvPicPr/>
      </xdr:nvPicPr>
      <xdr:blipFill>
        <a:blip xmlns:r="http://purl.oclc.org/ooxml/officeDocument/relationships" r:embed="rId7" cstate="print">
          <a:extLst>
            <a:ext uri="{28A0092B-C50C-407E-A947-70E740481C1C}">
              <a14:useLocalDpi xmlns:a14="http://schemas.microsoft.com/office/drawing/2010/main" val="0"/>
            </a:ext>
          </a:extLst>
        </a:blip>
        <a:stretch>
          <a:fillRect/>
        </a:stretch>
      </xdr:blipFill>
      <xdr:spPr>
        <a:xfrm>
          <a:off x="688461" y="189449"/>
          <a:ext cx="3432709" cy="1072180"/>
        </a:xfrm>
        <a:prstGeom prst="rect">
          <a:avLst/>
        </a:prstGeom>
      </xdr:spPr>
    </xdr:pic>
    <xdr:clientData/>
  </xdr:oneCellAnchor>
</xdr:wsDr>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0000000}" name="POB" displayName="POB" ref="B4:N202" totalsRowShown="0" headerRowDxfId="20" dataDxfId="18" headerRowBorderDxfId="19" tableBorderDxfId="17">
  <autoFilter ref="B4:N202" xr:uid="{00000000-0009-0000-0100-000001000000}">
    <filterColumn colId="1">
      <filters>
        <filter val="COORD SEGURANÇA TRAB E TREIN"/>
        <filter val="TÉCNICO DE SEGURANÇA"/>
      </filters>
    </filterColumn>
  </autoFilter>
  <sortState xmlns:xlrd2="http://schemas.microsoft.com/office/spreadsheetml/2017/richdata2" ref="B5:N202">
    <sortCondition ref="B4:B202"/>
  </sortState>
  <tableColumns count="13">
    <tableColumn id="1" xr3:uid="{00000000-0010-0000-0000-000001000000}" name="NOME" dataDxfId="16"/>
    <tableColumn id="2" xr3:uid="{00000000-0010-0000-0000-000002000000}" name="FUNÇÃO ORIGINAL" dataDxfId="15"/>
    <tableColumn id="5" xr3:uid="{00000000-0010-0000-0000-000005000000}" name="FUNÇÃO EXERCIDA" dataDxfId="14"/>
    <tableColumn id="14" xr3:uid="{00000000-0010-0000-0000-00000E000000}" name="FUNÇÃO TABELA MESTRA" dataDxfId="13"/>
    <tableColumn id="3" xr3:uid="{00000000-0010-0000-0000-000003000000}" name="EMPRESA" dataDxfId="12"/>
    <tableColumn id="4" xr3:uid="{00000000-0010-0000-0000-000004000000}" name="DECK E CABINE" dataDxfId="11"/>
    <tableColumn id="6" xr3:uid="{00000000-0010-0000-0000-000006000000}" name="BALEEIRA" dataDxfId="10"/>
    <tableColumn id="7" xr3:uid="{00000000-0010-0000-0000-000007000000}" name="DEPARTAMENTO" dataDxfId="9"/>
    <tableColumn id="8" xr3:uid="{00000000-0010-0000-0000-000008000000}" name="NACIONALIDADE" dataDxfId="8"/>
    <tableColumn id="9" xr3:uid="{00000000-0010-0000-0000-000009000000}" name="POSIÇÃO DA CABINE" dataDxfId="7"/>
    <tableColumn id="10" xr3:uid="{00000000-0010-0000-0000-00000A000000}" name="RESERVADO" dataDxfId="6"/>
    <tableColumn id="11" xr3:uid="{00000000-0010-0000-0000-00000B000000}" name="DIA EMBARQUE" dataDxfId="5"/>
    <tableColumn id="12" xr3:uid="{00000000-0010-0000-0000-00000C000000}" name="DIAS EMBARCADO" dataDxfId="4">
      <calculatedColumnFormula>IF(M5="","",$L$3-M5)</calculatedColumnFormula>
    </tableColumn>
  </tableColumns>
  <tableStyleInfo name="TableStyleLight1"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purl.oclc.org/ooxml/officeDocument/relationships" r:id="rId1"/>
  </wetp:taskpane>
</wetp:taskpanes>
</file>

<file path=xl/webextensions/webextension1.xml><?xml version="1.0" encoding="utf-8"?>
<we:webextension xmlns:we="http://schemas.microsoft.com/office/webextensions/webextension/2010/11" id="{E8B0CE17-A799-4B84-9867-1E8050BE3691}">
  <we:reference id="wa103582025" version="1.0.0.0" store="pt-BR" storeType="OMEX"/>
  <we:alternateReferences>
    <we:reference id="WA103582025" version="1.0.0.0" store="WA103582025" storeType="OMEX"/>
  </we:alternateReferences>
  <we:properties/>
  <we:bindings/>
  <we:snapshot xmlns:r="http://purl.oclc.org/ooxml/officeDocument/relationships"/>
</we:webextension>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purl.oclc.org/ooxml/officeDocument/relationships/drawing" Target="../drawings/drawing1.xml"/><Relationship Id="rId1" Type="http://purl.oclc.org/ooxml/officeDocument/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purl.oclc.org/ooxml/officeDocument/relationships/table" Target="../tables/table1.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3.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printerSettings" Target="../printerSettings/printerSettings4.bin"/></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S4058"/>
  <sheetViews>
    <sheetView showGridLines="0" zoomScale="85" zoomScaleNormal="85" workbookViewId="0">
      <pane ySplit="4" topLeftCell="A7" activePane="bottomLeft" state="frozen"/>
      <selection pane="bottomLeft" activeCell="C83" sqref="C83"/>
    </sheetView>
  </sheetViews>
  <sheetFormatPr baseColWidth="10" defaultColWidth="9.1640625" defaultRowHeight="14" x14ac:dyDescent="0.2"/>
  <cols>
    <col min="1" max="1" width="1.5" style="1" customWidth="1"/>
    <col min="2" max="2" width="39.5" style="1" bestFit="1" customWidth="1"/>
    <col min="3" max="3" width="30.6640625" style="2" customWidth="1"/>
    <col min="4" max="4" width="28.5" style="1" bestFit="1" customWidth="1"/>
    <col min="5" max="5" width="24.33203125" style="1" customWidth="1"/>
    <col min="6" max="6" width="19.1640625" style="1" customWidth="1"/>
    <col min="7" max="7" width="9.5" style="1" bestFit="1" customWidth="1"/>
    <col min="8" max="8" width="8" style="1" customWidth="1"/>
    <col min="9" max="9" width="20.6640625" style="2" customWidth="1"/>
    <col min="10" max="10" width="15.1640625" style="1" customWidth="1"/>
    <col min="11" max="11" width="22.5" style="1" customWidth="1"/>
    <col min="12" max="12" width="13.83203125" style="1" customWidth="1"/>
    <col min="13" max="13" width="12.83203125" style="65" customWidth="1"/>
    <col min="14" max="14" width="19" style="1" customWidth="1"/>
    <col min="15" max="15" width="13.83203125" style="1" customWidth="1"/>
    <col min="16" max="16" width="29.6640625" style="1" customWidth="1"/>
    <col min="17" max="17" width="3.1640625" style="1" customWidth="1"/>
    <col min="18" max="16384" width="9.1640625" style="1"/>
  </cols>
  <sheetData>
    <row r="1" spans="1:17" ht="6.75" customHeight="1" x14ac:dyDescent="0.2"/>
    <row r="2" spans="1:17" ht="27" customHeight="1" x14ac:dyDescent="0.2">
      <c r="B2" s="309" t="s">
        <v>1513</v>
      </c>
      <c r="C2" s="310"/>
      <c r="D2" s="310"/>
      <c r="E2" s="310"/>
      <c r="F2" s="310"/>
      <c r="G2" s="310"/>
      <c r="H2" s="310"/>
      <c r="I2" s="310"/>
      <c r="J2" s="310"/>
      <c r="K2" s="310"/>
      <c r="L2" s="310"/>
      <c r="M2" s="310"/>
      <c r="N2" s="310"/>
      <c r="O2" s="27" t="s">
        <v>57</v>
      </c>
      <c r="P2" s="22"/>
    </row>
    <row r="3" spans="1:17" ht="27" customHeight="1" x14ac:dyDescent="0.2">
      <c r="B3" s="315"/>
      <c r="C3" s="316"/>
      <c r="D3" s="316"/>
      <c r="E3" s="316"/>
      <c r="F3" s="316"/>
      <c r="G3" s="316"/>
      <c r="H3" s="316"/>
      <c r="I3" s="316"/>
      <c r="J3" s="316"/>
      <c r="K3" s="32" t="s">
        <v>76</v>
      </c>
      <c r="L3" s="33" t="d">
        <v>2022-07-16</v>
      </c>
      <c r="M3" s="66" t="s">
        <v>1022</v>
      </c>
      <c r="N3" s="45">
        <f>SUM(L238,N238)</f>
        <v>169</v>
      </c>
      <c r="O3" s="30" t="str">
        <f>IF(I214=N3,"POB CORRETO","CHECAR POB")</f>
        <v>CHECAR POB</v>
      </c>
    </row>
    <row r="4" spans="1:17" ht="27" customHeight="1" x14ac:dyDescent="0.2">
      <c r="B4" s="57" t="s">
        <v>70</v>
      </c>
      <c r="C4" s="49" t="s">
        <v>1092</v>
      </c>
      <c r="D4" s="49" t="s">
        <v>1089</v>
      </c>
      <c r="E4" s="49" t="s">
        <v>1493</v>
      </c>
      <c r="F4" s="50" t="s">
        <v>72</v>
      </c>
      <c r="G4" s="51" t="s">
        <v>879</v>
      </c>
      <c r="H4" s="52" t="s">
        <v>73</v>
      </c>
      <c r="I4" s="49" t="s">
        <v>74</v>
      </c>
      <c r="J4" s="49" t="s">
        <v>75</v>
      </c>
      <c r="K4" s="53" t="s">
        <v>117</v>
      </c>
      <c r="L4" s="53" t="s">
        <v>118</v>
      </c>
      <c r="M4" s="67" t="s">
        <v>116</v>
      </c>
      <c r="N4" s="54" t="s">
        <v>115</v>
      </c>
      <c r="O4" s="31" t="s">
        <v>104</v>
      </c>
      <c r="Q4" s="1" t="s">
        <v>53</v>
      </c>
    </row>
    <row r="5" spans="1:17" ht="16.5" hidden="1" customHeight="1" x14ac:dyDescent="0.2">
      <c r="A5" s="1" t="d">
        <v>2021-07-26</v>
      </c>
      <c r="B5" s="60" t="s">
        <v>1557</v>
      </c>
      <c r="C5" s="60" t="s">
        <v>1102</v>
      </c>
      <c r="D5" s="60"/>
      <c r="E5" s="62"/>
      <c r="F5" s="61" t="s">
        <v>1037</v>
      </c>
      <c r="G5" s="247"/>
      <c r="H5" s="64"/>
      <c r="I5" s="62"/>
      <c r="J5" s="62"/>
      <c r="K5" s="255"/>
      <c r="L5" s="286"/>
      <c r="M5" s="68" t="d">
        <v>2022-07-20</v>
      </c>
      <c r="N5" s="79">
        <f t="shared" ref="N5:N36" si="0">IF(M5="","",$L$3-M5+1)</f>
        <v>-3</v>
      </c>
      <c r="P5" s="218" t="s">
        <v>1087</v>
      </c>
      <c r="Q5" s="8" t="str">
        <f t="shared" ref="Q5:Q37" si="1">K205</f>
        <v>OCYAN S.A</v>
      </c>
    </row>
    <row r="6" spans="1:17" ht="16.5" hidden="1" customHeight="1" x14ac:dyDescent="0.2">
      <c r="B6" s="234" t="s">
        <v>1570</v>
      </c>
      <c r="C6" s="234" t="s">
        <v>1039</v>
      </c>
      <c r="D6" s="62"/>
      <c r="E6" s="234"/>
      <c r="F6" s="61" t="s">
        <v>1037</v>
      </c>
      <c r="G6" s="247" t="s">
        <v>1011</v>
      </c>
      <c r="H6" s="64">
        <f>IF(C6="","",2)</f>
        <v>2</v>
      </c>
      <c r="I6" s="62" t="s">
        <v>77</v>
      </c>
      <c r="J6" s="62" t="s">
        <v>1049</v>
      </c>
      <c r="K6" s="255" t="s">
        <v>14</v>
      </c>
      <c r="L6" s="25" t="s">
        <v>357</v>
      </c>
      <c r="M6" s="69" t="d">
        <v>2022-07-16</v>
      </c>
      <c r="N6" s="48">
        <f t="shared" si="0"/>
        <v>1</v>
      </c>
      <c r="P6" s="218" t="s">
        <v>1094</v>
      </c>
      <c r="Q6" s="8" t="str">
        <f t="shared" si="1"/>
        <v>DNV</v>
      </c>
    </row>
    <row r="7" spans="1:17" ht="17.25" hidden="1" customHeight="1" x14ac:dyDescent="0.2">
      <c r="B7" s="234" t="s">
        <v>1611</v>
      </c>
      <c r="C7" s="234" t="s">
        <v>1612</v>
      </c>
      <c r="D7" s="62"/>
      <c r="E7" s="62"/>
      <c r="F7" s="61" t="s">
        <v>1025</v>
      </c>
      <c r="G7" s="247" t="s">
        <v>938</v>
      </c>
      <c r="H7" s="64">
        <f>IF(C7="","",3)</f>
        <v>3</v>
      </c>
      <c r="I7" s="62" t="s">
        <v>1030</v>
      </c>
      <c r="J7" s="62" t="s">
        <v>1038</v>
      </c>
      <c r="K7" s="255" t="s">
        <v>19</v>
      </c>
      <c r="L7" s="25" t="s">
        <v>357</v>
      </c>
      <c r="M7" s="69" t="d">
        <v>2022-07-18</v>
      </c>
      <c r="N7" s="48">
        <f t="shared" si="0"/>
        <v>-1</v>
      </c>
      <c r="P7" s="218" t="s">
        <v>1051</v>
      </c>
      <c r="Q7" s="8" t="str">
        <f t="shared" si="1"/>
        <v>CAMERON</v>
      </c>
    </row>
    <row r="8" spans="1:17" ht="16.5" hidden="1" customHeight="1" x14ac:dyDescent="0.2">
      <c r="B8" s="234" t="s">
        <v>1613</v>
      </c>
      <c r="C8" s="234" t="s">
        <v>1571</v>
      </c>
      <c r="D8" s="62"/>
      <c r="E8" s="62"/>
      <c r="F8" s="61" t="s">
        <v>1037</v>
      </c>
      <c r="G8" s="247" t="s">
        <v>1001</v>
      </c>
      <c r="H8" s="64">
        <f>IF(C8="","",3)</f>
        <v>3</v>
      </c>
      <c r="I8" s="62" t="s">
        <v>20</v>
      </c>
      <c r="J8" s="62" t="s">
        <v>1038</v>
      </c>
      <c r="K8" s="255" t="s">
        <v>39</v>
      </c>
      <c r="L8" s="26" t="s">
        <v>58</v>
      </c>
      <c r="M8" s="69" t="d">
        <v>2022-07-19</v>
      </c>
      <c r="N8" s="48">
        <f t="shared" si="0"/>
        <v>-2</v>
      </c>
      <c r="P8" s="218" t="s">
        <v>1489</v>
      </c>
      <c r="Q8" s="8" t="str">
        <f t="shared" si="1"/>
        <v>MAN</v>
      </c>
    </row>
    <row r="9" spans="1:17" ht="16.5" hidden="1" customHeight="1" x14ac:dyDescent="0.2">
      <c r="B9" s="234" t="s">
        <v>355</v>
      </c>
      <c r="C9" s="234" t="s">
        <v>108</v>
      </c>
      <c r="D9" s="62"/>
      <c r="E9" s="62"/>
      <c r="F9" s="61" t="s">
        <v>1037</v>
      </c>
      <c r="G9" s="247"/>
      <c r="H9" s="64"/>
      <c r="I9" s="62"/>
      <c r="J9" s="62"/>
      <c r="K9" s="275"/>
      <c r="L9" s="25"/>
      <c r="M9" s="69" t="d">
        <v>2022-07-07</v>
      </c>
      <c r="N9" s="48">
        <f t="shared" si="0"/>
        <v>10</v>
      </c>
      <c r="P9" s="219" t="s">
        <v>108</v>
      </c>
      <c r="Q9" s="8" t="str">
        <f t="shared" si="1"/>
        <v>GYROMARSAT</v>
      </c>
    </row>
    <row r="10" spans="1:17" ht="16.5" hidden="1" customHeight="1" x14ac:dyDescent="0.2">
      <c r="B10" s="234" t="s">
        <v>1572</v>
      </c>
      <c r="C10" s="234" t="s">
        <v>1039</v>
      </c>
      <c r="D10" s="234"/>
      <c r="E10" s="62"/>
      <c r="F10" s="61" t="s">
        <v>1109</v>
      </c>
      <c r="G10" s="247" t="s">
        <v>1017</v>
      </c>
      <c r="H10" s="64">
        <f>IF(C10="","",3)</f>
        <v>3</v>
      </c>
      <c r="I10" s="62" t="s">
        <v>87</v>
      </c>
      <c r="J10" s="62" t="s">
        <v>1038</v>
      </c>
      <c r="K10" s="255" t="s">
        <v>1026</v>
      </c>
      <c r="L10" s="25" t="s">
        <v>357</v>
      </c>
      <c r="M10" s="69" t="d">
        <v>2022-07-19</v>
      </c>
      <c r="N10" s="48">
        <f t="shared" si="0"/>
        <v>-2</v>
      </c>
      <c r="P10" s="218" t="s">
        <v>1125</v>
      </c>
      <c r="Q10" s="8" t="str">
        <f t="shared" si="1"/>
        <v>NEXA</v>
      </c>
    </row>
    <row r="11" spans="1:17" ht="16.5" hidden="1" customHeight="1" x14ac:dyDescent="0.2">
      <c r="B11" s="234" t="s">
        <v>354</v>
      </c>
      <c r="C11" s="234" t="s">
        <v>1052</v>
      </c>
      <c r="D11" s="62" t="s">
        <v>1111</v>
      </c>
      <c r="E11" s="62"/>
      <c r="F11" s="61" t="s">
        <v>1037</v>
      </c>
      <c r="G11" s="247" t="s">
        <v>896</v>
      </c>
      <c r="H11" s="235">
        <f>IF(C11="","",3)</f>
        <v>3</v>
      </c>
      <c r="I11" s="62"/>
      <c r="J11" s="249"/>
      <c r="K11" s="255" t="s">
        <v>46</v>
      </c>
      <c r="L11" s="21" t="s">
        <v>6</v>
      </c>
      <c r="M11" s="70" t="d">
        <v>2022-07-12</v>
      </c>
      <c r="N11" s="48">
        <f t="shared" si="0"/>
        <v>5</v>
      </c>
      <c r="P11" s="219" t="s">
        <v>1039</v>
      </c>
      <c r="Q11" s="8" t="str">
        <f t="shared" si="1"/>
        <v xml:space="preserve">OIL STATES </v>
      </c>
    </row>
    <row r="12" spans="1:17" ht="16.5" hidden="1" customHeight="1" x14ac:dyDescent="0.2">
      <c r="B12" s="234" t="s">
        <v>1590</v>
      </c>
      <c r="C12" s="234" t="s">
        <v>1591</v>
      </c>
      <c r="D12" s="234"/>
      <c r="E12" s="62"/>
      <c r="F12" s="61" t="s">
        <v>1062</v>
      </c>
      <c r="G12" s="247" t="s">
        <v>987</v>
      </c>
      <c r="H12" s="64">
        <f>IF(C12="","",1)</f>
        <v>1</v>
      </c>
      <c r="I12" s="62" t="s">
        <v>81</v>
      </c>
      <c r="J12" s="62" t="s">
        <v>1038</v>
      </c>
      <c r="K12" s="255" t="s">
        <v>32</v>
      </c>
      <c r="L12" s="25" t="s">
        <v>357</v>
      </c>
      <c r="M12" s="69" t="d">
        <v>2022-07-17</v>
      </c>
      <c r="N12" s="48">
        <f t="shared" si="0"/>
        <v>0</v>
      </c>
      <c r="P12" s="219" t="s">
        <v>1127</v>
      </c>
      <c r="Q12" s="8" t="str">
        <f t="shared" si="1"/>
        <v>LIFTING</v>
      </c>
    </row>
    <row r="13" spans="1:17" ht="16.5" hidden="1" customHeight="1" x14ac:dyDescent="0.2">
      <c r="B13" s="234" t="s">
        <v>174</v>
      </c>
      <c r="C13" s="234" t="s">
        <v>1523</v>
      </c>
      <c r="D13" s="62"/>
      <c r="E13" s="62"/>
      <c r="F13" s="61" t="s">
        <v>1037</v>
      </c>
      <c r="G13" s="247" t="s">
        <v>909</v>
      </c>
      <c r="H13" s="64">
        <f>IF(C13="","",1)</f>
        <v>1</v>
      </c>
      <c r="I13" s="62" t="s">
        <v>78</v>
      </c>
      <c r="J13" s="62" t="s">
        <v>1038</v>
      </c>
      <c r="K13" s="255" t="s">
        <v>10</v>
      </c>
      <c r="L13" s="25" t="s">
        <v>357</v>
      </c>
      <c r="M13" s="69" t="d">
        <v>2022-07-09</v>
      </c>
      <c r="N13" s="48">
        <f t="shared" si="0"/>
        <v>8</v>
      </c>
      <c r="P13" s="218" t="s">
        <v>1144</v>
      </c>
      <c r="Q13" s="8" t="str">
        <f t="shared" si="1"/>
        <v xml:space="preserve">LIFE SAFETY </v>
      </c>
    </row>
    <row r="14" spans="1:17" ht="16.5" hidden="1" customHeight="1" x14ac:dyDescent="0.2">
      <c r="A14" s="1" t="d">
        <v>2022-04-12</v>
      </c>
      <c r="B14" s="234" t="s">
        <v>368</v>
      </c>
      <c r="C14" s="234" t="s">
        <v>1124</v>
      </c>
      <c r="D14" s="62"/>
      <c r="E14" s="271"/>
      <c r="F14" s="61" t="s">
        <v>1037</v>
      </c>
      <c r="G14" s="260" t="s">
        <v>1015</v>
      </c>
      <c r="H14" s="235">
        <f>IF(C14="","",1)</f>
        <v>1</v>
      </c>
      <c r="I14" s="272"/>
      <c r="J14" s="272"/>
      <c r="K14" s="273"/>
      <c r="L14" s="25" t="s">
        <v>357</v>
      </c>
      <c r="M14" s="69" t="d">
        <v>2022-07-14</v>
      </c>
      <c r="N14" s="48">
        <f t="shared" si="0"/>
        <v>3</v>
      </c>
      <c r="P14" s="219" t="s">
        <v>1095</v>
      </c>
      <c r="Q14" s="8" t="str">
        <f t="shared" si="1"/>
        <v>BUREAU VERITAS</v>
      </c>
    </row>
    <row r="15" spans="1:17" ht="16.5" hidden="1" customHeight="1" x14ac:dyDescent="0.2">
      <c r="B15" s="234" t="s">
        <v>1614</v>
      </c>
      <c r="C15" s="234" t="s">
        <v>1521</v>
      </c>
      <c r="D15" s="62"/>
      <c r="E15" s="62"/>
      <c r="F15" s="61" t="s">
        <v>1037</v>
      </c>
      <c r="G15" s="247" t="s">
        <v>1013</v>
      </c>
      <c r="H15" s="64">
        <f>IF(C15="","",3)</f>
        <v>3</v>
      </c>
      <c r="I15" s="62" t="s">
        <v>85</v>
      </c>
      <c r="J15" s="62" t="s">
        <v>1082</v>
      </c>
      <c r="K15" s="255" t="s">
        <v>13</v>
      </c>
      <c r="L15" s="25" t="s">
        <v>357</v>
      </c>
      <c r="M15" s="69" t="d">
        <v>2022-07-19</v>
      </c>
      <c r="N15" s="48">
        <f t="shared" si="0"/>
        <v>-2</v>
      </c>
      <c r="P15" s="220" t="s">
        <v>1118</v>
      </c>
      <c r="Q15" s="8" t="str">
        <f t="shared" si="1"/>
        <v>CAMERON (Ocyan)</v>
      </c>
    </row>
    <row r="16" spans="1:17" ht="16.5" hidden="1" customHeight="1" x14ac:dyDescent="0.2">
      <c r="B16" s="60" t="s">
        <v>1558</v>
      </c>
      <c r="C16" s="60" t="s">
        <v>1090</v>
      </c>
      <c r="D16" s="80"/>
      <c r="E16" s="62"/>
      <c r="F16" s="61" t="s">
        <v>91</v>
      </c>
      <c r="G16" s="247" t="s">
        <v>989</v>
      </c>
      <c r="H16" s="64">
        <f>IF(C16="","",1)</f>
        <v>1</v>
      </c>
      <c r="I16" s="62" t="s">
        <v>33</v>
      </c>
      <c r="J16" s="62" t="s">
        <v>1038</v>
      </c>
      <c r="K16" s="255" t="s">
        <v>33</v>
      </c>
      <c r="L16" s="25" t="s">
        <v>357</v>
      </c>
      <c r="M16" s="69" t="d">
        <v>2022-07-10</v>
      </c>
      <c r="N16" s="48">
        <f t="shared" si="0"/>
        <v>7</v>
      </c>
      <c r="P16" s="219" t="s">
        <v>1111</v>
      </c>
      <c r="Q16" s="8" t="str">
        <f t="shared" si="1"/>
        <v>VERIPOS</v>
      </c>
    </row>
    <row r="17" spans="1:17" ht="16.5" hidden="1" customHeight="1" x14ac:dyDescent="0.2">
      <c r="B17" s="234" t="s">
        <v>350</v>
      </c>
      <c r="C17" s="234" t="s">
        <v>1129</v>
      </c>
      <c r="D17" s="62"/>
      <c r="E17" s="62"/>
      <c r="F17" s="61" t="s">
        <v>1076</v>
      </c>
      <c r="G17" s="247" t="s">
        <v>949</v>
      </c>
      <c r="H17" s="64">
        <f>IF(C17="","",3)</f>
        <v>3</v>
      </c>
      <c r="I17" s="62" t="s">
        <v>87</v>
      </c>
      <c r="J17" s="62" t="s">
        <v>1038</v>
      </c>
      <c r="K17" s="255" t="s">
        <v>1026</v>
      </c>
      <c r="L17" s="25" t="s">
        <v>357</v>
      </c>
      <c r="M17" s="69" t="d">
        <v>2022-07-16</v>
      </c>
      <c r="N17" s="48">
        <f t="shared" si="0"/>
        <v>1</v>
      </c>
      <c r="P17" s="218" t="s">
        <v>1079</v>
      </c>
      <c r="Q17" s="8" t="str">
        <f t="shared" si="1"/>
        <v>HEMOCLIN</v>
      </c>
    </row>
    <row r="18" spans="1:17" ht="16.5" hidden="1" customHeight="1" x14ac:dyDescent="0.2">
      <c r="B18" s="234" t="s">
        <v>208</v>
      </c>
      <c r="C18" s="234" t="s">
        <v>1078</v>
      </c>
      <c r="D18" s="62"/>
      <c r="E18" s="62"/>
      <c r="F18" s="61" t="s">
        <v>58</v>
      </c>
      <c r="G18" s="247"/>
      <c r="H18" s="64"/>
      <c r="I18" s="62"/>
      <c r="J18" s="62"/>
      <c r="K18" s="255"/>
      <c r="L18" s="25"/>
      <c r="M18" s="69" t="d">
        <v>2022-07-12</v>
      </c>
      <c r="N18" s="48">
        <f t="shared" si="0"/>
        <v>5</v>
      </c>
      <c r="P18" s="220" t="s">
        <v>1157</v>
      </c>
      <c r="Q18" s="8" t="str">
        <f t="shared" si="1"/>
        <v>SSE</v>
      </c>
    </row>
    <row r="19" spans="1:17" ht="16.5" hidden="1" customHeight="1" x14ac:dyDescent="0.2">
      <c r="A19" s="1" t="s">
        <v>1021</v>
      </c>
      <c r="B19" s="234" t="s">
        <v>1573</v>
      </c>
      <c r="C19" s="234" t="s">
        <v>1497</v>
      </c>
      <c r="D19" s="62"/>
      <c r="E19" s="62"/>
      <c r="F19" s="61" t="s">
        <v>1037</v>
      </c>
      <c r="G19" s="247" t="s">
        <v>930</v>
      </c>
      <c r="H19" s="64">
        <f>IF(C19="","",2)</f>
        <v>2</v>
      </c>
      <c r="I19" s="62"/>
      <c r="J19" s="62"/>
      <c r="K19" s="255" t="s">
        <v>1026</v>
      </c>
      <c r="L19" s="25" t="s">
        <v>357</v>
      </c>
      <c r="M19" s="69" t="d">
        <v>2022-07-14</v>
      </c>
      <c r="N19" s="48">
        <f t="shared" si="0"/>
        <v>3</v>
      </c>
      <c r="P19" s="219" t="s">
        <v>1145</v>
      </c>
      <c r="Q19" s="8" t="str">
        <f t="shared" si="1"/>
        <v>AES CLEAN</v>
      </c>
    </row>
    <row r="20" spans="1:17" ht="16.5" hidden="1" customHeight="1" x14ac:dyDescent="0.2">
      <c r="B20" s="60" t="s">
        <v>347</v>
      </c>
      <c r="C20" s="265" t="s">
        <v>1172</v>
      </c>
      <c r="D20" s="245"/>
      <c r="E20" s="62"/>
      <c r="F20" s="61" t="s">
        <v>1037</v>
      </c>
      <c r="G20" s="247" t="s">
        <v>919</v>
      </c>
      <c r="H20" s="64">
        <f>IF(C20="","",1)</f>
        <v>1</v>
      </c>
      <c r="I20" s="62" t="s">
        <v>17</v>
      </c>
      <c r="J20" s="62" t="s">
        <v>1038</v>
      </c>
      <c r="K20" s="255" t="s">
        <v>17</v>
      </c>
      <c r="L20" s="20" t="s">
        <v>8</v>
      </c>
      <c r="M20" s="69" t="d">
        <v>2022-07-20</v>
      </c>
      <c r="N20" s="48">
        <f t="shared" si="0"/>
        <v>-3</v>
      </c>
      <c r="P20" s="218" t="s">
        <v>1161</v>
      </c>
      <c r="Q20" s="8" t="str">
        <f t="shared" si="1"/>
        <v>MAERSK H2S</v>
      </c>
    </row>
    <row r="21" spans="1:17" ht="16.5" hidden="1" customHeight="1" x14ac:dyDescent="0.2">
      <c r="B21" s="234" t="s">
        <v>170</v>
      </c>
      <c r="C21" s="234" t="s">
        <v>1104</v>
      </c>
      <c r="D21" s="62"/>
      <c r="E21" s="234"/>
      <c r="F21" s="61" t="s">
        <v>1037</v>
      </c>
      <c r="G21" s="247" t="s">
        <v>1012</v>
      </c>
      <c r="H21" s="64">
        <f>IF(C21="","",3)</f>
        <v>3</v>
      </c>
      <c r="I21" s="62" t="s">
        <v>77</v>
      </c>
      <c r="J21" s="62" t="s">
        <v>1038</v>
      </c>
      <c r="K21" s="255" t="s">
        <v>24</v>
      </c>
      <c r="L21" s="26" t="s">
        <v>58</v>
      </c>
      <c r="M21" s="69" t="d">
        <v>2022-07-12</v>
      </c>
      <c r="N21" s="48">
        <f t="shared" si="0"/>
        <v>5</v>
      </c>
      <c r="P21" s="219" t="s">
        <v>1124</v>
      </c>
      <c r="Q21" s="8" t="str">
        <f t="shared" si="1"/>
        <v>MARFOOD</v>
      </c>
    </row>
    <row r="22" spans="1:17" ht="16.5" hidden="1" customHeight="1" x14ac:dyDescent="0.2">
      <c r="B22" s="234" t="s">
        <v>1498</v>
      </c>
      <c r="C22" s="234" t="s">
        <v>1499</v>
      </c>
      <c r="D22" s="62"/>
      <c r="E22" s="62"/>
      <c r="F22" s="61" t="s">
        <v>1076</v>
      </c>
      <c r="G22" s="247" t="s">
        <v>981</v>
      </c>
      <c r="H22" s="64">
        <f>IF(C22="","",1)</f>
        <v>1</v>
      </c>
      <c r="I22" s="62" t="s">
        <v>78</v>
      </c>
      <c r="J22" s="62" t="s">
        <v>1038</v>
      </c>
      <c r="K22" s="255" t="s">
        <v>28</v>
      </c>
      <c r="L22" s="25" t="s">
        <v>357</v>
      </c>
      <c r="M22" s="69" t="d">
        <v>2022-07-16</v>
      </c>
      <c r="N22" s="48">
        <f t="shared" si="0"/>
        <v>1</v>
      </c>
      <c r="P22" s="218" t="s">
        <v>1101</v>
      </c>
      <c r="Q22" s="8" t="str">
        <f t="shared" si="1"/>
        <v>FRANKS</v>
      </c>
    </row>
    <row r="23" spans="1:17" ht="16.5" hidden="1" customHeight="1" x14ac:dyDescent="0.2">
      <c r="B23" s="60" t="s">
        <v>1526</v>
      </c>
      <c r="C23" s="60" t="s">
        <v>1069</v>
      </c>
      <c r="D23" s="80"/>
      <c r="E23" s="62"/>
      <c r="F23" s="61" t="s">
        <v>1037</v>
      </c>
      <c r="G23" s="247" t="s">
        <v>920</v>
      </c>
      <c r="H23" s="64">
        <f>IF(C23="","",1)</f>
        <v>1</v>
      </c>
      <c r="I23" s="62" t="s">
        <v>17</v>
      </c>
      <c r="J23" s="62" t="s">
        <v>1038</v>
      </c>
      <c r="K23" s="255" t="s">
        <v>17</v>
      </c>
      <c r="L23" s="25" t="s">
        <v>357</v>
      </c>
      <c r="M23" s="69" t="d">
        <v>2022-07-13</v>
      </c>
      <c r="N23" s="48">
        <f t="shared" si="0"/>
        <v>4</v>
      </c>
      <c r="P23" s="219" t="s">
        <v>1133</v>
      </c>
      <c r="Q23" s="8" t="str">
        <f t="shared" si="1"/>
        <v>MHWIRTH</v>
      </c>
    </row>
    <row r="24" spans="1:17" ht="16.5" customHeight="1" x14ac:dyDescent="0.2">
      <c r="B24" s="234" t="s">
        <v>1511</v>
      </c>
      <c r="C24" s="234" t="s">
        <v>1096</v>
      </c>
      <c r="D24" s="62"/>
      <c r="F24" s="61" t="s">
        <v>58</v>
      </c>
      <c r="G24" s="247"/>
      <c r="H24" s="64"/>
      <c r="I24" s="62"/>
      <c r="J24" s="62"/>
      <c r="K24" s="255"/>
      <c r="L24" s="20"/>
      <c r="M24" s="69" t="d">
        <v>2022-07-14</v>
      </c>
      <c r="N24" s="48">
        <f t="shared" si="0"/>
        <v>3</v>
      </c>
      <c r="P24" s="219" t="s">
        <v>1113</v>
      </c>
      <c r="Q24" s="8" t="str">
        <f t="shared" si="1"/>
        <v>TYCO</v>
      </c>
    </row>
    <row r="25" spans="1:17" ht="16.5" hidden="1" customHeight="1" x14ac:dyDescent="0.2">
      <c r="B25" s="234" t="s">
        <v>205</v>
      </c>
      <c r="C25" s="234" t="s">
        <v>1091</v>
      </c>
      <c r="D25" s="234" t="s">
        <v>1081</v>
      </c>
      <c r="E25" s="251"/>
      <c r="F25" s="238" t="s">
        <v>1037</v>
      </c>
      <c r="G25" s="260" t="s">
        <v>1015</v>
      </c>
      <c r="H25" s="239">
        <f>IF(C25="","",3)</f>
        <v>3</v>
      </c>
      <c r="I25" s="251"/>
      <c r="J25" s="251"/>
      <c r="K25" s="262"/>
      <c r="L25" s="21" t="s">
        <v>55</v>
      </c>
      <c r="M25" s="70" t="d">
        <v>2022-07-13</v>
      </c>
      <c r="N25" s="48">
        <f t="shared" si="0"/>
        <v>4</v>
      </c>
      <c r="P25" s="220" t="s">
        <v>1050</v>
      </c>
      <c r="Q25" s="8" t="str">
        <f t="shared" si="1"/>
        <v>OCYAN-SI</v>
      </c>
    </row>
    <row r="26" spans="1:17" ht="16.5" hidden="1" customHeight="1" x14ac:dyDescent="0.2">
      <c r="B26" s="234" t="s">
        <v>1631</v>
      </c>
      <c r="C26" s="234" t="s">
        <v>107</v>
      </c>
      <c r="D26" s="234" t="s">
        <v>1632</v>
      </c>
      <c r="E26" s="252"/>
      <c r="F26" s="240" t="s">
        <v>1037</v>
      </c>
      <c r="G26" s="260" t="s">
        <v>1015</v>
      </c>
      <c r="H26" s="235">
        <f>IF(C26="","",3)</f>
        <v>3</v>
      </c>
      <c r="I26" s="251"/>
      <c r="J26" s="251"/>
      <c r="K26" s="261"/>
      <c r="L26" s="21" t="s">
        <v>55</v>
      </c>
      <c r="M26" s="70" t="d">
        <v>2022-07-07</v>
      </c>
      <c r="N26" s="48">
        <f t="shared" si="0"/>
        <v>10</v>
      </c>
      <c r="P26" s="219" t="s">
        <v>1098</v>
      </c>
      <c r="Q26" s="8" t="str">
        <f t="shared" si="1"/>
        <v>CAPROCK</v>
      </c>
    </row>
    <row r="27" spans="1:17" ht="16.5" hidden="1" customHeight="1" x14ac:dyDescent="0.2">
      <c r="B27" s="234" t="s">
        <v>344</v>
      </c>
      <c r="C27" s="234" t="s">
        <v>1047</v>
      </c>
      <c r="D27" s="62"/>
      <c r="E27" s="62"/>
      <c r="F27" s="61" t="s">
        <v>91</v>
      </c>
      <c r="G27" s="247"/>
      <c r="H27" s="64"/>
      <c r="I27" s="62"/>
      <c r="J27" s="62"/>
      <c r="K27" s="255"/>
      <c r="L27" s="25"/>
      <c r="M27" s="69" t="d">
        <v>2022-07-20</v>
      </c>
      <c r="N27" s="48">
        <f t="shared" si="0"/>
        <v>-3</v>
      </c>
      <c r="P27" s="221" t="s">
        <v>1172</v>
      </c>
      <c r="Q27" s="8" t="str">
        <f t="shared" si="1"/>
        <v>SUBSEA 7</v>
      </c>
    </row>
    <row r="28" spans="1:17" ht="16.5" hidden="1" customHeight="1" x14ac:dyDescent="0.2">
      <c r="B28" s="234" t="s">
        <v>1633</v>
      </c>
      <c r="C28" s="234" t="s">
        <v>1095</v>
      </c>
      <c r="D28" s="62"/>
      <c r="E28" s="62"/>
      <c r="F28" s="61" t="s">
        <v>1037</v>
      </c>
      <c r="G28" s="247" t="s">
        <v>998</v>
      </c>
      <c r="H28" s="64">
        <f>IF(C28="","",2)</f>
        <v>2</v>
      </c>
      <c r="I28" s="62" t="s">
        <v>20</v>
      </c>
      <c r="J28" s="62" t="s">
        <v>1038</v>
      </c>
      <c r="K28" s="255" t="s">
        <v>20</v>
      </c>
      <c r="L28" s="25" t="s">
        <v>357</v>
      </c>
      <c r="M28" s="69" t="d">
        <v>2022-07-19</v>
      </c>
      <c r="N28" s="48">
        <f t="shared" si="0"/>
        <v>-2</v>
      </c>
      <c r="P28" s="219" t="s">
        <v>1490</v>
      </c>
      <c r="Q28" s="8" t="str">
        <f t="shared" si="1"/>
        <v>SCHLUMBERGER (Ocyan)</v>
      </c>
    </row>
    <row r="29" spans="1:17" ht="16.5" hidden="1" customHeight="1" x14ac:dyDescent="0.2">
      <c r="B29" s="234" t="s">
        <v>1634</v>
      </c>
      <c r="C29" s="234" t="s">
        <v>1146</v>
      </c>
      <c r="D29" s="62"/>
      <c r="E29" s="62"/>
      <c r="F29" s="61" t="s">
        <v>60</v>
      </c>
      <c r="G29" s="247" t="s">
        <v>980</v>
      </c>
      <c r="H29" s="64">
        <f>IF(C29="","",1)</f>
        <v>1</v>
      </c>
      <c r="I29" s="62" t="s">
        <v>78</v>
      </c>
      <c r="J29" s="62" t="s">
        <v>1038</v>
      </c>
      <c r="K29" s="255" t="s">
        <v>29</v>
      </c>
      <c r="L29" s="25" t="s">
        <v>357</v>
      </c>
      <c r="M29" s="69" t="d">
        <v>2022-07-13</v>
      </c>
      <c r="N29" s="48">
        <f t="shared" si="0"/>
        <v>4</v>
      </c>
      <c r="P29" s="220" t="s">
        <v>1069</v>
      </c>
      <c r="Q29" s="8" t="str">
        <f t="shared" si="1"/>
        <v>MASTER</v>
      </c>
    </row>
    <row r="30" spans="1:17" ht="16.5" hidden="1" customHeight="1" x14ac:dyDescent="0.2">
      <c r="B30" s="234" t="s">
        <v>340</v>
      </c>
      <c r="C30" s="234" t="s">
        <v>1635</v>
      </c>
      <c r="D30" s="62"/>
      <c r="E30" s="62"/>
      <c r="F30" s="61" t="s">
        <v>93</v>
      </c>
      <c r="G30" s="247" t="s">
        <v>1064</v>
      </c>
      <c r="H30" s="64">
        <f>IF(C30="","",2)</f>
        <v>2</v>
      </c>
      <c r="I30" s="62" t="s">
        <v>87</v>
      </c>
      <c r="J30" s="62" t="s">
        <v>1038</v>
      </c>
      <c r="K30" s="255" t="s">
        <v>21</v>
      </c>
      <c r="L30" s="25" t="s">
        <v>357</v>
      </c>
      <c r="M30" s="69" t="d">
        <v>2022-07-17</v>
      </c>
      <c r="N30" s="48">
        <f t="shared" si="0"/>
        <v>0</v>
      </c>
      <c r="P30" s="220" t="s">
        <v>1097</v>
      </c>
      <c r="Q30" s="8" t="str">
        <f t="shared" si="1"/>
        <v>SEAL INSPECTION</v>
      </c>
    </row>
    <row r="31" spans="1:17" ht="16.5" hidden="1" customHeight="1" x14ac:dyDescent="0.2">
      <c r="B31" s="234" t="s">
        <v>1592</v>
      </c>
      <c r="C31" s="234" t="s">
        <v>1593</v>
      </c>
      <c r="D31" s="62"/>
      <c r="E31" s="62"/>
      <c r="F31" s="61" t="s">
        <v>1065</v>
      </c>
      <c r="G31" s="247" t="s">
        <v>1020</v>
      </c>
      <c r="H31" s="64">
        <f>IF(C31="","",2)</f>
        <v>2</v>
      </c>
      <c r="I31" s="62"/>
      <c r="J31" s="62"/>
      <c r="K31" s="255" t="s">
        <v>1033</v>
      </c>
      <c r="L31" s="84" t="s">
        <v>357</v>
      </c>
      <c r="M31" s="69" t="d">
        <v>2022-07-11</v>
      </c>
      <c r="N31" s="48">
        <f t="shared" si="0"/>
        <v>6</v>
      </c>
      <c r="P31" s="220" t="s">
        <v>1142</v>
      </c>
      <c r="Q31" s="8" t="str">
        <f t="shared" si="1"/>
        <v>QUALITECH</v>
      </c>
    </row>
    <row r="32" spans="1:17" ht="16.5" hidden="1" customHeight="1" x14ac:dyDescent="0.2">
      <c r="B32" s="234" t="s">
        <v>1615</v>
      </c>
      <c r="C32" s="234" t="s">
        <v>1616</v>
      </c>
      <c r="D32" s="62"/>
      <c r="E32" s="62"/>
      <c r="F32" s="61" t="s">
        <v>1037</v>
      </c>
      <c r="G32" s="247" t="s">
        <v>999</v>
      </c>
      <c r="H32" s="64">
        <f>IF(C32="","",2)</f>
        <v>2</v>
      </c>
      <c r="I32" s="62" t="s">
        <v>77</v>
      </c>
      <c r="J32" s="62" t="s">
        <v>1038</v>
      </c>
      <c r="K32" s="255" t="s">
        <v>23</v>
      </c>
      <c r="L32" s="26" t="s">
        <v>58</v>
      </c>
      <c r="M32" s="69" t="d">
        <v>2022-07-19</v>
      </c>
      <c r="N32" s="48">
        <f t="shared" si="0"/>
        <v>-2</v>
      </c>
      <c r="P32" s="218" t="s">
        <v>1143</v>
      </c>
      <c r="Q32" s="8" t="str">
        <f t="shared" si="1"/>
        <v>SIEMENS</v>
      </c>
    </row>
    <row r="33" spans="2:17" ht="15.75" hidden="1" customHeight="1" x14ac:dyDescent="0.2">
      <c r="B33" s="60" t="s">
        <v>336</v>
      </c>
      <c r="C33" s="265" t="s">
        <v>1510</v>
      </c>
      <c r="D33" s="245"/>
      <c r="E33" s="62"/>
      <c r="F33" s="61" t="s">
        <v>8</v>
      </c>
      <c r="G33" s="247" t="s">
        <v>940</v>
      </c>
      <c r="H33" s="64">
        <f>IF(C33="","",1)</f>
        <v>1</v>
      </c>
      <c r="I33" s="62" t="s">
        <v>87</v>
      </c>
      <c r="J33" s="62" t="s">
        <v>1038</v>
      </c>
      <c r="K33" s="255" t="s">
        <v>1026</v>
      </c>
      <c r="L33" s="25" t="s">
        <v>357</v>
      </c>
      <c r="M33" s="69" t="d">
        <v>2022-07-11</v>
      </c>
      <c r="N33" s="48">
        <f t="shared" si="0"/>
        <v>6</v>
      </c>
      <c r="P33" s="220" t="s">
        <v>1160</v>
      </c>
      <c r="Q33" s="8" t="str">
        <f t="shared" si="1"/>
        <v>ALIMAK</v>
      </c>
    </row>
    <row r="34" spans="2:17" ht="16.5" hidden="1" customHeight="1" x14ac:dyDescent="0.2">
      <c r="B34" s="234" t="s">
        <v>196</v>
      </c>
      <c r="C34" s="234" t="s">
        <v>107</v>
      </c>
      <c r="D34" s="62"/>
      <c r="E34" s="62"/>
      <c r="F34" s="61" t="s">
        <v>1037</v>
      </c>
      <c r="G34" s="247" t="s">
        <v>897</v>
      </c>
      <c r="H34" s="235">
        <f>IF(C34="","",3)</f>
        <v>3</v>
      </c>
      <c r="I34" s="62"/>
      <c r="J34" s="62"/>
      <c r="K34" s="255" t="s">
        <v>47</v>
      </c>
      <c r="L34" s="63" t="s">
        <v>55</v>
      </c>
      <c r="M34" s="71" t="d">
        <v>2022-07-07</v>
      </c>
      <c r="N34" s="48">
        <f t="shared" si="0"/>
        <v>10</v>
      </c>
      <c r="P34" s="218" t="s">
        <v>1491</v>
      </c>
      <c r="Q34" s="8" t="str">
        <f t="shared" si="1"/>
        <v>TRAUME</v>
      </c>
    </row>
    <row r="35" spans="2:17" ht="15.75" hidden="1" customHeight="1" x14ac:dyDescent="0.2">
      <c r="B35" s="234" t="s">
        <v>1559</v>
      </c>
      <c r="C35" s="234" t="s">
        <v>1560</v>
      </c>
      <c r="D35" s="62"/>
      <c r="E35" s="245"/>
      <c r="F35" s="3" t="s">
        <v>1080</v>
      </c>
      <c r="G35" s="253"/>
      <c r="H35" s="47"/>
      <c r="I35" s="80"/>
      <c r="J35" s="80"/>
      <c r="K35" s="254"/>
      <c r="L35" s="25"/>
      <c r="M35" s="69" t="d">
        <v>2022-07-07</v>
      </c>
      <c r="N35" s="48">
        <f t="shared" si="0"/>
        <v>10</v>
      </c>
      <c r="P35" s="219" t="s">
        <v>1119</v>
      </c>
      <c r="Q35" s="8" t="str">
        <f t="shared" si="1"/>
        <v>GE (Ocyan)</v>
      </c>
    </row>
    <row r="36" spans="2:17" ht="16.5" hidden="1" customHeight="1" x14ac:dyDescent="0.2">
      <c r="B36" s="60" t="s">
        <v>1561</v>
      </c>
      <c r="C36" s="60" t="s">
        <v>1097</v>
      </c>
      <c r="D36" s="80"/>
      <c r="E36" s="62"/>
      <c r="F36" s="61" t="s">
        <v>91</v>
      </c>
      <c r="G36" s="247" t="s">
        <v>986</v>
      </c>
      <c r="H36" s="64">
        <f>IF(C36="","",3)</f>
        <v>3</v>
      </c>
      <c r="I36" s="62" t="s">
        <v>80</v>
      </c>
      <c r="J36" s="62" t="s">
        <v>1038</v>
      </c>
      <c r="K36" s="255" t="s">
        <v>30</v>
      </c>
      <c r="L36" s="25" t="s">
        <v>357</v>
      </c>
      <c r="M36" s="69" t="d">
        <v>2022-07-02</v>
      </c>
      <c r="N36" s="48">
        <f t="shared" si="0"/>
        <v>15</v>
      </c>
      <c r="P36" s="218" t="s">
        <v>1492</v>
      </c>
      <c r="Q36" s="8" t="str">
        <f t="shared" si="1"/>
        <v>NOV</v>
      </c>
    </row>
    <row r="37" spans="2:17" ht="16.5" hidden="1" customHeight="1" x14ac:dyDescent="0.2">
      <c r="B37" s="234" t="s">
        <v>1517</v>
      </c>
      <c r="C37" s="234" t="s">
        <v>1494</v>
      </c>
      <c r="D37" s="62"/>
      <c r="E37" s="62"/>
      <c r="F37" s="61" t="s">
        <v>1037</v>
      </c>
      <c r="G37" s="247" t="s">
        <v>911</v>
      </c>
      <c r="H37" s="64">
        <f>IF(C37="","",1)</f>
        <v>1</v>
      </c>
      <c r="I37" s="62" t="s">
        <v>77</v>
      </c>
      <c r="J37" s="62" t="s">
        <v>1038</v>
      </c>
      <c r="K37" s="255" t="s">
        <v>15</v>
      </c>
      <c r="L37" s="20" t="s">
        <v>8</v>
      </c>
      <c r="M37" s="69" t="d">
        <v>2022-07-19</v>
      </c>
      <c r="N37" s="48">
        <f t="shared" ref="N37:N68" si="2">IF(M37="","",$L$3-M37+1)</f>
        <v>-2</v>
      </c>
      <c r="P37" s="219" t="s">
        <v>1131</v>
      </c>
      <c r="Q37" s="8" t="str">
        <f t="shared" si="1"/>
        <v>WEATHERFORD (Ocyan)</v>
      </c>
    </row>
    <row r="38" spans="2:17" ht="16.5" hidden="1" customHeight="1" x14ac:dyDescent="0.2">
      <c r="B38" s="234" t="s">
        <v>1574</v>
      </c>
      <c r="C38" s="234" t="s">
        <v>1163</v>
      </c>
      <c r="D38" s="62"/>
      <c r="E38" s="62"/>
      <c r="F38" s="61" t="s">
        <v>1037</v>
      </c>
      <c r="G38" s="247" t="s">
        <v>1043</v>
      </c>
      <c r="H38" s="64">
        <f>IF(C38="","",1)</f>
        <v>1</v>
      </c>
      <c r="I38" s="62" t="s">
        <v>1030</v>
      </c>
      <c r="J38" s="62" t="s">
        <v>1038</v>
      </c>
      <c r="K38" s="255" t="s">
        <v>1026</v>
      </c>
      <c r="L38" s="25" t="s">
        <v>357</v>
      </c>
      <c r="M38" s="69" t="d">
        <v>2022-07-06</v>
      </c>
      <c r="N38" s="48">
        <f t="shared" si="2"/>
        <v>11</v>
      </c>
      <c r="P38" s="218" t="s">
        <v>1054</v>
      </c>
      <c r="Q38" s="8" t="str">
        <f t="shared" ref="Q38:Q53" si="3">M205</f>
        <v>PETROBRAS</v>
      </c>
    </row>
    <row r="39" spans="2:17" ht="16.5" hidden="1" customHeight="1" x14ac:dyDescent="0.2">
      <c r="B39" s="234" t="s">
        <v>124</v>
      </c>
      <c r="C39" s="234" t="s">
        <v>1063</v>
      </c>
      <c r="D39" s="62"/>
      <c r="E39" s="62"/>
      <c r="F39" s="61" t="s">
        <v>91</v>
      </c>
      <c r="G39" s="247" t="s">
        <v>962</v>
      </c>
      <c r="H39" s="64">
        <f>IF(C39="","",3)</f>
        <v>3</v>
      </c>
      <c r="I39" s="62" t="s">
        <v>1030</v>
      </c>
      <c r="J39" s="62" t="s">
        <v>1038</v>
      </c>
      <c r="K39" s="255" t="s">
        <v>21</v>
      </c>
      <c r="L39" s="25" t="s">
        <v>357</v>
      </c>
      <c r="M39" s="69" t="d">
        <v>2022-07-14</v>
      </c>
      <c r="N39" s="48">
        <f t="shared" si="2"/>
        <v>3</v>
      </c>
      <c r="P39" s="218" t="s">
        <v>1104</v>
      </c>
      <c r="Q39" s="8" t="str">
        <f t="shared" si="3"/>
        <v>AKER BR</v>
      </c>
    </row>
    <row r="40" spans="2:17" ht="16.5" hidden="1" customHeight="1" x14ac:dyDescent="0.2">
      <c r="B40" s="234" t="s">
        <v>1528</v>
      </c>
      <c r="C40" s="234" t="s">
        <v>1119</v>
      </c>
      <c r="D40" s="62"/>
      <c r="E40" s="62"/>
      <c r="F40" s="61" t="s">
        <v>1025</v>
      </c>
      <c r="G40" s="247" t="s">
        <v>977</v>
      </c>
      <c r="H40" s="64">
        <f>IF(C40="","",2)</f>
        <v>2</v>
      </c>
      <c r="I40" s="62" t="s">
        <v>78</v>
      </c>
      <c r="J40" s="62" t="s">
        <v>1038</v>
      </c>
      <c r="K40" s="255" t="s">
        <v>27</v>
      </c>
      <c r="L40" s="25" t="s">
        <v>357</v>
      </c>
      <c r="M40" s="69" t="d">
        <v>2022-07-17</v>
      </c>
      <c r="N40" s="48">
        <f t="shared" si="2"/>
        <v>0</v>
      </c>
      <c r="P40" s="218" t="s">
        <v>1052</v>
      </c>
      <c r="Q40" s="8" t="str">
        <f t="shared" si="3"/>
        <v>ANP</v>
      </c>
    </row>
    <row r="41" spans="2:17" ht="16.5" hidden="1" customHeight="1" x14ac:dyDescent="0.2">
      <c r="B41" s="234" t="s">
        <v>660</v>
      </c>
      <c r="C41" s="234" t="s">
        <v>1496</v>
      </c>
      <c r="D41" s="62"/>
      <c r="E41" s="62"/>
      <c r="F41" s="61" t="s">
        <v>1076</v>
      </c>
      <c r="G41" s="247" t="s">
        <v>948</v>
      </c>
      <c r="H41" s="64">
        <f>IF(C41="","",3)</f>
        <v>3</v>
      </c>
      <c r="I41" s="62" t="s">
        <v>58</v>
      </c>
      <c r="J41" s="62" t="s">
        <v>1038</v>
      </c>
      <c r="K41" s="255" t="s">
        <v>1026</v>
      </c>
      <c r="L41" s="25" t="s">
        <v>357</v>
      </c>
      <c r="M41" s="69" t="d">
        <v>2022-07-03</v>
      </c>
      <c r="N41" s="48">
        <f t="shared" si="2"/>
        <v>14</v>
      </c>
      <c r="P41" s="219" t="s">
        <v>1063</v>
      </c>
      <c r="Q41" s="8" t="str">
        <f t="shared" si="3"/>
        <v>BAKER HUGHES</v>
      </c>
    </row>
    <row r="42" spans="2:17" ht="16.5" hidden="1" customHeight="1" x14ac:dyDescent="0.2">
      <c r="B42" s="234" t="s">
        <v>334</v>
      </c>
      <c r="C42" s="234" t="s">
        <v>108</v>
      </c>
      <c r="D42" s="62"/>
      <c r="E42" s="62"/>
      <c r="F42" s="61" t="s">
        <v>1037</v>
      </c>
      <c r="G42" s="247" t="s">
        <v>916</v>
      </c>
      <c r="H42" s="64">
        <f>IF(C42="","",2)</f>
        <v>2</v>
      </c>
      <c r="I42" s="62" t="s">
        <v>77</v>
      </c>
      <c r="J42" s="62" t="s">
        <v>1038</v>
      </c>
      <c r="K42" s="255" t="s">
        <v>114</v>
      </c>
      <c r="L42" s="20" t="s">
        <v>8</v>
      </c>
      <c r="M42" s="69" t="d">
        <v>2022-07-20</v>
      </c>
      <c r="N42" s="48">
        <f t="shared" si="2"/>
        <v>-3</v>
      </c>
      <c r="P42" s="219" t="s">
        <v>1116</v>
      </c>
      <c r="Q42" s="8" t="str">
        <f t="shared" si="3"/>
        <v>BJ</v>
      </c>
    </row>
    <row r="43" spans="2:17" ht="16.5" hidden="1" customHeight="1" x14ac:dyDescent="0.2">
      <c r="B43" s="234" t="s">
        <v>1538</v>
      </c>
      <c r="C43" s="234" t="s">
        <v>1103</v>
      </c>
      <c r="D43" s="62"/>
      <c r="E43" s="62"/>
      <c r="F43" s="61" t="s">
        <v>91</v>
      </c>
      <c r="G43" s="247" t="s">
        <v>899</v>
      </c>
      <c r="H43" s="64">
        <f>IF(C43="","",2)</f>
        <v>2</v>
      </c>
      <c r="I43" s="62" t="s">
        <v>1030</v>
      </c>
      <c r="J43" s="62" t="s">
        <v>1038</v>
      </c>
      <c r="K43" s="255" t="s">
        <v>9</v>
      </c>
      <c r="L43" s="25" t="s">
        <v>357</v>
      </c>
      <c r="M43" s="69" t="d">
        <v>2022-07-11</v>
      </c>
      <c r="N43" s="48">
        <f t="shared" si="2"/>
        <v>6</v>
      </c>
      <c r="P43" s="219" t="s">
        <v>1153</v>
      </c>
      <c r="Q43" s="8" t="str">
        <f t="shared" si="3"/>
        <v>DRIL-QUIP</v>
      </c>
    </row>
    <row r="44" spans="2:17" ht="16.5" hidden="1" customHeight="1" x14ac:dyDescent="0.2">
      <c r="B44" s="234" t="s">
        <v>1636</v>
      </c>
      <c r="C44" s="234" t="s">
        <v>1523</v>
      </c>
      <c r="D44" s="62" t="s">
        <v>1093</v>
      </c>
      <c r="E44" s="62"/>
      <c r="F44" s="61" t="s">
        <v>1025</v>
      </c>
      <c r="G44" s="247" t="s">
        <v>932</v>
      </c>
      <c r="H44" s="64">
        <f>IF(C44="","",2)</f>
        <v>2</v>
      </c>
      <c r="I44" s="62" t="s">
        <v>17</v>
      </c>
      <c r="J44" s="62" t="s">
        <v>1038</v>
      </c>
      <c r="K44" s="255" t="s">
        <v>17</v>
      </c>
      <c r="L44" s="277" t="s">
        <v>8</v>
      </c>
      <c r="M44" s="69" t="d">
        <v>2022-07-10</v>
      </c>
      <c r="N44" s="48">
        <f t="shared" si="2"/>
        <v>7</v>
      </c>
      <c r="P44" s="218" t="s">
        <v>1103</v>
      </c>
      <c r="Q44" s="8" t="str">
        <f t="shared" si="3"/>
        <v>DYNAMIC AIR</v>
      </c>
    </row>
    <row r="45" spans="2:17" ht="16.5" hidden="1" customHeight="1" x14ac:dyDescent="0.2">
      <c r="B45" s="234" t="s">
        <v>1562</v>
      </c>
      <c r="C45" s="234" t="s">
        <v>1056</v>
      </c>
      <c r="D45" s="62"/>
      <c r="E45" s="62"/>
      <c r="F45" s="61" t="s">
        <v>1025</v>
      </c>
      <c r="G45" s="247" t="s">
        <v>901</v>
      </c>
      <c r="H45" s="64">
        <f>IF(C45="","",2)</f>
        <v>2</v>
      </c>
      <c r="I45" s="62" t="s">
        <v>1030</v>
      </c>
      <c r="J45" s="62" t="s">
        <v>1038</v>
      </c>
      <c r="K45" s="255" t="s">
        <v>9</v>
      </c>
      <c r="L45" s="85" t="s">
        <v>357</v>
      </c>
      <c r="M45" s="65" t="d">
        <v>2022-07-17</v>
      </c>
      <c r="N45" s="48">
        <f t="shared" si="2"/>
        <v>0</v>
      </c>
      <c r="P45" s="219" t="s">
        <v>1152</v>
      </c>
      <c r="Q45" s="8" t="str">
        <f t="shared" si="3"/>
        <v>PUC</v>
      </c>
    </row>
    <row r="46" spans="2:17" ht="16.5" hidden="1" customHeight="1" x14ac:dyDescent="0.2">
      <c r="B46" s="234" t="s">
        <v>1575</v>
      </c>
      <c r="C46" s="234" t="s">
        <v>1133</v>
      </c>
      <c r="D46" s="62"/>
      <c r="E46" s="62"/>
      <c r="F46" s="61" t="s">
        <v>1025</v>
      </c>
      <c r="G46" s="247" t="s">
        <v>939</v>
      </c>
      <c r="H46" s="64">
        <f>IF(C46="","",1)</f>
        <v>1</v>
      </c>
      <c r="I46" s="62" t="s">
        <v>87</v>
      </c>
      <c r="J46" s="62" t="s">
        <v>1038</v>
      </c>
      <c r="K46" s="255" t="s">
        <v>1026</v>
      </c>
      <c r="L46" s="85" t="s">
        <v>357</v>
      </c>
      <c r="M46" s="65" t="d">
        <v>2022-07-18</v>
      </c>
      <c r="N46" s="48">
        <f t="shared" si="2"/>
        <v>-1</v>
      </c>
      <c r="P46" s="220" t="s">
        <v>1165</v>
      </c>
      <c r="Q46" s="8" t="str">
        <f t="shared" si="3"/>
        <v>EXPRO</v>
      </c>
    </row>
    <row r="47" spans="2:17" ht="16.5" hidden="1" customHeight="1" x14ac:dyDescent="0.2">
      <c r="B47" s="234" t="s">
        <v>1617</v>
      </c>
      <c r="C47" s="234" t="s">
        <v>1594</v>
      </c>
      <c r="D47" s="62"/>
      <c r="E47" s="62"/>
      <c r="F47" s="61" t="s">
        <v>1037</v>
      </c>
      <c r="G47" s="247" t="s">
        <v>1004</v>
      </c>
      <c r="H47" s="64">
        <f>IF(C47="","",2)</f>
        <v>2</v>
      </c>
      <c r="I47" s="62" t="s">
        <v>83</v>
      </c>
      <c r="J47" s="62" t="s">
        <v>1038</v>
      </c>
      <c r="K47" s="255" t="s">
        <v>37</v>
      </c>
      <c r="L47" s="25" t="s">
        <v>357</v>
      </c>
      <c r="M47" s="69" t="d">
        <v>2022-07-19</v>
      </c>
      <c r="N47" s="48">
        <f t="shared" si="2"/>
        <v>-2</v>
      </c>
      <c r="P47" s="220" t="s">
        <v>1147</v>
      </c>
      <c r="Q47" s="8" t="str">
        <f t="shared" si="3"/>
        <v>FMC</v>
      </c>
    </row>
    <row r="48" spans="2:17" ht="16.5" hidden="1" customHeight="1" x14ac:dyDescent="0.2">
      <c r="B48" s="234" t="s">
        <v>397</v>
      </c>
      <c r="C48" s="234" t="s">
        <v>1039</v>
      </c>
      <c r="D48" s="62"/>
      <c r="E48" s="62"/>
      <c r="F48" s="61" t="s">
        <v>91</v>
      </c>
      <c r="G48" s="247" t="s">
        <v>951</v>
      </c>
      <c r="H48" s="64">
        <f>IF(C48="","",3)</f>
        <v>3</v>
      </c>
      <c r="I48" s="62" t="s">
        <v>87</v>
      </c>
      <c r="J48" s="62" t="s">
        <v>1049</v>
      </c>
      <c r="K48" s="255" t="s">
        <v>1027</v>
      </c>
      <c r="L48" s="25" t="s">
        <v>357</v>
      </c>
      <c r="M48" s="69" t="d">
        <v>2022-07-18</v>
      </c>
      <c r="N48" s="48">
        <f t="shared" si="2"/>
        <v>-1</v>
      </c>
      <c r="P48" s="223" t="s">
        <v>1139</v>
      </c>
      <c r="Q48" s="8" t="str">
        <f t="shared" si="3"/>
        <v>GE OIL &amp; GAS</v>
      </c>
    </row>
    <row r="49" spans="2:17" ht="16.5" hidden="1" customHeight="1" x14ac:dyDescent="0.2">
      <c r="B49" s="234" t="s">
        <v>1576</v>
      </c>
      <c r="C49" s="234" t="s">
        <v>1577</v>
      </c>
      <c r="D49" s="62"/>
      <c r="E49" s="80"/>
      <c r="F49" s="3" t="s">
        <v>1037</v>
      </c>
      <c r="G49" s="256" t="s">
        <v>888</v>
      </c>
      <c r="H49" s="47">
        <f>IF(C49="","",2)</f>
        <v>2</v>
      </c>
      <c r="I49" s="80" t="s">
        <v>58</v>
      </c>
      <c r="J49" s="80" t="s">
        <v>1038</v>
      </c>
      <c r="K49" s="254" t="s">
        <v>48</v>
      </c>
      <c r="L49" s="26" t="s">
        <v>58</v>
      </c>
      <c r="M49" s="69" t="d">
        <v>2022-07-13</v>
      </c>
      <c r="N49" s="48">
        <f t="shared" si="2"/>
        <v>4</v>
      </c>
      <c r="P49" s="219" t="s">
        <v>1048</v>
      </c>
      <c r="Q49" s="8" t="str">
        <f t="shared" si="3"/>
        <v>GEOLOG</v>
      </c>
    </row>
    <row r="50" spans="2:17" ht="16.5" hidden="1" customHeight="1" x14ac:dyDescent="0.2">
      <c r="B50" s="234" t="s">
        <v>328</v>
      </c>
      <c r="C50" s="234" t="s">
        <v>1081</v>
      </c>
      <c r="D50" s="234" t="s">
        <v>108</v>
      </c>
      <c r="E50" s="62"/>
      <c r="F50" s="61" t="s">
        <v>91</v>
      </c>
      <c r="G50" s="247" t="s">
        <v>900</v>
      </c>
      <c r="H50" s="64">
        <f>IF(C50="","",2)</f>
        <v>2</v>
      </c>
      <c r="I50" s="62" t="s">
        <v>1030</v>
      </c>
      <c r="J50" s="62" t="s">
        <v>1038</v>
      </c>
      <c r="K50" s="255" t="s">
        <v>9</v>
      </c>
      <c r="L50" s="26" t="s">
        <v>58</v>
      </c>
      <c r="M50" s="69" t="d">
        <v>2022-07-11</v>
      </c>
      <c r="N50" s="48">
        <f t="shared" si="2"/>
        <v>6</v>
      </c>
      <c r="P50" s="222" t="s">
        <v>1077</v>
      </c>
      <c r="Q50" s="8" t="str">
        <f t="shared" si="3"/>
        <v>GYRODATA</v>
      </c>
    </row>
    <row r="51" spans="2:17" ht="16.5" hidden="1" customHeight="1" x14ac:dyDescent="0.2">
      <c r="B51" s="234" t="s">
        <v>1637</v>
      </c>
      <c r="C51" s="234" t="s">
        <v>1104</v>
      </c>
      <c r="D51" s="62"/>
      <c r="E51" s="62"/>
      <c r="F51" s="61" t="s">
        <v>91</v>
      </c>
      <c r="G51" s="247" t="s">
        <v>985</v>
      </c>
      <c r="H51" s="64">
        <f>IF(C51="","",1)</f>
        <v>1</v>
      </c>
      <c r="I51" s="62"/>
      <c r="J51" s="62"/>
      <c r="K51" s="275" t="s">
        <v>25</v>
      </c>
      <c r="L51" s="25" t="s">
        <v>357</v>
      </c>
      <c r="M51" s="69" t="d">
        <v>2022-07-11</v>
      </c>
      <c r="N51" s="48">
        <f t="shared" si="2"/>
        <v>6</v>
      </c>
      <c r="P51" s="224" t="s">
        <v>1088</v>
      </c>
      <c r="Q51" s="8" t="str">
        <f t="shared" si="3"/>
        <v>HALLIBURTON</v>
      </c>
    </row>
    <row r="52" spans="2:17" ht="16.5" hidden="1" customHeight="1" x14ac:dyDescent="0.2">
      <c r="B52" s="234" t="s">
        <v>1529</v>
      </c>
      <c r="C52" s="234" t="s">
        <v>1126</v>
      </c>
      <c r="D52" s="62"/>
      <c r="E52" s="62"/>
      <c r="F52" s="61" t="s">
        <v>91</v>
      </c>
      <c r="G52" s="247" t="s">
        <v>954</v>
      </c>
      <c r="H52" s="64">
        <f>IF(C52="","",3)</f>
        <v>3</v>
      </c>
      <c r="I52" s="62" t="s">
        <v>1030</v>
      </c>
      <c r="J52" s="62" t="s">
        <v>1038</v>
      </c>
      <c r="K52" s="255" t="s">
        <v>1074</v>
      </c>
      <c r="L52" s="20" t="s">
        <v>8</v>
      </c>
      <c r="M52" s="69" t="d">
        <v>2022-07-18</v>
      </c>
      <c r="N52" s="48">
        <f t="shared" si="2"/>
        <v>-1</v>
      </c>
      <c r="P52" s="223" t="s">
        <v>1075</v>
      </c>
      <c r="Q52" s="8" t="str">
        <f t="shared" si="3"/>
        <v>BUREAU VERITAS (BR)</v>
      </c>
    </row>
    <row r="53" spans="2:17" ht="16.5" hidden="1" customHeight="1" x14ac:dyDescent="0.2">
      <c r="B53" s="234" t="s">
        <v>1547</v>
      </c>
      <c r="C53" s="234" t="s">
        <v>107</v>
      </c>
      <c r="D53" s="234"/>
      <c r="E53" s="62"/>
      <c r="F53" s="61" t="s">
        <v>1037</v>
      </c>
      <c r="G53" s="247" t="s">
        <v>937</v>
      </c>
      <c r="H53" s="64">
        <f>IF(C53="","",3)</f>
        <v>3</v>
      </c>
      <c r="I53" s="62" t="s">
        <v>1030</v>
      </c>
      <c r="J53" s="62" t="s">
        <v>1038</v>
      </c>
      <c r="K53" s="255" t="s">
        <v>19</v>
      </c>
      <c r="L53" s="25" t="s">
        <v>357</v>
      </c>
      <c r="M53" s="69" t="d">
        <v>2022-07-12</v>
      </c>
      <c r="N53" s="48">
        <f t="shared" si="2"/>
        <v>5</v>
      </c>
      <c r="P53" s="222" t="s">
        <v>1163</v>
      </c>
      <c r="Q53" s="8" t="str">
        <f t="shared" si="3"/>
        <v>SMITH</v>
      </c>
    </row>
    <row r="54" spans="2:17" ht="16.5" hidden="1" customHeight="1" x14ac:dyDescent="0.2">
      <c r="B54" s="234" t="s">
        <v>189</v>
      </c>
      <c r="C54" s="234" t="s">
        <v>1500</v>
      </c>
      <c r="D54" s="62"/>
      <c r="E54" s="62"/>
      <c r="F54" s="61" t="s">
        <v>1025</v>
      </c>
      <c r="G54" s="247" t="s">
        <v>918</v>
      </c>
      <c r="H54" s="64">
        <f>IF(C54="","",1)</f>
        <v>1</v>
      </c>
      <c r="I54" s="62" t="s">
        <v>17</v>
      </c>
      <c r="J54" s="62" t="s">
        <v>1038</v>
      </c>
      <c r="K54" s="255" t="s">
        <v>17</v>
      </c>
      <c r="L54" s="25" t="s">
        <v>357</v>
      </c>
      <c r="M54" s="69" t="d">
        <v>2022-07-10</v>
      </c>
      <c r="N54" s="48">
        <f t="shared" si="2"/>
        <v>7</v>
      </c>
      <c r="P54" s="218" t="s">
        <v>1128</v>
      </c>
      <c r="Q54" s="8"/>
    </row>
    <row r="55" spans="2:17" ht="16.5" hidden="1" customHeight="1" x14ac:dyDescent="0.2">
      <c r="B55" s="234" t="s">
        <v>1595</v>
      </c>
      <c r="C55" s="234" t="s">
        <v>1131</v>
      </c>
      <c r="D55" s="62"/>
      <c r="E55" s="62"/>
      <c r="F55" s="61" t="s">
        <v>1025</v>
      </c>
      <c r="G55" s="247" t="s">
        <v>978</v>
      </c>
      <c r="H55" s="64">
        <f>IF(C55="","",2)</f>
        <v>2</v>
      </c>
      <c r="I55" s="62" t="s">
        <v>78</v>
      </c>
      <c r="J55" s="62" t="s">
        <v>1038</v>
      </c>
      <c r="K55" s="255" t="s">
        <v>28</v>
      </c>
      <c r="L55" s="25" t="s">
        <v>357</v>
      </c>
      <c r="M55" s="69" t="d">
        <v>2022-07-17</v>
      </c>
      <c r="N55" s="48">
        <f t="shared" si="2"/>
        <v>0</v>
      </c>
      <c r="P55" s="225" t="s">
        <v>1154</v>
      </c>
      <c r="Q55" s="8"/>
    </row>
    <row r="56" spans="2:17" ht="16.5" hidden="1" customHeight="1" x14ac:dyDescent="0.2">
      <c r="B56" s="234" t="s">
        <v>412</v>
      </c>
      <c r="C56" s="234" t="s">
        <v>1075</v>
      </c>
      <c r="D56" s="62"/>
      <c r="E56" s="62"/>
      <c r="F56" s="61" t="s">
        <v>1037</v>
      </c>
      <c r="G56" s="247" t="s">
        <v>906</v>
      </c>
      <c r="H56" s="64">
        <f>IF(C56="","",1)</f>
        <v>1</v>
      </c>
      <c r="I56" s="62" t="s">
        <v>77</v>
      </c>
      <c r="J56" s="62" t="s">
        <v>1038</v>
      </c>
      <c r="K56" s="255" t="s">
        <v>10</v>
      </c>
      <c r="L56" s="25" t="s">
        <v>357</v>
      </c>
      <c r="M56" s="69" t="d">
        <v>2022-07-19</v>
      </c>
      <c r="N56" s="48">
        <f t="shared" si="2"/>
        <v>-2</v>
      </c>
      <c r="P56" s="223" t="s">
        <v>1168</v>
      </c>
      <c r="Q56" s="8"/>
    </row>
    <row r="57" spans="2:17" ht="16.5" hidden="1" customHeight="1" x14ac:dyDescent="0.2">
      <c r="B57" s="60" t="s">
        <v>320</v>
      </c>
      <c r="C57" s="60" t="s">
        <v>1118</v>
      </c>
      <c r="D57" s="80"/>
      <c r="E57" s="62"/>
      <c r="F57" s="61" t="s">
        <v>8</v>
      </c>
      <c r="G57" s="247" t="s">
        <v>923</v>
      </c>
      <c r="H57" s="64">
        <f>IF(C57="","",2)</f>
        <v>2</v>
      </c>
      <c r="I57" s="62" t="s">
        <v>17</v>
      </c>
      <c r="J57" s="62" t="s">
        <v>1038</v>
      </c>
      <c r="K57" s="255" t="s">
        <v>17</v>
      </c>
      <c r="L57" s="20" t="s">
        <v>8</v>
      </c>
      <c r="M57" s="69" t="d">
        <v>2022-07-18</v>
      </c>
      <c r="N57" s="48">
        <f t="shared" si="2"/>
        <v>-1</v>
      </c>
      <c r="P57" s="219" t="s">
        <v>1169</v>
      </c>
      <c r="Q57" s="8" t="str">
        <f t="shared" ref="Q57:Q70" si="4">M224</f>
        <v>ONESUBSEA</v>
      </c>
    </row>
    <row r="58" spans="2:17" ht="16.5" hidden="1" customHeight="1" x14ac:dyDescent="0.2">
      <c r="B58" s="234" t="s">
        <v>685</v>
      </c>
      <c r="C58" s="234" t="s">
        <v>1159</v>
      </c>
      <c r="D58" s="62"/>
      <c r="E58" s="62"/>
      <c r="F58" s="61" t="s">
        <v>1037</v>
      </c>
      <c r="G58" s="247" t="s">
        <v>894</v>
      </c>
      <c r="H58" s="235">
        <f>IF(C58="","",2)</f>
        <v>2</v>
      </c>
      <c r="I58" s="249" t="s">
        <v>78</v>
      </c>
      <c r="J58" s="249" t="s">
        <v>1038</v>
      </c>
      <c r="K58" s="255" t="s">
        <v>38</v>
      </c>
      <c r="L58" s="25" t="s">
        <v>357</v>
      </c>
      <c r="M58" s="69" t="d">
        <v>2022-07-09</v>
      </c>
      <c r="N58" s="48">
        <f t="shared" si="2"/>
        <v>8</v>
      </c>
      <c r="P58" s="223" t="s">
        <v>107</v>
      </c>
      <c r="Q58" s="8" t="str">
        <f t="shared" si="4"/>
        <v>CONFAB</v>
      </c>
    </row>
    <row r="59" spans="2:17" ht="16.5" hidden="1" customHeight="1" x14ac:dyDescent="0.2">
      <c r="B59" s="234" t="s">
        <v>1539</v>
      </c>
      <c r="C59" s="234" t="s">
        <v>1094</v>
      </c>
      <c r="D59" s="62"/>
      <c r="E59" s="62"/>
      <c r="F59" s="61" t="s">
        <v>8</v>
      </c>
      <c r="G59" s="247" t="s">
        <v>942</v>
      </c>
      <c r="H59" s="64">
        <f>IF(C59="","",3)</f>
        <v>3</v>
      </c>
      <c r="I59" s="62"/>
      <c r="J59" s="62"/>
      <c r="K59" s="255" t="s">
        <v>1026</v>
      </c>
      <c r="L59" s="25" t="s">
        <v>357</v>
      </c>
      <c r="M59" s="69" t="d">
        <v>2022-07-11</v>
      </c>
      <c r="N59" s="48">
        <f t="shared" si="2"/>
        <v>6</v>
      </c>
      <c r="P59" s="226" t="s">
        <v>1138</v>
      </c>
      <c r="Q59" s="8" t="str">
        <f t="shared" si="4"/>
        <v>MASTER-BR</v>
      </c>
    </row>
    <row r="60" spans="2:17" ht="16.5" hidden="1" customHeight="1" x14ac:dyDescent="0.2">
      <c r="B60" s="234" t="s">
        <v>1638</v>
      </c>
      <c r="C60" s="234" t="s">
        <v>107</v>
      </c>
      <c r="D60" s="62"/>
      <c r="E60" s="62"/>
      <c r="F60" s="61" t="s">
        <v>1037</v>
      </c>
      <c r="G60" s="247" t="s">
        <v>953</v>
      </c>
      <c r="H60" s="64">
        <f>IF(C60="","",3)</f>
        <v>3</v>
      </c>
      <c r="I60" s="62" t="s">
        <v>1030</v>
      </c>
      <c r="J60" s="62" t="s">
        <v>1038</v>
      </c>
      <c r="K60" s="255" t="s">
        <v>1074</v>
      </c>
      <c r="L60" s="25" t="s">
        <v>357</v>
      </c>
      <c r="M60" s="69" t="d">
        <v>2022-07-16</v>
      </c>
      <c r="N60" s="48">
        <f t="shared" si="2"/>
        <v>1</v>
      </c>
      <c r="P60" s="222" t="s">
        <v>1040</v>
      </c>
      <c r="Q60" s="8" t="str">
        <f t="shared" si="4"/>
        <v>SCHLUMBERGER</v>
      </c>
    </row>
    <row r="61" spans="2:17" ht="16.5" hidden="1" customHeight="1" x14ac:dyDescent="0.2">
      <c r="B61" s="234" t="s">
        <v>1563</v>
      </c>
      <c r="C61" s="234" t="s">
        <v>1098</v>
      </c>
      <c r="D61" s="62"/>
      <c r="E61" s="62"/>
      <c r="F61" s="61" t="s">
        <v>1037</v>
      </c>
      <c r="G61" s="260" t="s">
        <v>1015</v>
      </c>
      <c r="H61" s="235">
        <f>IF(C61="","",2)</f>
        <v>2</v>
      </c>
      <c r="I61" s="250"/>
      <c r="J61" s="250"/>
      <c r="K61" s="261"/>
      <c r="L61" s="26" t="s">
        <v>58</v>
      </c>
      <c r="M61" s="69" t="d">
        <v>2022-07-07</v>
      </c>
      <c r="N61" s="48">
        <f t="shared" si="2"/>
        <v>10</v>
      </c>
      <c r="P61" s="222" t="s">
        <v>1146</v>
      </c>
      <c r="Q61" s="8" t="str">
        <f t="shared" si="4"/>
        <v>CONFAB  (TENARIS)</v>
      </c>
    </row>
    <row r="62" spans="2:17" ht="16.5" hidden="1" customHeight="1" x14ac:dyDescent="0.2">
      <c r="B62" s="234" t="s">
        <v>1639</v>
      </c>
      <c r="C62" s="234" t="s">
        <v>1140</v>
      </c>
      <c r="D62" s="62"/>
      <c r="E62" s="62"/>
      <c r="F62" s="61" t="s">
        <v>1037</v>
      </c>
      <c r="G62" s="247" t="s">
        <v>915</v>
      </c>
      <c r="H62" s="64">
        <f>IF(C62="","",1)</f>
        <v>1</v>
      </c>
      <c r="I62" s="62" t="s">
        <v>80</v>
      </c>
      <c r="J62" s="62" t="s">
        <v>1038</v>
      </c>
      <c r="K62" s="255" t="s">
        <v>16</v>
      </c>
      <c r="L62" s="26" t="s">
        <v>58</v>
      </c>
      <c r="M62" s="69" t="d">
        <v>2022-07-20</v>
      </c>
      <c r="N62" s="48">
        <f t="shared" si="2"/>
        <v>-3</v>
      </c>
      <c r="P62" s="223" t="s">
        <v>1071</v>
      </c>
      <c r="Q62" s="8" t="str">
        <f t="shared" si="4"/>
        <v xml:space="preserve">A.REINALDO </v>
      </c>
    </row>
    <row r="63" spans="2:17" ht="16.5" hidden="1" customHeight="1" x14ac:dyDescent="0.2">
      <c r="B63" s="234" t="s">
        <v>1578</v>
      </c>
      <c r="C63" s="234" t="s">
        <v>1579</v>
      </c>
      <c r="D63" s="62"/>
      <c r="E63" s="62"/>
      <c r="F63" s="61" t="s">
        <v>1072</v>
      </c>
      <c r="G63" s="247" t="s">
        <v>902</v>
      </c>
      <c r="H63" s="64">
        <f>IF(C63="","",2)</f>
        <v>2</v>
      </c>
      <c r="I63" s="62" t="s">
        <v>78</v>
      </c>
      <c r="J63" s="62" t="s">
        <v>1038</v>
      </c>
      <c r="K63" s="255" t="s">
        <v>9</v>
      </c>
      <c r="L63" s="25" t="s">
        <v>357</v>
      </c>
      <c r="M63" s="69" t="d">
        <v>2022-07-14</v>
      </c>
      <c r="N63" s="48">
        <f t="shared" si="2"/>
        <v>3</v>
      </c>
      <c r="P63" s="222" t="s">
        <v>1141</v>
      </c>
      <c r="Q63" s="8" t="str">
        <f t="shared" si="4"/>
        <v>SUPERIOR ENERGY</v>
      </c>
    </row>
    <row r="64" spans="2:17" ht="16.5" hidden="1" customHeight="1" x14ac:dyDescent="0.2">
      <c r="B64" s="234" t="s">
        <v>1580</v>
      </c>
      <c r="C64" s="234" t="s">
        <v>1581</v>
      </c>
      <c r="D64" s="62"/>
      <c r="E64" s="251"/>
      <c r="F64" s="238" t="s">
        <v>1037</v>
      </c>
      <c r="G64" s="260" t="s">
        <v>1015</v>
      </c>
      <c r="H64" s="239">
        <f>IF(C64="","",3)</f>
        <v>3</v>
      </c>
      <c r="I64" s="251"/>
      <c r="J64" s="251"/>
      <c r="K64" s="262"/>
      <c r="L64" s="21" t="s">
        <v>55</v>
      </c>
      <c r="M64" s="70" t="d">
        <v>2022-07-09</v>
      </c>
      <c r="N64" s="48">
        <f t="shared" si="2"/>
        <v>8</v>
      </c>
      <c r="P64" s="219" t="s">
        <v>1148</v>
      </c>
      <c r="Q64" s="8" t="str">
        <f t="shared" si="4"/>
        <v>TENARIS</v>
      </c>
    </row>
    <row r="65" spans="1:17" ht="16.5" hidden="1" customHeight="1" x14ac:dyDescent="0.2">
      <c r="B65" s="234" t="s">
        <v>168</v>
      </c>
      <c r="C65" s="234" t="s">
        <v>1098</v>
      </c>
      <c r="D65" s="62"/>
      <c r="E65" s="62"/>
      <c r="F65" s="61" t="s">
        <v>8</v>
      </c>
      <c r="G65" s="247" t="s">
        <v>925</v>
      </c>
      <c r="H65" s="64">
        <f>IF(C65="","",2)</f>
        <v>2</v>
      </c>
      <c r="I65" s="62" t="s">
        <v>1030</v>
      </c>
      <c r="J65" s="62" t="s">
        <v>1082</v>
      </c>
      <c r="K65" s="255" t="s">
        <v>1028</v>
      </c>
      <c r="L65" s="25" t="s">
        <v>357</v>
      </c>
      <c r="M65" s="69" t="d">
        <v>2022-07-11</v>
      </c>
      <c r="N65" s="48">
        <f t="shared" si="2"/>
        <v>6</v>
      </c>
      <c r="P65" s="225" t="s">
        <v>1056</v>
      </c>
      <c r="Q65" s="8" t="str">
        <f t="shared" si="4"/>
        <v>EQS</v>
      </c>
    </row>
    <row r="66" spans="1:17" ht="16.5" hidden="1" customHeight="1" x14ac:dyDescent="0.2">
      <c r="A66" s="1" t="d">
        <v>2021-05-08</v>
      </c>
      <c r="B66" s="234" t="s">
        <v>1554</v>
      </c>
      <c r="C66" s="234" t="s">
        <v>1088</v>
      </c>
      <c r="D66" s="234"/>
      <c r="E66" s="62"/>
      <c r="F66" s="61" t="s">
        <v>1037</v>
      </c>
      <c r="G66" s="247" t="s">
        <v>892</v>
      </c>
      <c r="H66" s="235">
        <f>IF(C66="","",3)</f>
        <v>3</v>
      </c>
      <c r="I66" s="62" t="s">
        <v>87</v>
      </c>
      <c r="J66" s="62" t="s">
        <v>1049</v>
      </c>
      <c r="K66" s="255" t="s">
        <v>1027</v>
      </c>
      <c r="L66" s="25" t="s">
        <v>357</v>
      </c>
      <c r="M66" s="69" t="d">
        <v>2022-07-06</v>
      </c>
      <c r="N66" s="48">
        <f t="shared" si="2"/>
        <v>11</v>
      </c>
      <c r="P66" s="222" t="s">
        <v>1140</v>
      </c>
      <c r="Q66" s="8" t="str">
        <f t="shared" si="4"/>
        <v>TRANSPETRO</v>
      </c>
    </row>
    <row r="67" spans="1:17" ht="16.5" hidden="1" customHeight="1" x14ac:dyDescent="0.2">
      <c r="B67" s="234" t="s">
        <v>317</v>
      </c>
      <c r="C67" s="234" t="s">
        <v>1522</v>
      </c>
      <c r="D67" s="62"/>
      <c r="E67" s="62"/>
      <c r="F67" s="61" t="s">
        <v>1037</v>
      </c>
      <c r="G67" s="247" t="s">
        <v>993</v>
      </c>
      <c r="H67" s="64">
        <f>IF(C67="","",3)</f>
        <v>3</v>
      </c>
      <c r="I67" s="62" t="s">
        <v>33</v>
      </c>
      <c r="J67" s="62" t="s">
        <v>1038</v>
      </c>
      <c r="K67" s="255" t="s">
        <v>31</v>
      </c>
      <c r="L67" s="25" t="s">
        <v>357</v>
      </c>
      <c r="M67" s="69" t="d">
        <v>2022-07-06</v>
      </c>
      <c r="N67" s="48">
        <f t="shared" si="2"/>
        <v>11</v>
      </c>
      <c r="P67" s="218" t="s">
        <v>1170</v>
      </c>
      <c r="Q67" s="8" t="str">
        <f t="shared" si="4"/>
        <v>VALLOUREC</v>
      </c>
    </row>
    <row r="68" spans="1:17" ht="16.5" customHeight="1" x14ac:dyDescent="0.2">
      <c r="B68" s="234" t="s">
        <v>316</v>
      </c>
      <c r="C68" s="234" t="s">
        <v>1096</v>
      </c>
      <c r="D68" s="62"/>
      <c r="E68" s="62"/>
      <c r="F68" s="61" t="s">
        <v>8</v>
      </c>
      <c r="G68" s="247" t="s">
        <v>928</v>
      </c>
      <c r="H68" s="64">
        <f>IF(C68="","",2)</f>
        <v>2</v>
      </c>
      <c r="I68" s="62" t="s">
        <v>1030</v>
      </c>
      <c r="J68" s="62" t="s">
        <v>1038</v>
      </c>
      <c r="K68" s="255" t="s">
        <v>1026</v>
      </c>
      <c r="L68" s="25" t="s">
        <v>357</v>
      </c>
      <c r="M68" s="69" t="d">
        <v>2022-07-04</v>
      </c>
      <c r="N68" s="48">
        <f t="shared" si="2"/>
        <v>13</v>
      </c>
      <c r="P68" s="223" t="s">
        <v>1126</v>
      </c>
      <c r="Q68" s="8" t="str">
        <f t="shared" si="4"/>
        <v>WELLTEC</v>
      </c>
    </row>
    <row r="69" spans="1:17" ht="16.5" hidden="1" customHeight="1" x14ac:dyDescent="0.2">
      <c r="B69" s="234" t="s">
        <v>1618</v>
      </c>
      <c r="C69" s="234" t="s">
        <v>1079</v>
      </c>
      <c r="D69" s="62"/>
      <c r="E69" s="62"/>
      <c r="F69" s="61" t="s">
        <v>1037</v>
      </c>
      <c r="G69" s="247" t="s">
        <v>1005</v>
      </c>
      <c r="H69" s="64">
        <f>IF(C69="","",3)</f>
        <v>3</v>
      </c>
      <c r="I69" s="62" t="s">
        <v>77</v>
      </c>
      <c r="J69" s="62" t="s">
        <v>1038</v>
      </c>
      <c r="K69" s="255" t="s">
        <v>24</v>
      </c>
      <c r="L69" s="25" t="s">
        <v>357</v>
      </c>
      <c r="M69" s="69" t="d">
        <v>2022-07-14</v>
      </c>
      <c r="N69" s="48">
        <f t="shared" ref="N69:N100" si="5">IF(M69="","",$L$3-M69+1)</f>
        <v>3</v>
      </c>
      <c r="P69" s="222" t="s">
        <v>1149</v>
      </c>
      <c r="Q69" s="8" t="str">
        <f t="shared" si="4"/>
        <v>WEATHERFORD (BR)</v>
      </c>
    </row>
    <row r="70" spans="1:17" ht="16.5" hidden="1" customHeight="1" x14ac:dyDescent="0.2">
      <c r="B70" s="234" t="s">
        <v>1640</v>
      </c>
      <c r="C70" s="234" t="s">
        <v>1641</v>
      </c>
      <c r="D70" s="62"/>
      <c r="E70" s="62"/>
      <c r="F70" s="61" t="s">
        <v>1062</v>
      </c>
      <c r="G70" s="247" t="s">
        <v>988</v>
      </c>
      <c r="H70" s="64">
        <f>IF(C70="","",1)</f>
        <v>1</v>
      </c>
      <c r="I70" s="62" t="s">
        <v>77</v>
      </c>
      <c r="J70" s="62" t="s">
        <v>1038</v>
      </c>
      <c r="K70" s="255" t="s">
        <v>32</v>
      </c>
      <c r="L70" s="25" t="s">
        <v>357</v>
      </c>
      <c r="M70" s="69" t="d">
        <v>2022-07-17</v>
      </c>
      <c r="N70" s="48">
        <f t="shared" si="5"/>
        <v>0</v>
      </c>
      <c r="P70" s="223" t="s">
        <v>1159</v>
      </c>
      <c r="Q70" s="8" t="str">
        <f t="shared" si="4"/>
        <v>VAZIO</v>
      </c>
    </row>
    <row r="71" spans="1:17" ht="16.5" hidden="1" customHeight="1" x14ac:dyDescent="0.2">
      <c r="B71" s="234" t="s">
        <v>1642</v>
      </c>
      <c r="C71" s="234" t="s">
        <v>1494</v>
      </c>
      <c r="D71" s="62"/>
      <c r="E71" s="62"/>
      <c r="F71" s="61" t="s">
        <v>1037</v>
      </c>
      <c r="G71" s="260" t="s">
        <v>1</v>
      </c>
      <c r="H71" s="235">
        <f>IF(C71="","",1)</f>
        <v>1</v>
      </c>
      <c r="I71" s="62"/>
      <c r="J71" s="62"/>
      <c r="K71" s="261"/>
      <c r="L71" s="63" t="s">
        <v>55</v>
      </c>
      <c r="M71" s="71" t="d">
        <v>2022-07-20</v>
      </c>
      <c r="N71" s="48">
        <f t="shared" si="5"/>
        <v>-3</v>
      </c>
      <c r="P71" s="222" t="s">
        <v>1158</v>
      </c>
    </row>
    <row r="72" spans="1:17" ht="16.5" hidden="1" customHeight="1" x14ac:dyDescent="0.2">
      <c r="B72" s="234" t="s">
        <v>1596</v>
      </c>
      <c r="C72" s="234" t="s">
        <v>1597</v>
      </c>
      <c r="D72" s="62"/>
      <c r="E72" s="62"/>
      <c r="F72" s="61" t="s">
        <v>1109</v>
      </c>
      <c r="G72" s="247" t="s">
        <v>952</v>
      </c>
      <c r="H72" s="64">
        <f>IF(C72="","",3)</f>
        <v>3</v>
      </c>
      <c r="I72" s="62" t="s">
        <v>87</v>
      </c>
      <c r="J72" s="62" t="s">
        <v>1038</v>
      </c>
      <c r="K72" s="255" t="s">
        <v>1026</v>
      </c>
      <c r="L72" s="26" t="s">
        <v>58</v>
      </c>
      <c r="M72" s="69" t="d">
        <v>2022-07-19</v>
      </c>
      <c r="N72" s="48">
        <f t="shared" si="5"/>
        <v>-2</v>
      </c>
      <c r="P72" s="226" t="s">
        <v>1047</v>
      </c>
      <c r="Q72" s="8"/>
    </row>
    <row r="73" spans="1:17" ht="16.5" hidden="1" customHeight="1" x14ac:dyDescent="0.2">
      <c r="B73" s="234" t="s">
        <v>313</v>
      </c>
      <c r="C73" s="234" t="s">
        <v>1087</v>
      </c>
      <c r="D73" s="62"/>
      <c r="E73" s="62"/>
      <c r="F73" s="61" t="s">
        <v>97</v>
      </c>
      <c r="G73" s="247" t="s">
        <v>968</v>
      </c>
      <c r="H73" s="64">
        <f>IF(C73="","",2)</f>
        <v>2</v>
      </c>
      <c r="I73" s="62" t="s">
        <v>87</v>
      </c>
      <c r="J73" s="62" t="s">
        <v>1038</v>
      </c>
      <c r="K73" s="255" t="s">
        <v>21</v>
      </c>
      <c r="L73" s="25" t="s">
        <v>357</v>
      </c>
      <c r="M73" s="69" t="d">
        <v>2022-07-13</v>
      </c>
      <c r="N73" s="48">
        <f t="shared" si="5"/>
        <v>4</v>
      </c>
      <c r="P73" s="222" t="s">
        <v>1120</v>
      </c>
      <c r="Q73" s="8"/>
    </row>
    <row r="74" spans="1:17" ht="16.5" hidden="1" customHeight="1" x14ac:dyDescent="0.2">
      <c r="B74" s="234" t="s">
        <v>1582</v>
      </c>
      <c r="C74" s="234" t="s">
        <v>1583</v>
      </c>
      <c r="D74" s="62"/>
      <c r="E74" s="62"/>
      <c r="F74" s="61" t="s">
        <v>58</v>
      </c>
      <c r="G74" s="247"/>
      <c r="H74" s="64"/>
      <c r="I74" s="62"/>
      <c r="J74" s="62"/>
      <c r="K74" s="275"/>
      <c r="L74" s="25"/>
      <c r="M74" s="69" t="d">
        <v>2022-07-07</v>
      </c>
      <c r="N74" s="48">
        <f t="shared" si="5"/>
        <v>10</v>
      </c>
      <c r="P74" s="227" t="s">
        <v>1110</v>
      </c>
      <c r="Q74" s="8"/>
    </row>
    <row r="75" spans="1:17" ht="16.5" hidden="1" customHeight="1" x14ac:dyDescent="0.2">
      <c r="B75" s="60" t="s">
        <v>1598</v>
      </c>
      <c r="C75" s="60" t="s">
        <v>1142</v>
      </c>
      <c r="D75" s="80"/>
      <c r="E75" s="62"/>
      <c r="F75" s="61" t="s">
        <v>1037</v>
      </c>
      <c r="G75" s="260" t="s">
        <v>1015</v>
      </c>
      <c r="H75" s="235">
        <f>IF(C75="","",2)</f>
        <v>2</v>
      </c>
      <c r="I75" s="250"/>
      <c r="J75" s="250"/>
      <c r="K75" s="261"/>
      <c r="L75" s="21" t="s">
        <v>55</v>
      </c>
      <c r="M75" s="70" t="d">
        <v>2022-07-20</v>
      </c>
      <c r="N75" s="48">
        <f t="shared" si="5"/>
        <v>-3</v>
      </c>
      <c r="P75" s="220" t="s">
        <v>1102</v>
      </c>
      <c r="Q75" s="8"/>
    </row>
    <row r="76" spans="1:17" ht="16.5" hidden="1" customHeight="1" x14ac:dyDescent="0.2">
      <c r="B76" s="234" t="s">
        <v>1619</v>
      </c>
      <c r="C76" s="234" t="s">
        <v>1612</v>
      </c>
      <c r="D76" s="62"/>
      <c r="E76" s="62"/>
      <c r="F76" s="61" t="s">
        <v>1151</v>
      </c>
      <c r="G76" s="247" t="s">
        <v>970</v>
      </c>
      <c r="H76" s="64">
        <f>IF(C76="","",1)</f>
        <v>1</v>
      </c>
      <c r="I76" s="62" t="s">
        <v>1030</v>
      </c>
      <c r="J76" s="62" t="s">
        <v>1038</v>
      </c>
      <c r="K76" s="255" t="s">
        <v>21</v>
      </c>
      <c r="L76" s="26" t="s">
        <v>58</v>
      </c>
      <c r="M76" s="69" t="d">
        <v>2022-07-16</v>
      </c>
      <c r="N76" s="48">
        <f t="shared" si="5"/>
        <v>1</v>
      </c>
      <c r="P76" s="218" t="s">
        <v>1086</v>
      </c>
      <c r="Q76" s="8"/>
    </row>
    <row r="77" spans="1:17" ht="16.5" hidden="1" customHeight="1" x14ac:dyDescent="0.2">
      <c r="B77" s="234" t="s">
        <v>1548</v>
      </c>
      <c r="C77" s="234" t="s">
        <v>1140</v>
      </c>
      <c r="D77" s="62"/>
      <c r="E77" s="234"/>
      <c r="F77" s="61" t="s">
        <v>91</v>
      </c>
      <c r="G77" s="247" t="s">
        <v>959</v>
      </c>
      <c r="H77" s="64">
        <f>IF(C77="","",3)</f>
        <v>3</v>
      </c>
      <c r="I77" s="62" t="s">
        <v>87</v>
      </c>
      <c r="J77" s="62" t="s">
        <v>1038</v>
      </c>
      <c r="K77" s="255" t="s">
        <v>1084</v>
      </c>
      <c r="L77" s="25" t="s">
        <v>357</v>
      </c>
      <c r="M77" s="69" t="d">
        <v>2022-07-10</v>
      </c>
      <c r="N77" s="48">
        <f t="shared" si="5"/>
        <v>7</v>
      </c>
      <c r="P77" s="228" t="s">
        <v>1117</v>
      </c>
      <c r="Q77" s="8"/>
    </row>
    <row r="78" spans="1:17" ht="16.5" hidden="1" customHeight="1" x14ac:dyDescent="0.2">
      <c r="B78" s="60" t="s">
        <v>1564</v>
      </c>
      <c r="C78" s="60" t="s">
        <v>1069</v>
      </c>
      <c r="D78" s="80"/>
      <c r="E78" s="62"/>
      <c r="F78" s="61" t="s">
        <v>1037</v>
      </c>
      <c r="G78" s="247" t="s">
        <v>922</v>
      </c>
      <c r="H78" s="64">
        <f>IF(C78="","",2)</f>
        <v>2</v>
      </c>
      <c r="I78" s="62" t="s">
        <v>17</v>
      </c>
      <c r="J78" s="62" t="s">
        <v>1038</v>
      </c>
      <c r="K78" s="255" t="s">
        <v>66</v>
      </c>
      <c r="L78" s="20" t="s">
        <v>8</v>
      </c>
      <c r="M78" s="69" t="d">
        <v>2022-07-16</v>
      </c>
      <c r="N78" s="48">
        <f t="shared" si="5"/>
        <v>1</v>
      </c>
      <c r="P78" s="226" t="s">
        <v>1166</v>
      </c>
      <c r="Q78" s="8"/>
    </row>
    <row r="79" spans="1:17" ht="16.5" hidden="1" customHeight="1" x14ac:dyDescent="0.2">
      <c r="B79" s="60" t="s">
        <v>158</v>
      </c>
      <c r="C79" s="60" t="s">
        <v>1050</v>
      </c>
      <c r="D79" s="80"/>
      <c r="E79" s="80"/>
      <c r="F79" s="3" t="s">
        <v>1037</v>
      </c>
      <c r="G79" s="253" t="s">
        <v>889</v>
      </c>
      <c r="H79" s="47">
        <f>IF(C79="","",1)</f>
        <v>1</v>
      </c>
      <c r="I79" s="80" t="s">
        <v>58</v>
      </c>
      <c r="J79" s="80" t="s">
        <v>1038</v>
      </c>
      <c r="K79" s="254" t="s">
        <v>49</v>
      </c>
      <c r="L79" s="25" t="s">
        <v>357</v>
      </c>
      <c r="M79" s="69" t="d">
        <v>2022-07-09</v>
      </c>
      <c r="N79" s="48">
        <f t="shared" si="5"/>
        <v>8</v>
      </c>
      <c r="P79" s="225" t="s">
        <v>1129</v>
      </c>
      <c r="Q79" s="8"/>
    </row>
    <row r="80" spans="1:17" ht="16.5" hidden="1" customHeight="1" x14ac:dyDescent="0.2">
      <c r="B80" s="234" t="s">
        <v>1643</v>
      </c>
      <c r="C80" s="234" t="s">
        <v>1063</v>
      </c>
      <c r="D80" s="62"/>
      <c r="E80" s="62"/>
      <c r="F80" s="61" t="s">
        <v>58</v>
      </c>
      <c r="G80" s="247"/>
      <c r="H80" s="64"/>
      <c r="I80" s="62"/>
      <c r="J80" s="62"/>
      <c r="K80" s="255"/>
      <c r="L80" s="25"/>
      <c r="M80" s="69" t="d">
        <v>2022-07-20</v>
      </c>
      <c r="N80" s="48">
        <f t="shared" si="5"/>
        <v>-3</v>
      </c>
      <c r="P80" s="229"/>
    </row>
    <row r="81" spans="2:16" ht="16.5" hidden="1" customHeight="1" x14ac:dyDescent="0.2">
      <c r="B81" s="234" t="s">
        <v>1530</v>
      </c>
      <c r="C81" s="234" t="s">
        <v>1514</v>
      </c>
      <c r="D81" s="234"/>
      <c r="E81" s="62"/>
      <c r="F81" s="61" t="s">
        <v>8</v>
      </c>
      <c r="G81" s="247" t="s">
        <v>947</v>
      </c>
      <c r="H81" s="64">
        <f>IF(C81="","",1)</f>
        <v>1</v>
      </c>
      <c r="I81" s="62" t="s">
        <v>1030</v>
      </c>
      <c r="J81" s="62" t="s">
        <v>1038</v>
      </c>
      <c r="K81" s="255" t="s">
        <v>1027</v>
      </c>
      <c r="L81" s="25" t="s">
        <v>357</v>
      </c>
      <c r="M81" s="69" t="d">
        <v>2022-07-11</v>
      </c>
      <c r="N81" s="48">
        <f t="shared" si="5"/>
        <v>6</v>
      </c>
      <c r="P81" s="219" t="s">
        <v>1137</v>
      </c>
    </row>
    <row r="82" spans="2:16" ht="16.5" hidden="1" customHeight="1" x14ac:dyDescent="0.2">
      <c r="B82" s="234" t="s">
        <v>1584</v>
      </c>
      <c r="C82" s="234" t="s">
        <v>1039</v>
      </c>
      <c r="D82" s="62"/>
      <c r="E82" s="234"/>
      <c r="F82" s="61" t="s">
        <v>91</v>
      </c>
      <c r="G82" s="247" t="s">
        <v>958</v>
      </c>
      <c r="H82" s="64">
        <f>IF(C82="","",3)</f>
        <v>3</v>
      </c>
      <c r="I82" s="62" t="s">
        <v>87</v>
      </c>
      <c r="J82" s="62" t="s">
        <v>1038</v>
      </c>
      <c r="K82" s="255" t="s">
        <v>1084</v>
      </c>
      <c r="L82" s="25" t="s">
        <v>357</v>
      </c>
      <c r="M82" s="69" t="d">
        <v>2022-07-04</v>
      </c>
      <c r="N82" s="48">
        <f t="shared" si="5"/>
        <v>13</v>
      </c>
      <c r="P82" s="218" t="s">
        <v>1155</v>
      </c>
    </row>
    <row r="83" spans="2:16" ht="16.5" customHeight="1" x14ac:dyDescent="0.2">
      <c r="B83" s="234" t="s">
        <v>1644</v>
      </c>
      <c r="C83" s="234" t="s">
        <v>1096</v>
      </c>
      <c r="D83" s="62"/>
      <c r="E83" s="80"/>
      <c r="F83" s="58" t="s">
        <v>1037</v>
      </c>
      <c r="G83" s="253" t="s">
        <v>885</v>
      </c>
      <c r="H83" s="47">
        <f>IF(C83="","",1)</f>
        <v>1</v>
      </c>
      <c r="I83" s="80" t="s">
        <v>78</v>
      </c>
      <c r="J83" s="80" t="s">
        <v>1038</v>
      </c>
      <c r="K83" s="254" t="s">
        <v>38</v>
      </c>
      <c r="L83" s="25" t="s">
        <v>357</v>
      </c>
      <c r="M83" s="69" t="d">
        <v>2022-07-06</v>
      </c>
      <c r="N83" s="48">
        <f t="shared" si="5"/>
        <v>11</v>
      </c>
      <c r="P83" s="225" t="s">
        <v>1162</v>
      </c>
    </row>
    <row r="84" spans="2:16" ht="16.5" hidden="1" customHeight="1" x14ac:dyDescent="0.2">
      <c r="B84" s="234" t="s">
        <v>200</v>
      </c>
      <c r="C84" s="234" t="s">
        <v>1050</v>
      </c>
      <c r="D84" s="234"/>
      <c r="E84" s="62"/>
      <c r="F84" s="61" t="s">
        <v>1037</v>
      </c>
      <c r="G84" s="247" t="s">
        <v>936</v>
      </c>
      <c r="H84" s="64">
        <f>IF(C84="","",1)</f>
        <v>1</v>
      </c>
      <c r="I84" s="62" t="s">
        <v>17</v>
      </c>
      <c r="J84" s="62" t="s">
        <v>1038</v>
      </c>
      <c r="K84" s="255" t="s">
        <v>17</v>
      </c>
      <c r="L84" s="25" t="s">
        <v>357</v>
      </c>
      <c r="M84" s="69" t="d">
        <v>2022-07-19</v>
      </c>
      <c r="N84" s="48">
        <f t="shared" si="5"/>
        <v>-2</v>
      </c>
      <c r="P84" s="223" t="s">
        <v>1156</v>
      </c>
    </row>
    <row r="85" spans="2:16" ht="16.5" hidden="1" customHeight="1" x14ac:dyDescent="0.2">
      <c r="B85" s="234" t="s">
        <v>299</v>
      </c>
      <c r="C85" s="234" t="s">
        <v>1091</v>
      </c>
      <c r="D85" s="62"/>
      <c r="E85" s="62"/>
      <c r="F85" s="61" t="s">
        <v>1037</v>
      </c>
      <c r="G85" s="247"/>
      <c r="H85" s="64"/>
      <c r="I85" s="62"/>
      <c r="J85" s="62"/>
      <c r="K85" s="255"/>
      <c r="L85" s="26"/>
      <c r="M85" s="69" t="d">
        <v>2022-07-19</v>
      </c>
      <c r="N85" s="48">
        <f t="shared" si="5"/>
        <v>-2</v>
      </c>
      <c r="P85" s="222" t="s">
        <v>1078</v>
      </c>
    </row>
    <row r="86" spans="2:16" ht="16.5" hidden="1" customHeight="1" x14ac:dyDescent="0.2">
      <c r="B86" s="234" t="s">
        <v>1531</v>
      </c>
      <c r="C86" s="234" t="s">
        <v>1148</v>
      </c>
      <c r="D86" s="62"/>
      <c r="E86" s="62"/>
      <c r="F86" s="61" t="s">
        <v>1072</v>
      </c>
      <c r="G86" s="247" t="s">
        <v>903</v>
      </c>
      <c r="H86" s="64">
        <f>IF(C86="","",1)</f>
        <v>1</v>
      </c>
      <c r="I86" s="62" t="s">
        <v>78</v>
      </c>
      <c r="J86" s="62" t="s">
        <v>1038</v>
      </c>
      <c r="K86" s="255" t="s">
        <v>9</v>
      </c>
      <c r="L86" s="25" t="s">
        <v>357</v>
      </c>
      <c r="M86" s="69" t="d">
        <v>2022-07-14</v>
      </c>
      <c r="N86" s="48">
        <f t="shared" si="5"/>
        <v>3</v>
      </c>
      <c r="P86" s="226" t="s">
        <v>1093</v>
      </c>
    </row>
    <row r="87" spans="2:16" ht="16.5" hidden="1" customHeight="1" x14ac:dyDescent="0.2">
      <c r="B87" s="234" t="s">
        <v>1565</v>
      </c>
      <c r="C87" s="234" t="s">
        <v>1566</v>
      </c>
      <c r="D87" s="62"/>
      <c r="E87" s="62"/>
      <c r="F87" s="61" t="s">
        <v>1037</v>
      </c>
      <c r="G87" s="260" t="s">
        <v>1015</v>
      </c>
      <c r="H87" s="235">
        <f>IF(C87="","",2)</f>
        <v>2</v>
      </c>
      <c r="I87" s="250"/>
      <c r="J87" s="263"/>
      <c r="K87" s="255"/>
      <c r="L87" s="25" t="s">
        <v>357</v>
      </c>
      <c r="M87" s="69" t="d">
        <v>2022-07-13</v>
      </c>
      <c r="N87" s="48">
        <f t="shared" si="5"/>
        <v>4</v>
      </c>
      <c r="P87" s="225" t="s">
        <v>1171</v>
      </c>
    </row>
    <row r="88" spans="2:16" ht="16.5" hidden="1" customHeight="1" x14ac:dyDescent="0.2">
      <c r="B88" s="234" t="s">
        <v>1645</v>
      </c>
      <c r="C88" s="234" t="s">
        <v>1540</v>
      </c>
      <c r="D88" s="62"/>
      <c r="E88" s="62"/>
      <c r="F88" s="61" t="s">
        <v>1025</v>
      </c>
      <c r="G88" s="247" t="s">
        <v>935</v>
      </c>
      <c r="H88" s="64">
        <f>IF(C88="","",1)</f>
        <v>1</v>
      </c>
      <c r="I88" s="62" t="s">
        <v>17</v>
      </c>
      <c r="J88" s="62" t="s">
        <v>1038</v>
      </c>
      <c r="K88" s="255" t="s">
        <v>17</v>
      </c>
      <c r="L88" s="20" t="s">
        <v>8</v>
      </c>
      <c r="M88" s="69" t="d">
        <v>2022-07-17</v>
      </c>
      <c r="N88" s="48">
        <f t="shared" si="5"/>
        <v>0</v>
      </c>
      <c r="P88" s="223" t="s">
        <v>1167</v>
      </c>
    </row>
    <row r="89" spans="2:16" ht="16.5" hidden="1" customHeight="1" x14ac:dyDescent="0.2">
      <c r="B89" s="234" t="s">
        <v>1567</v>
      </c>
      <c r="C89" s="234" t="s">
        <v>1077</v>
      </c>
      <c r="D89" s="234"/>
      <c r="E89" s="234"/>
      <c r="F89" s="61" t="s">
        <v>1037</v>
      </c>
      <c r="G89" s="247" t="s">
        <v>1010</v>
      </c>
      <c r="H89" s="64">
        <f>IF(C89="","",2)</f>
        <v>2</v>
      </c>
      <c r="I89" s="62" t="s">
        <v>77</v>
      </c>
      <c r="J89" s="62" t="s">
        <v>1038</v>
      </c>
      <c r="K89" s="255" t="s">
        <v>14</v>
      </c>
      <c r="L89" s="26" t="s">
        <v>58</v>
      </c>
      <c r="M89" s="69" t="d">
        <v>2022-07-13</v>
      </c>
      <c r="N89" s="48">
        <f t="shared" si="5"/>
        <v>4</v>
      </c>
      <c r="P89" s="219" t="s">
        <v>1096</v>
      </c>
    </row>
    <row r="90" spans="2:16" ht="16.5" hidden="1" customHeight="1" x14ac:dyDescent="0.2">
      <c r="B90" s="234" t="s">
        <v>1599</v>
      </c>
      <c r="C90" s="234" t="s">
        <v>1600</v>
      </c>
      <c r="D90" s="62"/>
      <c r="E90" s="62"/>
      <c r="F90" s="61" t="s">
        <v>1037</v>
      </c>
      <c r="G90" s="247" t="s">
        <v>965</v>
      </c>
      <c r="H90" s="64">
        <f>IF(C90="","",3)</f>
        <v>3</v>
      </c>
      <c r="I90" s="62" t="s">
        <v>1030</v>
      </c>
      <c r="J90" s="62" t="s">
        <v>1038</v>
      </c>
      <c r="K90" s="255" t="s">
        <v>21</v>
      </c>
      <c r="L90" s="25" t="s">
        <v>357</v>
      </c>
      <c r="M90" s="69" t="d">
        <v>2022-07-19</v>
      </c>
      <c r="N90" s="48">
        <f t="shared" si="5"/>
        <v>-2</v>
      </c>
      <c r="P90" s="225" t="s">
        <v>1150</v>
      </c>
    </row>
    <row r="91" spans="2:16" ht="16.5" hidden="1" customHeight="1" x14ac:dyDescent="0.2">
      <c r="B91" s="234" t="s">
        <v>1601</v>
      </c>
      <c r="C91" s="234" t="s">
        <v>1527</v>
      </c>
      <c r="D91" s="62"/>
      <c r="E91" s="62"/>
      <c r="F91" s="61" t="s">
        <v>51</v>
      </c>
      <c r="G91" s="247" t="s">
        <v>972</v>
      </c>
      <c r="H91" s="64">
        <f>IF(C91="","",3)</f>
        <v>3</v>
      </c>
      <c r="I91" s="62" t="s">
        <v>87</v>
      </c>
      <c r="J91" s="62" t="s">
        <v>1038</v>
      </c>
      <c r="K91" s="255" t="s">
        <v>105</v>
      </c>
      <c r="L91" s="26" t="s">
        <v>58</v>
      </c>
      <c r="M91" s="69" t="d">
        <v>2022-07-17</v>
      </c>
      <c r="N91" s="48">
        <f t="shared" si="5"/>
        <v>0</v>
      </c>
      <c r="P91" s="226" t="s">
        <v>1132</v>
      </c>
    </row>
    <row r="92" spans="2:16" ht="16.5" hidden="1" customHeight="1" x14ac:dyDescent="0.2">
      <c r="B92" s="234" t="s">
        <v>1646</v>
      </c>
      <c r="C92" s="234" t="s">
        <v>1128</v>
      </c>
      <c r="D92" s="62"/>
      <c r="E92" s="62"/>
      <c r="F92" s="61" t="s">
        <v>1037</v>
      </c>
      <c r="G92" s="247" t="s">
        <v>995</v>
      </c>
      <c r="H92" s="64">
        <f>IF(C92="","",3)</f>
        <v>3</v>
      </c>
      <c r="I92" s="62" t="s">
        <v>82</v>
      </c>
      <c r="J92" s="62" t="s">
        <v>1038</v>
      </c>
      <c r="K92" s="275" t="s">
        <v>34</v>
      </c>
      <c r="L92" s="25" t="s">
        <v>357</v>
      </c>
      <c r="M92" s="69" t="d">
        <v>2022-07-13</v>
      </c>
      <c r="N92" s="48">
        <f t="shared" si="5"/>
        <v>4</v>
      </c>
      <c r="P92" s="225" t="s">
        <v>1081</v>
      </c>
    </row>
    <row r="93" spans="2:16" ht="16.5" hidden="1" customHeight="1" x14ac:dyDescent="0.2">
      <c r="B93" s="234" t="s">
        <v>293</v>
      </c>
      <c r="C93" s="234" t="s">
        <v>1040</v>
      </c>
      <c r="D93" s="62"/>
      <c r="E93" s="62"/>
      <c r="F93" s="61" t="s">
        <v>1025</v>
      </c>
      <c r="G93" s="247" t="s">
        <v>956</v>
      </c>
      <c r="H93" s="64">
        <f>IF(C93="","",3)</f>
        <v>3</v>
      </c>
      <c r="I93" s="62" t="s">
        <v>87</v>
      </c>
      <c r="J93" s="62" t="s">
        <v>1038</v>
      </c>
      <c r="K93" s="255" t="s">
        <v>21</v>
      </c>
      <c r="L93" s="25" t="s">
        <v>357</v>
      </c>
      <c r="M93" s="69" t="d">
        <v>2022-07-18</v>
      </c>
      <c r="N93" s="48">
        <f t="shared" si="5"/>
        <v>-1</v>
      </c>
      <c r="P93" s="230" t="s">
        <v>1105</v>
      </c>
    </row>
    <row r="94" spans="2:16" ht="16.5" hidden="1" customHeight="1" x14ac:dyDescent="0.2">
      <c r="B94" s="234" t="s">
        <v>1518</v>
      </c>
      <c r="C94" s="234" t="s">
        <v>1039</v>
      </c>
      <c r="D94" s="234"/>
      <c r="E94" s="62"/>
      <c r="F94" s="61" t="s">
        <v>8</v>
      </c>
      <c r="G94" s="247" t="s">
        <v>946</v>
      </c>
      <c r="H94" s="64">
        <f>IF(C94="","",1)</f>
        <v>1</v>
      </c>
      <c r="I94" s="62" t="s">
        <v>1030</v>
      </c>
      <c r="J94" s="62" t="s">
        <v>1038</v>
      </c>
      <c r="K94" s="255" t="s">
        <v>1027</v>
      </c>
      <c r="L94" s="25" t="s">
        <v>357</v>
      </c>
      <c r="M94" s="69" t="d">
        <v>2022-07-11</v>
      </c>
      <c r="N94" s="48">
        <f t="shared" si="5"/>
        <v>6</v>
      </c>
      <c r="P94" s="230" t="s">
        <v>1090</v>
      </c>
    </row>
    <row r="95" spans="2:16" ht="16.5" hidden="1" customHeight="1" x14ac:dyDescent="0.2">
      <c r="B95" s="234" t="s">
        <v>292</v>
      </c>
      <c r="C95" s="234" t="s">
        <v>1102</v>
      </c>
      <c r="D95" s="62"/>
      <c r="E95" s="62"/>
      <c r="F95" s="61" t="s">
        <v>1037</v>
      </c>
      <c r="G95" s="247" t="s">
        <v>904</v>
      </c>
      <c r="H95" s="64">
        <f>IF(C95="","",1)</f>
        <v>1</v>
      </c>
      <c r="I95" s="62" t="s">
        <v>78</v>
      </c>
      <c r="J95" s="62" t="s">
        <v>1038</v>
      </c>
      <c r="K95" s="255" t="s">
        <v>9</v>
      </c>
      <c r="L95" s="25" t="s">
        <v>357</v>
      </c>
      <c r="M95" s="69" t="d">
        <v>2022-07-05</v>
      </c>
      <c r="N95" s="48">
        <f t="shared" si="5"/>
        <v>12</v>
      </c>
    </row>
    <row r="96" spans="2:16" ht="16.5" hidden="1" customHeight="1" x14ac:dyDescent="0.2">
      <c r="B96" s="234" t="s">
        <v>290</v>
      </c>
      <c r="C96" s="234" t="s">
        <v>107</v>
      </c>
      <c r="D96" s="62"/>
      <c r="E96" s="80"/>
      <c r="F96" s="3" t="s">
        <v>1037</v>
      </c>
      <c r="G96" s="253" t="s">
        <v>898</v>
      </c>
      <c r="H96" s="47">
        <f>IF(C96="","",1)</f>
        <v>1</v>
      </c>
      <c r="I96" s="80" t="s">
        <v>58</v>
      </c>
      <c r="J96" s="80" t="s">
        <v>1038</v>
      </c>
      <c r="K96" s="254" t="s">
        <v>48</v>
      </c>
      <c r="L96" s="25" t="s">
        <v>357</v>
      </c>
      <c r="M96" s="69" t="d">
        <v>2022-07-14</v>
      </c>
      <c r="N96" s="48">
        <f t="shared" si="5"/>
        <v>3</v>
      </c>
    </row>
    <row r="97" spans="1:14" ht="16.5" hidden="1" customHeight="1" x14ac:dyDescent="0.2">
      <c r="B97" s="234" t="s">
        <v>1602</v>
      </c>
      <c r="C97" s="234" t="s">
        <v>1603</v>
      </c>
      <c r="D97" s="62"/>
      <c r="E97" s="62"/>
      <c r="F97" s="61" t="s">
        <v>1037</v>
      </c>
      <c r="G97" s="247" t="s">
        <v>963</v>
      </c>
      <c r="H97" s="64">
        <f>IF(C97="","",1)</f>
        <v>1</v>
      </c>
      <c r="I97" s="62" t="s">
        <v>1030</v>
      </c>
      <c r="J97" s="62" t="s">
        <v>1038</v>
      </c>
      <c r="K97" s="255" t="s">
        <v>119</v>
      </c>
      <c r="L97" s="26" t="s">
        <v>58</v>
      </c>
      <c r="M97" s="69" t="d">
        <v>2022-07-16</v>
      </c>
      <c r="N97" s="48">
        <f t="shared" si="5"/>
        <v>1</v>
      </c>
    </row>
    <row r="98" spans="1:14" ht="16.5" hidden="1" customHeight="1" x14ac:dyDescent="0.2">
      <c r="B98" s="60" t="s">
        <v>1502</v>
      </c>
      <c r="C98" s="60" t="s">
        <v>1503</v>
      </c>
      <c r="D98" s="80"/>
      <c r="E98" s="234"/>
      <c r="F98" s="61" t="s">
        <v>1037</v>
      </c>
      <c r="G98" s="260" t="s">
        <v>1015</v>
      </c>
      <c r="H98" s="235">
        <f>IF(C98="","",2)</f>
        <v>2</v>
      </c>
      <c r="I98" s="250"/>
      <c r="J98" s="250"/>
      <c r="K98" s="261"/>
      <c r="L98" s="26" t="s">
        <v>58</v>
      </c>
      <c r="M98" s="69" t="d">
        <v>2022-07-14</v>
      </c>
      <c r="N98" s="48">
        <f t="shared" si="5"/>
        <v>3</v>
      </c>
    </row>
    <row r="99" spans="1:14" ht="16.5" hidden="1" customHeight="1" x14ac:dyDescent="0.2">
      <c r="B99" s="234" t="s">
        <v>1647</v>
      </c>
      <c r="C99" s="234" t="s">
        <v>1144</v>
      </c>
      <c r="D99" s="62"/>
      <c r="E99" s="80"/>
      <c r="F99" s="3" t="s">
        <v>1037</v>
      </c>
      <c r="G99" s="253" t="s">
        <v>886</v>
      </c>
      <c r="H99" s="47">
        <f>IF(C99="","",1)</f>
        <v>1</v>
      </c>
      <c r="I99" s="80"/>
      <c r="J99" s="80"/>
      <c r="K99" s="254" t="s">
        <v>44</v>
      </c>
      <c r="L99" s="21" t="s">
        <v>6</v>
      </c>
      <c r="M99" s="70" t="d">
        <v>2022-07-20</v>
      </c>
      <c r="N99" s="48">
        <f t="shared" si="5"/>
        <v>-3</v>
      </c>
    </row>
    <row r="100" spans="1:14" ht="16.5" hidden="1" customHeight="1" x14ac:dyDescent="0.2">
      <c r="B100" s="234" t="s">
        <v>1552</v>
      </c>
      <c r="C100" s="234" t="s">
        <v>1495</v>
      </c>
      <c r="D100" s="62"/>
      <c r="E100" s="62" t="s">
        <v>1113</v>
      </c>
      <c r="F100" s="61" t="s">
        <v>1037</v>
      </c>
      <c r="G100" s="247"/>
      <c r="H100" s="64"/>
      <c r="I100" s="62"/>
      <c r="J100" s="62"/>
      <c r="K100" s="255"/>
      <c r="L100" s="25"/>
      <c r="M100" s="69" t="d">
        <v>2022-07-14</v>
      </c>
      <c r="N100" s="48">
        <f t="shared" si="5"/>
        <v>3</v>
      </c>
    </row>
    <row r="101" spans="1:14" ht="16.5" hidden="1" customHeight="1" x14ac:dyDescent="0.2">
      <c r="B101" s="60" t="s">
        <v>1524</v>
      </c>
      <c r="C101" s="60" t="s">
        <v>1129</v>
      </c>
      <c r="D101" s="80"/>
      <c r="E101" s="62"/>
      <c r="F101" s="61" t="s">
        <v>91</v>
      </c>
      <c r="G101" s="247" t="s">
        <v>1058</v>
      </c>
      <c r="H101" s="64">
        <f>IF(C101="","",3)</f>
        <v>3</v>
      </c>
      <c r="I101" s="62" t="s">
        <v>1030</v>
      </c>
      <c r="J101" s="62" t="s">
        <v>1038</v>
      </c>
      <c r="K101" s="255" t="s">
        <v>21</v>
      </c>
      <c r="L101" s="26" t="s">
        <v>58</v>
      </c>
      <c r="M101" s="69" t="d">
        <v>2022-07-16</v>
      </c>
      <c r="N101" s="48">
        <f t="shared" ref="N101:N132" si="6">IF(M101="","",$L$3-M101+1)</f>
        <v>1</v>
      </c>
    </row>
    <row r="102" spans="1:14" ht="16.5" hidden="1" customHeight="1" x14ac:dyDescent="0.2">
      <c r="B102" s="234" t="s">
        <v>1604</v>
      </c>
      <c r="C102" s="234" t="s">
        <v>1131</v>
      </c>
      <c r="D102" s="62"/>
      <c r="E102" s="62"/>
      <c r="F102" s="61" t="s">
        <v>8</v>
      </c>
      <c r="G102" s="247" t="s">
        <v>1044</v>
      </c>
      <c r="H102" s="64">
        <f>IF(C102="","",2)</f>
        <v>2</v>
      </c>
      <c r="I102" s="62" t="s">
        <v>78</v>
      </c>
      <c r="J102" s="62" t="s">
        <v>1038</v>
      </c>
      <c r="K102" s="255" t="s">
        <v>1028</v>
      </c>
      <c r="L102" s="25" t="s">
        <v>357</v>
      </c>
      <c r="M102" s="69" t="d">
        <v>2022-07-11</v>
      </c>
      <c r="N102" s="48">
        <f t="shared" si="6"/>
        <v>6</v>
      </c>
    </row>
    <row r="103" spans="1:14" ht="16.5" hidden="1" customHeight="1" x14ac:dyDescent="0.2">
      <c r="B103" s="234" t="s">
        <v>1620</v>
      </c>
      <c r="C103" s="234" t="s">
        <v>1127</v>
      </c>
      <c r="D103" s="62"/>
      <c r="E103" s="62"/>
      <c r="F103" s="61" t="s">
        <v>1042</v>
      </c>
      <c r="G103" s="247" t="s">
        <v>994</v>
      </c>
      <c r="H103" s="64">
        <f>IF(C103="","",3)</f>
        <v>3</v>
      </c>
      <c r="I103" s="62" t="s">
        <v>33</v>
      </c>
      <c r="J103" s="62" t="s">
        <v>1038</v>
      </c>
      <c r="K103" s="255" t="s">
        <v>31</v>
      </c>
      <c r="L103" s="25" t="s">
        <v>357</v>
      </c>
      <c r="M103" s="69" t="d">
        <v>2022-07-16</v>
      </c>
      <c r="N103" s="48">
        <f t="shared" si="6"/>
        <v>1</v>
      </c>
    </row>
    <row r="104" spans="1:14" ht="16.5" hidden="1" customHeight="1" x14ac:dyDescent="0.2">
      <c r="A104" s="1" t="d">
        <v>2022-06-04</v>
      </c>
      <c r="B104" s="234" t="s">
        <v>289</v>
      </c>
      <c r="C104" s="234" t="s">
        <v>107</v>
      </c>
      <c r="D104" s="62"/>
      <c r="E104" s="234"/>
      <c r="F104" s="61" t="s">
        <v>1037</v>
      </c>
      <c r="G104" s="247" t="s">
        <v>1006</v>
      </c>
      <c r="H104" s="64">
        <f>IF(C104="","",1)</f>
        <v>1</v>
      </c>
      <c r="I104" s="62" t="s">
        <v>77</v>
      </c>
      <c r="J104" s="62" t="s">
        <v>1038</v>
      </c>
      <c r="K104" s="255" t="s">
        <v>24</v>
      </c>
      <c r="L104" s="20" t="s">
        <v>8</v>
      </c>
      <c r="M104" s="69" t="d">
        <v>2022-07-07</v>
      </c>
      <c r="N104" s="48">
        <f t="shared" si="6"/>
        <v>10</v>
      </c>
    </row>
    <row r="105" spans="1:14" ht="16.5" hidden="1" customHeight="1" x14ac:dyDescent="0.2">
      <c r="B105" s="60" t="s">
        <v>1164</v>
      </c>
      <c r="C105" s="60" t="s">
        <v>1165</v>
      </c>
      <c r="D105" s="80"/>
      <c r="E105" s="62"/>
      <c r="F105" s="61" t="s">
        <v>8</v>
      </c>
      <c r="G105" s="247" t="s">
        <v>926</v>
      </c>
      <c r="H105" s="64">
        <f>IF(C105="","",2)</f>
        <v>2</v>
      </c>
      <c r="I105" s="62" t="s">
        <v>78</v>
      </c>
      <c r="J105" s="62" t="s">
        <v>1038</v>
      </c>
      <c r="K105" s="255" t="s">
        <v>1028</v>
      </c>
      <c r="L105" s="26" t="s">
        <v>58</v>
      </c>
      <c r="M105" s="69" t="d">
        <v>2022-07-18</v>
      </c>
      <c r="N105" s="48">
        <f t="shared" si="6"/>
        <v>-1</v>
      </c>
    </row>
    <row r="106" spans="1:14" ht="16.5" hidden="1" customHeight="1" x14ac:dyDescent="0.2">
      <c r="B106" s="234" t="s">
        <v>135</v>
      </c>
      <c r="C106" s="234" t="s">
        <v>1052</v>
      </c>
      <c r="D106" s="62"/>
      <c r="E106" s="62"/>
      <c r="F106" s="61" t="s">
        <v>91</v>
      </c>
      <c r="G106" s="247" t="s">
        <v>966</v>
      </c>
      <c r="H106" s="64">
        <f>IF(C106="","",3)</f>
        <v>3</v>
      </c>
      <c r="I106" s="62" t="s">
        <v>1030</v>
      </c>
      <c r="J106" s="62" t="s">
        <v>1038</v>
      </c>
      <c r="K106" s="255" t="s">
        <v>21</v>
      </c>
      <c r="L106" s="26" t="s">
        <v>58</v>
      </c>
      <c r="M106" s="69" t="d">
        <v>2022-07-19</v>
      </c>
      <c r="N106" s="48">
        <f t="shared" si="6"/>
        <v>-2</v>
      </c>
    </row>
    <row r="107" spans="1:14" ht="16.5" hidden="1" customHeight="1" x14ac:dyDescent="0.2">
      <c r="B107" s="234" t="s">
        <v>1541</v>
      </c>
      <c r="C107" s="234" t="s">
        <v>1051</v>
      </c>
      <c r="D107" s="62"/>
      <c r="E107" s="62"/>
      <c r="F107" s="61" t="s">
        <v>1037</v>
      </c>
      <c r="G107" s="247" t="s">
        <v>905</v>
      </c>
      <c r="H107" s="64">
        <f>IF(C107="","",1)</f>
        <v>1</v>
      </c>
      <c r="I107" s="62" t="s">
        <v>77</v>
      </c>
      <c r="J107" s="62" t="s">
        <v>1038</v>
      </c>
      <c r="K107" s="255" t="s">
        <v>10</v>
      </c>
      <c r="L107" s="25" t="s">
        <v>357</v>
      </c>
      <c r="M107" s="69" t="d">
        <v>2022-07-12</v>
      </c>
      <c r="N107" s="48">
        <f t="shared" si="6"/>
        <v>5</v>
      </c>
    </row>
    <row r="108" spans="1:14" ht="16.5" hidden="1" customHeight="1" x14ac:dyDescent="0.2">
      <c r="A108" s="1" t="s">
        <v>1034</v>
      </c>
      <c r="B108" s="234" t="s">
        <v>1568</v>
      </c>
      <c r="C108" s="234" t="s">
        <v>1519</v>
      </c>
      <c r="D108" s="62"/>
      <c r="E108" s="62"/>
      <c r="F108" s="61" t="s">
        <v>91</v>
      </c>
      <c r="G108" s="247" t="s">
        <v>990</v>
      </c>
      <c r="H108" s="64">
        <f>IF(C108="","",1)</f>
        <v>1</v>
      </c>
      <c r="I108" s="62"/>
      <c r="J108" s="62"/>
      <c r="K108" s="255" t="s">
        <v>33</v>
      </c>
      <c r="L108" s="25" t="s">
        <v>357</v>
      </c>
      <c r="M108" s="69" t="d">
        <v>2022-07-10</v>
      </c>
      <c r="N108" s="48">
        <f t="shared" si="6"/>
        <v>7</v>
      </c>
    </row>
    <row r="109" spans="1:14" ht="16.5" hidden="1" customHeight="1" x14ac:dyDescent="0.2">
      <c r="B109" s="234" t="s">
        <v>1585</v>
      </c>
      <c r="C109" s="234" t="s">
        <v>1039</v>
      </c>
      <c r="D109" s="62"/>
      <c r="E109" s="62"/>
      <c r="F109" s="61" t="s">
        <v>1076</v>
      </c>
      <c r="G109" s="247" t="s">
        <v>982</v>
      </c>
      <c r="H109" s="64">
        <f>IF(C109="","",1)</f>
        <v>1</v>
      </c>
      <c r="I109" s="62" t="s">
        <v>78</v>
      </c>
      <c r="J109" s="62" t="s">
        <v>1038</v>
      </c>
      <c r="K109" s="255" t="s">
        <v>28</v>
      </c>
      <c r="L109" s="25" t="s">
        <v>357</v>
      </c>
      <c r="M109" s="69" t="d">
        <v>2022-07-17</v>
      </c>
      <c r="N109" s="48">
        <f t="shared" si="6"/>
        <v>0</v>
      </c>
    </row>
    <row r="110" spans="1:14" ht="16.5" hidden="1" customHeight="1" x14ac:dyDescent="0.2">
      <c r="A110" s="1" t="s">
        <v>1021</v>
      </c>
      <c r="B110" s="234" t="s">
        <v>285</v>
      </c>
      <c r="C110" s="234" t="s">
        <v>1048</v>
      </c>
      <c r="D110" s="234"/>
      <c r="E110" s="246"/>
      <c r="F110" s="3" t="s">
        <v>1037</v>
      </c>
      <c r="G110" s="256" t="s">
        <v>890</v>
      </c>
      <c r="H110" s="47">
        <f>IF(C110="","",2)</f>
        <v>2</v>
      </c>
      <c r="I110" s="80" t="s">
        <v>58</v>
      </c>
      <c r="J110" s="80" t="s">
        <v>1038</v>
      </c>
      <c r="K110" s="254" t="s">
        <v>49</v>
      </c>
      <c r="L110" s="25" t="s">
        <v>357</v>
      </c>
      <c r="M110" s="69" t="d">
        <v>2022-07-16</v>
      </c>
      <c r="N110" s="48">
        <f t="shared" si="6"/>
        <v>1</v>
      </c>
    </row>
    <row r="111" spans="1:14" ht="16.5" hidden="1" customHeight="1" x14ac:dyDescent="0.2">
      <c r="A111" s="1" t="d">
        <v>1899-12-30</v>
      </c>
      <c r="B111" s="234" t="s">
        <v>1586</v>
      </c>
      <c r="C111" s="234" t="s">
        <v>1587</v>
      </c>
      <c r="D111" s="62"/>
      <c r="E111" s="80"/>
      <c r="F111" s="3" t="s">
        <v>1037</v>
      </c>
      <c r="G111" s="256" t="s">
        <v>880</v>
      </c>
      <c r="H111" s="47">
        <f>IF(C111="","",1)</f>
        <v>1</v>
      </c>
      <c r="I111" s="80" t="s">
        <v>79</v>
      </c>
      <c r="J111" s="80" t="s">
        <v>1038</v>
      </c>
      <c r="K111" s="254" t="s">
        <v>40</v>
      </c>
      <c r="L111" s="25" t="s">
        <v>357</v>
      </c>
      <c r="M111" s="69" t="d">
        <v>2022-07-20</v>
      </c>
      <c r="N111" s="48">
        <f t="shared" si="6"/>
        <v>-3</v>
      </c>
    </row>
    <row r="112" spans="1:14" ht="16.5" hidden="1" customHeight="1" x14ac:dyDescent="0.2">
      <c r="B112" s="234" t="s">
        <v>1621</v>
      </c>
      <c r="C112" s="234" t="s">
        <v>1051</v>
      </c>
      <c r="D112" s="62"/>
      <c r="E112" s="62"/>
      <c r="F112" s="61" t="s">
        <v>8</v>
      </c>
      <c r="G112" s="247" t="s">
        <v>945</v>
      </c>
      <c r="H112" s="64">
        <f>IF(C112="","",1)</f>
        <v>1</v>
      </c>
      <c r="I112" s="62" t="s">
        <v>87</v>
      </c>
      <c r="J112" s="62" t="s">
        <v>1038</v>
      </c>
      <c r="K112" s="255" t="s">
        <v>1026</v>
      </c>
      <c r="L112" s="26" t="s">
        <v>58</v>
      </c>
      <c r="M112" s="69" t="d">
        <v>2022-07-18</v>
      </c>
      <c r="N112" s="48">
        <f t="shared" si="6"/>
        <v>-1</v>
      </c>
    </row>
    <row r="113" spans="1:14" ht="16.5" hidden="1" customHeight="1" x14ac:dyDescent="0.2">
      <c r="B113" s="234" t="s">
        <v>186</v>
      </c>
      <c r="C113" s="234" t="s">
        <v>1071</v>
      </c>
      <c r="D113" s="62"/>
      <c r="E113" s="62"/>
      <c r="F113" s="61" t="s">
        <v>1037</v>
      </c>
      <c r="G113" s="247" t="s">
        <v>1009</v>
      </c>
      <c r="H113" s="64">
        <f>IF(C113="","",2)</f>
        <v>2</v>
      </c>
      <c r="I113" s="62" t="s">
        <v>85</v>
      </c>
      <c r="J113" s="62" t="s">
        <v>1038</v>
      </c>
      <c r="K113" s="255" t="s">
        <v>1083</v>
      </c>
      <c r="L113" s="25" t="s">
        <v>357</v>
      </c>
      <c r="M113" s="69" t="d">
        <v>2022-07-11</v>
      </c>
      <c r="N113" s="48">
        <f t="shared" si="6"/>
        <v>6</v>
      </c>
    </row>
    <row r="114" spans="1:14" ht="16.5" hidden="1" customHeight="1" x14ac:dyDescent="0.2">
      <c r="B114" s="234" t="s">
        <v>1648</v>
      </c>
      <c r="C114" s="234" t="s">
        <v>1649</v>
      </c>
      <c r="D114" s="62"/>
      <c r="E114" s="62"/>
      <c r="F114" s="61" t="s">
        <v>8</v>
      </c>
      <c r="G114" s="247" t="s">
        <v>927</v>
      </c>
      <c r="H114" s="64">
        <f>IF(C114="","",2)</f>
        <v>2</v>
      </c>
      <c r="I114" s="62" t="s">
        <v>79</v>
      </c>
      <c r="J114" s="62" t="s">
        <v>1038</v>
      </c>
      <c r="K114" s="255" t="s">
        <v>1026</v>
      </c>
      <c r="L114" s="25" t="s">
        <v>357</v>
      </c>
      <c r="M114" s="69" t="d">
        <v>2022-07-18</v>
      </c>
      <c r="N114" s="48">
        <f t="shared" si="6"/>
        <v>-1</v>
      </c>
    </row>
    <row r="115" spans="1:14" ht="16.5" hidden="1" customHeight="1" x14ac:dyDescent="0.2">
      <c r="A115" s="1" t="d">
        <v>2021-07-27</v>
      </c>
      <c r="B115" s="234" t="s">
        <v>1622</v>
      </c>
      <c r="C115" s="234" t="s">
        <v>1094</v>
      </c>
      <c r="D115" s="62"/>
      <c r="E115" s="62"/>
      <c r="F115" s="61" t="s">
        <v>1037</v>
      </c>
      <c r="G115" s="247" t="s">
        <v>964</v>
      </c>
      <c r="H115" s="64">
        <f>IF(C115="","",3)</f>
        <v>3</v>
      </c>
      <c r="I115" s="62" t="s">
        <v>1030</v>
      </c>
      <c r="J115" s="62" t="s">
        <v>1038</v>
      </c>
      <c r="K115" s="255" t="s">
        <v>21</v>
      </c>
      <c r="L115" s="20" t="s">
        <v>8</v>
      </c>
      <c r="M115" s="69" t="d">
        <v>2022-07-12</v>
      </c>
      <c r="N115" s="48">
        <f t="shared" si="6"/>
        <v>5</v>
      </c>
    </row>
    <row r="116" spans="1:14" ht="16.5" hidden="1" customHeight="1" x14ac:dyDescent="0.2">
      <c r="B116" s="234" t="s">
        <v>1650</v>
      </c>
      <c r="C116" s="234" t="s">
        <v>1532</v>
      </c>
      <c r="D116" s="62"/>
      <c r="E116" s="249"/>
      <c r="F116" s="259" t="s">
        <v>1037</v>
      </c>
      <c r="G116" s="260" t="s">
        <v>2</v>
      </c>
      <c r="H116" s="235">
        <f>IF(C116="","",1)</f>
        <v>1</v>
      </c>
      <c r="I116" s="250"/>
      <c r="J116" s="250"/>
      <c r="K116" s="261"/>
      <c r="L116" s="21" t="s">
        <v>55</v>
      </c>
      <c r="M116" s="70" t="d">
        <v>2022-07-13</v>
      </c>
      <c r="N116" s="48">
        <f t="shared" si="6"/>
        <v>4</v>
      </c>
    </row>
    <row r="117" spans="1:14" ht="16.5" hidden="1" customHeight="1" x14ac:dyDescent="0.2">
      <c r="A117" s="1" t="d">
        <v>2022-05-25</v>
      </c>
      <c r="B117" s="234" t="s">
        <v>1651</v>
      </c>
      <c r="C117" s="234" t="s">
        <v>107</v>
      </c>
      <c r="D117" s="62"/>
      <c r="E117" s="62"/>
      <c r="F117" s="61" t="s">
        <v>91</v>
      </c>
      <c r="G117" s="247" t="s">
        <v>979</v>
      </c>
      <c r="H117" s="64">
        <f>IF(C117="","",2)</f>
        <v>2</v>
      </c>
      <c r="I117" s="62" t="s">
        <v>78</v>
      </c>
      <c r="J117" s="62" t="s">
        <v>1038</v>
      </c>
      <c r="K117" s="255" t="s">
        <v>28</v>
      </c>
      <c r="L117" s="25" t="s">
        <v>357</v>
      </c>
      <c r="M117" s="69" t="d">
        <v>2022-07-10</v>
      </c>
      <c r="N117" s="48">
        <f t="shared" si="6"/>
        <v>7</v>
      </c>
    </row>
    <row r="118" spans="1:14" ht="16.5" hidden="1" customHeight="1" x14ac:dyDescent="0.2">
      <c r="A118" s="1" t="s">
        <v>1021</v>
      </c>
      <c r="B118" s="60" t="s">
        <v>1652</v>
      </c>
      <c r="C118" s="60" t="s">
        <v>1110</v>
      </c>
      <c r="D118" s="80"/>
      <c r="E118" s="62"/>
      <c r="F118" s="61" t="s">
        <v>1037</v>
      </c>
      <c r="G118" s="247" t="s">
        <v>971</v>
      </c>
      <c r="H118" s="64">
        <f>IF(C118="","",2)</f>
        <v>2</v>
      </c>
      <c r="I118" s="62" t="s">
        <v>1030</v>
      </c>
      <c r="J118" s="62" t="s">
        <v>1038</v>
      </c>
      <c r="K118" s="255" t="s">
        <v>21</v>
      </c>
      <c r="L118" s="26" t="s">
        <v>58</v>
      </c>
      <c r="M118" s="69" t="d">
        <v>2022-07-16</v>
      </c>
      <c r="N118" s="48">
        <f t="shared" si="6"/>
        <v>1</v>
      </c>
    </row>
    <row r="119" spans="1:14" ht="16.5" hidden="1" customHeight="1" x14ac:dyDescent="0.2">
      <c r="B119" s="234" t="s">
        <v>1623</v>
      </c>
      <c r="C119" s="234" t="s">
        <v>1127</v>
      </c>
      <c r="D119" s="62"/>
      <c r="E119" s="250"/>
      <c r="F119" s="237" t="s">
        <v>1037</v>
      </c>
      <c r="G119" s="260" t="s">
        <v>4</v>
      </c>
      <c r="H119" s="235">
        <f>IF(C119="","",1)</f>
        <v>1</v>
      </c>
      <c r="I119" s="250"/>
      <c r="J119" s="250"/>
      <c r="K119" s="261"/>
      <c r="L119" s="21" t="s">
        <v>55</v>
      </c>
      <c r="M119" s="70" t="d">
        <v>2022-07-09</v>
      </c>
      <c r="N119" s="48">
        <f t="shared" si="6"/>
        <v>8</v>
      </c>
    </row>
    <row r="120" spans="1:14" ht="16.5" hidden="1" customHeight="1" x14ac:dyDescent="0.2">
      <c r="B120" s="234" t="s">
        <v>1605</v>
      </c>
      <c r="C120" s="234" t="s">
        <v>1606</v>
      </c>
      <c r="D120" s="234"/>
      <c r="E120" s="62"/>
      <c r="F120" s="61" t="s">
        <v>1025</v>
      </c>
      <c r="G120" s="247" t="s">
        <v>933</v>
      </c>
      <c r="H120" s="64">
        <f>IF(C120="","",2)</f>
        <v>2</v>
      </c>
      <c r="I120" s="62" t="s">
        <v>17</v>
      </c>
      <c r="J120" s="62" t="s">
        <v>1038</v>
      </c>
      <c r="K120" s="255" t="s">
        <v>17</v>
      </c>
      <c r="L120" s="25" t="s">
        <v>357</v>
      </c>
      <c r="M120" s="69" t="d">
        <v>2022-07-17</v>
      </c>
      <c r="N120" s="48">
        <f t="shared" si="6"/>
        <v>0</v>
      </c>
    </row>
    <row r="121" spans="1:14" ht="16.5" hidden="1" customHeight="1" x14ac:dyDescent="0.2">
      <c r="A121" s="1" t="d">
        <v>2021-09-03</v>
      </c>
      <c r="B121" s="234" t="s">
        <v>1533</v>
      </c>
      <c r="C121" s="234" t="s">
        <v>1126</v>
      </c>
      <c r="D121" s="62"/>
      <c r="E121" s="62"/>
      <c r="F121" s="61" t="s">
        <v>1037</v>
      </c>
      <c r="G121" s="247" t="s">
        <v>1002</v>
      </c>
      <c r="H121" s="64">
        <f>IF(C121="","",3)</f>
        <v>3</v>
      </c>
      <c r="I121" s="62" t="s">
        <v>20</v>
      </c>
      <c r="J121" s="62" t="s">
        <v>1038</v>
      </c>
      <c r="K121" s="255" t="s">
        <v>39</v>
      </c>
      <c r="L121" s="25" t="s">
        <v>357</v>
      </c>
      <c r="M121" s="69" t="d">
        <v>2022-07-12</v>
      </c>
      <c r="N121" s="48">
        <f t="shared" si="6"/>
        <v>5</v>
      </c>
    </row>
    <row r="122" spans="1:14" ht="16.5" hidden="1" customHeight="1" x14ac:dyDescent="0.2">
      <c r="A122" s="1" t="s">
        <v>1021</v>
      </c>
      <c r="B122" s="234" t="s">
        <v>1512</v>
      </c>
      <c r="C122" s="234" t="s">
        <v>108</v>
      </c>
      <c r="D122" s="62"/>
      <c r="E122" s="62"/>
      <c r="F122" s="61" t="s">
        <v>1037</v>
      </c>
      <c r="G122" s="247" t="s">
        <v>1036</v>
      </c>
      <c r="H122" s="64">
        <f>IF(C122="","",3)</f>
        <v>3</v>
      </c>
      <c r="I122" s="62" t="s">
        <v>1030</v>
      </c>
      <c r="J122" s="62" t="s">
        <v>1038</v>
      </c>
      <c r="K122" s="255" t="s">
        <v>1074</v>
      </c>
      <c r="L122" s="26" t="s">
        <v>58</v>
      </c>
      <c r="M122" s="69" t="d">
        <v>2022-07-16</v>
      </c>
      <c r="N122" s="48">
        <f t="shared" si="6"/>
        <v>1</v>
      </c>
    </row>
    <row r="123" spans="1:14" ht="16.5" hidden="1" customHeight="1" x14ac:dyDescent="0.2">
      <c r="A123" s="1" t="d">
        <v>1900-06-24</v>
      </c>
      <c r="B123" s="234" t="s">
        <v>1504</v>
      </c>
      <c r="C123" s="234" t="s">
        <v>1505</v>
      </c>
      <c r="D123" s="62"/>
      <c r="E123" s="80"/>
      <c r="F123" s="3" t="s">
        <v>1037</v>
      </c>
      <c r="G123" s="256" t="s">
        <v>887</v>
      </c>
      <c r="H123" s="47">
        <f>IF(C123="","",1)</f>
        <v>1</v>
      </c>
      <c r="I123" s="80" t="s">
        <v>58</v>
      </c>
      <c r="J123" s="80" t="s">
        <v>1038</v>
      </c>
      <c r="K123" s="254" t="s">
        <v>48</v>
      </c>
      <c r="L123" s="26" t="s">
        <v>58</v>
      </c>
      <c r="M123" s="69" t="d">
        <v>2022-07-20</v>
      </c>
      <c r="N123" s="48">
        <f t="shared" si="6"/>
        <v>-3</v>
      </c>
    </row>
    <row r="124" spans="1:14" ht="18.75" hidden="1" customHeight="1" x14ac:dyDescent="0.2">
      <c r="B124" s="234" t="s">
        <v>1653</v>
      </c>
      <c r="C124" s="234" t="s">
        <v>1163</v>
      </c>
      <c r="D124" s="62"/>
      <c r="E124" s="62"/>
      <c r="F124" s="61" t="s">
        <v>1037</v>
      </c>
      <c r="G124" s="247" t="s">
        <v>913</v>
      </c>
      <c r="H124" s="64">
        <f>IF(C124="","",3)</f>
        <v>3</v>
      </c>
      <c r="I124" s="62" t="s">
        <v>77</v>
      </c>
      <c r="J124" s="62" t="s">
        <v>1038</v>
      </c>
      <c r="K124" s="255" t="s">
        <v>11</v>
      </c>
      <c r="L124" s="25" t="s">
        <v>357</v>
      </c>
      <c r="M124" s="69" t="d">
        <v>2022-07-16</v>
      </c>
      <c r="N124" s="78">
        <f t="shared" si="6"/>
        <v>1</v>
      </c>
    </row>
    <row r="125" spans="1:14" ht="16.5" hidden="1" customHeight="1" x14ac:dyDescent="0.2">
      <c r="A125" s="44"/>
      <c r="B125" s="234" t="s">
        <v>1553</v>
      </c>
      <c r="C125" s="234" t="s">
        <v>1506</v>
      </c>
      <c r="D125" s="62"/>
      <c r="E125" s="62"/>
      <c r="F125" s="61" t="s">
        <v>8</v>
      </c>
      <c r="G125" s="247" t="s">
        <v>943</v>
      </c>
      <c r="H125" s="64">
        <f>IF(C125="","",3)</f>
        <v>3</v>
      </c>
      <c r="I125" s="62" t="s">
        <v>1030</v>
      </c>
      <c r="J125" s="62" t="s">
        <v>1038</v>
      </c>
      <c r="K125" s="255" t="s">
        <v>1026</v>
      </c>
      <c r="L125" s="26" t="s">
        <v>58</v>
      </c>
      <c r="M125" s="69" t="d">
        <v>2022-07-18</v>
      </c>
      <c r="N125" s="48">
        <f t="shared" si="6"/>
        <v>-1</v>
      </c>
    </row>
    <row r="126" spans="1:14" ht="16.5" hidden="1" customHeight="1" x14ac:dyDescent="0.2">
      <c r="B126" s="234" t="s">
        <v>738</v>
      </c>
      <c r="C126" s="234" t="s">
        <v>1624</v>
      </c>
      <c r="D126" s="234"/>
      <c r="E126" s="80"/>
      <c r="F126" s="3" t="s">
        <v>1037</v>
      </c>
      <c r="G126" s="256" t="s">
        <v>882</v>
      </c>
      <c r="H126" s="47">
        <f>IF(C126="","",3)</f>
        <v>3</v>
      </c>
      <c r="I126" s="80" t="s">
        <v>77</v>
      </c>
      <c r="J126" s="80" t="s">
        <v>1038</v>
      </c>
      <c r="K126" s="254" t="s">
        <v>42</v>
      </c>
      <c r="L126" s="25" t="s">
        <v>357</v>
      </c>
      <c r="M126" s="69" t="d">
        <v>2022-07-06</v>
      </c>
      <c r="N126" s="48">
        <f t="shared" si="6"/>
        <v>11</v>
      </c>
    </row>
    <row r="127" spans="1:14" ht="16.5" hidden="1" customHeight="1" x14ac:dyDescent="0.2">
      <c r="B127" s="234" t="s">
        <v>1607</v>
      </c>
      <c r="C127" s="234" t="s">
        <v>1608</v>
      </c>
      <c r="D127" s="62"/>
      <c r="E127" s="62"/>
      <c r="F127" s="61" t="s">
        <v>1037</v>
      </c>
      <c r="G127" s="260" t="s">
        <v>1015</v>
      </c>
      <c r="H127" s="235">
        <f>IF(C127="","",1)</f>
        <v>1</v>
      </c>
      <c r="I127" s="250"/>
      <c r="J127" s="250"/>
      <c r="K127" s="261"/>
      <c r="L127" s="25" t="s">
        <v>357</v>
      </c>
      <c r="M127" s="69" t="d">
        <v>2022-07-13</v>
      </c>
      <c r="N127" s="48">
        <f t="shared" si="6"/>
        <v>4</v>
      </c>
    </row>
    <row r="128" spans="1:14" ht="16.5" hidden="1" customHeight="1" x14ac:dyDescent="0.2">
      <c r="B128" s="234" t="s">
        <v>260</v>
      </c>
      <c r="C128" s="234" t="s">
        <v>1039</v>
      </c>
      <c r="D128" s="234"/>
      <c r="E128" s="62"/>
      <c r="F128" s="61" t="s">
        <v>1037</v>
      </c>
      <c r="G128" s="247" t="s">
        <v>997</v>
      </c>
      <c r="H128" s="64">
        <f>IF(C128="","",3)</f>
        <v>3</v>
      </c>
      <c r="I128" s="62"/>
      <c r="J128" s="62"/>
      <c r="K128" s="255" t="s">
        <v>35</v>
      </c>
      <c r="L128" s="21" t="s">
        <v>6</v>
      </c>
      <c r="M128" s="70" t="d">
        <v>2022-07-12</v>
      </c>
      <c r="N128" s="48">
        <f t="shared" si="6"/>
        <v>5</v>
      </c>
    </row>
    <row r="129" spans="1:14" ht="16.5" hidden="1" customHeight="1" x14ac:dyDescent="0.2">
      <c r="B129" s="234" t="s">
        <v>1654</v>
      </c>
      <c r="C129" s="234" t="s">
        <v>1054</v>
      </c>
      <c r="D129" s="62"/>
      <c r="E129" s="80"/>
      <c r="F129" s="3" t="s">
        <v>1037</v>
      </c>
      <c r="G129" s="256" t="s">
        <v>881</v>
      </c>
      <c r="H129" s="47">
        <f>IF(C129="","",3)</f>
        <v>3</v>
      </c>
      <c r="I129" s="80" t="s">
        <v>80</v>
      </c>
      <c r="J129" s="80" t="s">
        <v>1135</v>
      </c>
      <c r="K129" s="254" t="s">
        <v>41</v>
      </c>
      <c r="L129" s="25" t="s">
        <v>357</v>
      </c>
      <c r="M129" s="69" t="d">
        <v>2022-07-07</v>
      </c>
      <c r="N129" s="48">
        <f t="shared" si="6"/>
        <v>10</v>
      </c>
    </row>
    <row r="130" spans="1:14" ht="16.5" hidden="1" customHeight="1" x14ac:dyDescent="0.2">
      <c r="B130" s="234" t="s">
        <v>1542</v>
      </c>
      <c r="C130" s="234" t="s">
        <v>1051</v>
      </c>
      <c r="D130" s="62"/>
      <c r="E130" s="62"/>
      <c r="F130" s="61" t="s">
        <v>1037</v>
      </c>
      <c r="G130" s="247" t="s">
        <v>1018</v>
      </c>
      <c r="H130" s="64">
        <f>IF(C130="","",1)</f>
        <v>1</v>
      </c>
      <c r="I130" s="62" t="s">
        <v>1030</v>
      </c>
      <c r="J130" s="62" t="s">
        <v>1038</v>
      </c>
      <c r="K130" s="255" t="s">
        <v>119</v>
      </c>
      <c r="L130" s="25" t="s">
        <v>357</v>
      </c>
      <c r="M130" s="69" t="d">
        <v>2022-07-09</v>
      </c>
      <c r="N130" s="48">
        <f t="shared" si="6"/>
        <v>8</v>
      </c>
    </row>
    <row r="131" spans="1:14" ht="16.5" hidden="1" customHeight="1" x14ac:dyDescent="0.2">
      <c r="B131" s="234" t="s">
        <v>1625</v>
      </c>
      <c r="C131" s="234" t="s">
        <v>1051</v>
      </c>
      <c r="D131" s="62"/>
      <c r="E131" s="62"/>
      <c r="F131" s="61" t="s">
        <v>1037</v>
      </c>
      <c r="G131" s="247" t="s">
        <v>1003</v>
      </c>
      <c r="H131" s="64">
        <f>IF(C131="","",1)</f>
        <v>1</v>
      </c>
      <c r="I131" s="62" t="s">
        <v>77</v>
      </c>
      <c r="J131" s="62" t="s">
        <v>1038</v>
      </c>
      <c r="K131" s="255" t="s">
        <v>36</v>
      </c>
      <c r="L131" s="25" t="s">
        <v>357</v>
      </c>
      <c r="M131" s="69" t="d">
        <v>2022-07-12</v>
      </c>
      <c r="N131" s="48">
        <f t="shared" si="6"/>
        <v>5</v>
      </c>
    </row>
    <row r="132" spans="1:14" ht="16.5" hidden="1" customHeight="1" x14ac:dyDescent="0.2">
      <c r="B132" s="234" t="s">
        <v>1515</v>
      </c>
      <c r="C132" s="234" t="s">
        <v>1516</v>
      </c>
      <c r="D132" s="62"/>
      <c r="E132" s="62"/>
      <c r="F132" s="61" t="s">
        <v>1037</v>
      </c>
      <c r="G132" s="260" t="s">
        <v>1015</v>
      </c>
      <c r="H132" s="235">
        <f>IF(C132="","",1)</f>
        <v>1</v>
      </c>
      <c r="I132" s="250"/>
      <c r="J132" s="250"/>
      <c r="K132" s="261"/>
      <c r="L132" s="25" t="s">
        <v>357</v>
      </c>
      <c r="M132" s="69" t="d">
        <v>2022-07-07</v>
      </c>
      <c r="N132" s="48">
        <f t="shared" si="6"/>
        <v>10</v>
      </c>
    </row>
    <row r="133" spans="1:14" ht="16.5" hidden="1" customHeight="1" x14ac:dyDescent="0.2">
      <c r="B133" s="234" t="s">
        <v>1534</v>
      </c>
      <c r="C133" s="234" t="s">
        <v>1127</v>
      </c>
      <c r="D133" s="62"/>
      <c r="E133" s="62"/>
      <c r="F133" s="61" t="s">
        <v>1037</v>
      </c>
      <c r="G133" s="247"/>
      <c r="H133" s="64"/>
      <c r="I133" s="62"/>
      <c r="J133" s="62"/>
      <c r="K133" s="275"/>
      <c r="L133" s="25"/>
      <c r="M133" s="69" t="d">
        <v>2022-07-07</v>
      </c>
      <c r="N133" s="48">
        <f t="shared" ref="N133:N164" si="7">IF(M133="","",$L$3-M133+1)</f>
        <v>10</v>
      </c>
    </row>
    <row r="134" spans="1:14" ht="16.5" hidden="1" customHeight="1" x14ac:dyDescent="0.2">
      <c r="B134" s="234" t="s">
        <v>249</v>
      </c>
      <c r="C134" s="234" t="s">
        <v>1048</v>
      </c>
      <c r="D134" s="62"/>
      <c r="E134" s="62"/>
      <c r="F134" s="61" t="s">
        <v>91</v>
      </c>
      <c r="G134" s="247" t="s">
        <v>967</v>
      </c>
      <c r="H134" s="64">
        <f>IF(C134="","",1)</f>
        <v>1</v>
      </c>
      <c r="I134" s="62" t="s">
        <v>1030</v>
      </c>
      <c r="J134" s="62" t="s">
        <v>1038</v>
      </c>
      <c r="K134" s="255" t="s">
        <v>21</v>
      </c>
      <c r="L134" s="25" t="s">
        <v>357</v>
      </c>
      <c r="M134" s="69" t="d">
        <v>2022-07-07</v>
      </c>
      <c r="N134" s="48">
        <f t="shared" si="7"/>
        <v>10</v>
      </c>
    </row>
    <row r="135" spans="1:14" ht="16.5" hidden="1" customHeight="1" x14ac:dyDescent="0.2">
      <c r="B135" s="234" t="s">
        <v>248</v>
      </c>
      <c r="C135" s="234" t="s">
        <v>1077</v>
      </c>
      <c r="D135" s="234"/>
      <c r="E135" s="62"/>
      <c r="F135" s="61" t="s">
        <v>60</v>
      </c>
      <c r="G135" s="247" t="s">
        <v>934</v>
      </c>
      <c r="H135" s="64">
        <f>IF(C135="","",1)</f>
        <v>1</v>
      </c>
      <c r="I135" s="62" t="s">
        <v>17</v>
      </c>
      <c r="J135" s="62" t="s">
        <v>1038</v>
      </c>
      <c r="K135" s="255" t="s">
        <v>66</v>
      </c>
      <c r="L135" s="20" t="s">
        <v>8</v>
      </c>
      <c r="M135" s="69" t="d">
        <v>2022-07-16</v>
      </c>
      <c r="N135" s="48">
        <f t="shared" si="7"/>
        <v>1</v>
      </c>
    </row>
    <row r="136" spans="1:14" ht="16.5" hidden="1" customHeight="1" x14ac:dyDescent="0.2">
      <c r="B136" s="234" t="s">
        <v>201</v>
      </c>
      <c r="C136" s="234" t="s">
        <v>1520</v>
      </c>
      <c r="D136" s="62"/>
      <c r="E136" s="62"/>
      <c r="F136" s="61" t="s">
        <v>91</v>
      </c>
      <c r="G136" s="247" t="s">
        <v>992</v>
      </c>
      <c r="H136" s="64">
        <f>IF(C136="","",3)</f>
        <v>3</v>
      </c>
      <c r="I136" s="62"/>
      <c r="J136" s="62"/>
      <c r="K136" s="255" t="s">
        <v>34</v>
      </c>
      <c r="L136" s="25" t="s">
        <v>357</v>
      </c>
      <c r="M136" s="69" t="d">
        <v>2022-07-17</v>
      </c>
      <c r="N136" s="48">
        <f t="shared" si="7"/>
        <v>0</v>
      </c>
    </row>
    <row r="137" spans="1:14" ht="16.5" hidden="1" customHeight="1" x14ac:dyDescent="0.2">
      <c r="B137" s="234" t="s">
        <v>1543</v>
      </c>
      <c r="C137" s="234" t="s">
        <v>1079</v>
      </c>
      <c r="D137" s="62"/>
      <c r="E137" s="62"/>
      <c r="F137" s="61" t="s">
        <v>52</v>
      </c>
      <c r="G137" s="247" t="s">
        <v>950</v>
      </c>
      <c r="H137" s="64">
        <f>IF(C137="","",3)</f>
        <v>3</v>
      </c>
      <c r="I137" s="62" t="s">
        <v>87</v>
      </c>
      <c r="J137" s="62" t="s">
        <v>1038</v>
      </c>
      <c r="K137" s="275" t="s">
        <v>1027</v>
      </c>
      <c r="L137" s="26" t="s">
        <v>58</v>
      </c>
      <c r="M137" s="69" t="d">
        <v>2022-07-17</v>
      </c>
      <c r="N137" s="48">
        <f t="shared" si="7"/>
        <v>0</v>
      </c>
    </row>
    <row r="138" spans="1:14" ht="16.5" hidden="1" customHeight="1" x14ac:dyDescent="0.2">
      <c r="B138" s="234" t="s">
        <v>197</v>
      </c>
      <c r="C138" s="234" t="s">
        <v>108</v>
      </c>
      <c r="D138" s="234" t="s">
        <v>1047</v>
      </c>
      <c r="E138" s="62"/>
      <c r="F138" s="61" t="s">
        <v>1065</v>
      </c>
      <c r="G138" s="247" t="s">
        <v>976</v>
      </c>
      <c r="H138" s="64">
        <f>IF(C138="","",2)</f>
        <v>2</v>
      </c>
      <c r="I138" s="62" t="s">
        <v>78</v>
      </c>
      <c r="J138" s="62" t="s">
        <v>1038</v>
      </c>
      <c r="K138" s="255" t="s">
        <v>26</v>
      </c>
      <c r="L138" s="25" t="s">
        <v>357</v>
      </c>
      <c r="M138" s="69" t="d">
        <v>2022-07-18</v>
      </c>
      <c r="N138" s="48">
        <f t="shared" si="7"/>
        <v>-1</v>
      </c>
    </row>
    <row r="139" spans="1:14" ht="16.5" hidden="1" customHeight="1" x14ac:dyDescent="0.2">
      <c r="B139" s="234" t="s">
        <v>1655</v>
      </c>
      <c r="C139" s="234" t="s">
        <v>107</v>
      </c>
      <c r="D139" s="234" t="s">
        <v>1091</v>
      </c>
      <c r="E139" s="234"/>
      <c r="F139" s="61" t="s">
        <v>1037</v>
      </c>
      <c r="G139" s="247" t="s">
        <v>910</v>
      </c>
      <c r="H139" s="64">
        <f>IF(C139="","",1)</f>
        <v>1</v>
      </c>
      <c r="I139" s="62" t="s">
        <v>1030</v>
      </c>
      <c r="J139" s="62" t="s">
        <v>1038</v>
      </c>
      <c r="K139" s="255" t="s">
        <v>10</v>
      </c>
      <c r="L139" s="26" t="s">
        <v>58</v>
      </c>
      <c r="M139" s="69" t="d">
        <v>2022-07-12</v>
      </c>
      <c r="N139" s="48">
        <f t="shared" si="7"/>
        <v>5</v>
      </c>
    </row>
    <row r="140" spans="1:14" ht="16.5" hidden="1" customHeight="1" x14ac:dyDescent="0.2">
      <c r="B140" s="234" t="s">
        <v>1549</v>
      </c>
      <c r="C140" s="234" t="s">
        <v>1535</v>
      </c>
      <c r="D140" s="62"/>
      <c r="E140" s="234"/>
      <c r="F140" s="61" t="s">
        <v>1076</v>
      </c>
      <c r="G140" s="247" t="s">
        <v>974</v>
      </c>
      <c r="H140" s="64">
        <f>IF(C140="","",3)</f>
        <v>3</v>
      </c>
      <c r="I140" s="62" t="s">
        <v>87</v>
      </c>
      <c r="J140" s="62" t="s">
        <v>1038</v>
      </c>
      <c r="K140" s="255" t="s">
        <v>1121</v>
      </c>
      <c r="L140" s="25" t="s">
        <v>357</v>
      </c>
      <c r="M140" s="69" t="d">
        <v>2022-07-17</v>
      </c>
      <c r="N140" s="48">
        <f t="shared" si="7"/>
        <v>0</v>
      </c>
    </row>
    <row r="141" spans="1:14" ht="16.5" hidden="1" customHeight="1" x14ac:dyDescent="0.2">
      <c r="B141" s="234" t="s">
        <v>547</v>
      </c>
      <c r="C141" s="234" t="s">
        <v>1039</v>
      </c>
      <c r="D141" s="62"/>
      <c r="E141" s="62"/>
      <c r="F141" s="61" t="s">
        <v>91</v>
      </c>
      <c r="G141" s="247" t="s">
        <v>984</v>
      </c>
      <c r="H141" s="64">
        <f>IF(C141="","",3)</f>
        <v>3</v>
      </c>
      <c r="I141" s="62" t="s">
        <v>77</v>
      </c>
      <c r="J141" s="62" t="s">
        <v>1038</v>
      </c>
      <c r="K141" s="255" t="s">
        <v>22</v>
      </c>
      <c r="L141" s="25" t="s">
        <v>357</v>
      </c>
      <c r="M141" s="69" t="d">
        <v>2022-07-16</v>
      </c>
      <c r="N141" s="48">
        <f t="shared" si="7"/>
        <v>1</v>
      </c>
    </row>
    <row r="142" spans="1:14" ht="16.5" hidden="1" customHeight="1" x14ac:dyDescent="0.2">
      <c r="B142" s="60" t="s">
        <v>120</v>
      </c>
      <c r="C142" s="60" t="s">
        <v>1147</v>
      </c>
      <c r="D142" s="80"/>
      <c r="E142" s="62"/>
      <c r="F142" s="61" t="s">
        <v>1037</v>
      </c>
      <c r="G142" s="247" t="s">
        <v>917</v>
      </c>
      <c r="H142" s="64">
        <f>IF(C142="","",2)</f>
        <v>2</v>
      </c>
      <c r="I142" s="62" t="s">
        <v>77</v>
      </c>
      <c r="J142" s="62" t="s">
        <v>1115</v>
      </c>
      <c r="K142" s="255" t="s">
        <v>114</v>
      </c>
      <c r="L142" s="25" t="s">
        <v>357</v>
      </c>
      <c r="M142" s="69" t="d">
        <v>2022-07-09</v>
      </c>
      <c r="N142" s="48">
        <f t="shared" si="7"/>
        <v>8</v>
      </c>
    </row>
    <row r="143" spans="1:14" ht="16.5" hidden="1" customHeight="1" x14ac:dyDescent="0.2">
      <c r="A143" s="44" t="s">
        <v>1073</v>
      </c>
      <c r="B143" s="234" t="s">
        <v>1551</v>
      </c>
      <c r="C143" s="234" t="s">
        <v>1101</v>
      </c>
      <c r="D143" s="62"/>
      <c r="E143" s="251"/>
      <c r="F143" s="238" t="s">
        <v>1037</v>
      </c>
      <c r="G143" s="260" t="s">
        <v>1015</v>
      </c>
      <c r="H143" s="239">
        <f>IF(C143="","",3)</f>
        <v>3</v>
      </c>
      <c r="I143" s="251"/>
      <c r="J143" s="251"/>
      <c r="K143" s="262"/>
      <c r="L143" s="21" t="s">
        <v>55</v>
      </c>
      <c r="M143" s="70" t="d">
        <v>2022-07-19</v>
      </c>
      <c r="N143" s="48">
        <f t="shared" si="7"/>
        <v>-2</v>
      </c>
    </row>
    <row r="144" spans="1:14" ht="16.5" hidden="1" customHeight="1" x14ac:dyDescent="0.2">
      <c r="B144" s="234" t="s">
        <v>163</v>
      </c>
      <c r="C144" s="234" t="s">
        <v>1522</v>
      </c>
      <c r="D144" s="62"/>
      <c r="E144" s="80"/>
      <c r="F144" s="3" t="s">
        <v>1037</v>
      </c>
      <c r="G144" s="253" t="s">
        <v>921</v>
      </c>
      <c r="H144" s="46">
        <f>IF(C144="","",2)</f>
        <v>2</v>
      </c>
      <c r="I144" s="80" t="s">
        <v>17</v>
      </c>
      <c r="J144" s="80" t="s">
        <v>1049</v>
      </c>
      <c r="K144" s="254" t="s">
        <v>66</v>
      </c>
      <c r="L144" s="20" t="s">
        <v>8</v>
      </c>
      <c r="M144" s="69" t="d">
        <v>2022-07-09</v>
      </c>
      <c r="N144" s="48">
        <f t="shared" si="7"/>
        <v>8</v>
      </c>
    </row>
    <row r="145" spans="1:14" ht="16.5" hidden="1" customHeight="1" x14ac:dyDescent="0.2">
      <c r="A145" s="1" t="d">
        <v>2021-04-08</v>
      </c>
      <c r="B145" s="60" t="s">
        <v>195</v>
      </c>
      <c r="C145" s="60" t="s">
        <v>1556</v>
      </c>
      <c r="D145" s="80"/>
      <c r="E145" s="62"/>
      <c r="F145" s="61" t="s">
        <v>91</v>
      </c>
      <c r="G145" s="247" t="s">
        <v>991</v>
      </c>
      <c r="H145" s="64">
        <f>IF(C145="","",3)</f>
        <v>3</v>
      </c>
      <c r="I145" s="62" t="s">
        <v>79</v>
      </c>
      <c r="J145" s="62" t="s">
        <v>1038</v>
      </c>
      <c r="K145" s="255" t="s">
        <v>34</v>
      </c>
      <c r="L145" s="25" t="s">
        <v>357</v>
      </c>
      <c r="M145" s="69" t="d">
        <v>2022-07-19</v>
      </c>
      <c r="N145" s="48">
        <f t="shared" si="7"/>
        <v>-2</v>
      </c>
    </row>
    <row r="146" spans="1:14" ht="16.5" hidden="1" customHeight="1" x14ac:dyDescent="0.2">
      <c r="B146" s="234" t="s">
        <v>1626</v>
      </c>
      <c r="C146" s="234" t="s">
        <v>1051</v>
      </c>
      <c r="D146" s="62"/>
      <c r="E146" s="80"/>
      <c r="F146" s="3" t="s">
        <v>1037</v>
      </c>
      <c r="G146" s="256" t="s">
        <v>883</v>
      </c>
      <c r="H146" s="47">
        <f>IF(C146="","",3)</f>
        <v>3</v>
      </c>
      <c r="I146" s="80" t="s">
        <v>85</v>
      </c>
      <c r="J146" s="80" t="s">
        <v>1038</v>
      </c>
      <c r="K146" s="254" t="s">
        <v>12</v>
      </c>
      <c r="L146" s="25" t="s">
        <v>357</v>
      </c>
      <c r="M146" s="69" t="d">
        <v>2022-07-20</v>
      </c>
      <c r="N146" s="48">
        <f t="shared" si="7"/>
        <v>-3</v>
      </c>
    </row>
    <row r="147" spans="1:14" ht="16.5" hidden="1" customHeight="1" x14ac:dyDescent="0.2">
      <c r="B147" s="234" t="s">
        <v>1627</v>
      </c>
      <c r="C147" s="234" t="s">
        <v>1501</v>
      </c>
      <c r="D147" s="62"/>
      <c r="E147" s="62"/>
      <c r="F147" s="61" t="s">
        <v>1037</v>
      </c>
      <c r="G147" s="247" t="s">
        <v>1014</v>
      </c>
      <c r="H147" s="64">
        <f>IF(C147="","",3)</f>
        <v>3</v>
      </c>
      <c r="I147" s="62" t="s">
        <v>85</v>
      </c>
      <c r="J147" s="62" t="s">
        <v>1038</v>
      </c>
      <c r="K147" s="255" t="s">
        <v>1085</v>
      </c>
      <c r="L147" s="26" t="s">
        <v>58</v>
      </c>
      <c r="M147" s="69" t="d">
        <v>2022-07-06</v>
      </c>
      <c r="N147" s="48">
        <f t="shared" si="7"/>
        <v>11</v>
      </c>
    </row>
    <row r="148" spans="1:14" ht="16.5" hidden="1" customHeight="1" x14ac:dyDescent="0.2">
      <c r="A148" s="1" t="d">
        <v>2021-01-21</v>
      </c>
      <c r="B148" s="234" t="s">
        <v>558</v>
      </c>
      <c r="C148" s="234" t="s">
        <v>1071</v>
      </c>
      <c r="D148" s="62"/>
      <c r="E148" s="62"/>
      <c r="F148" s="61" t="s">
        <v>1042</v>
      </c>
      <c r="G148" s="247" t="s">
        <v>1007</v>
      </c>
      <c r="H148" s="64">
        <f>IF(C148="","",2)</f>
        <v>2</v>
      </c>
      <c r="I148" s="62" t="s">
        <v>77</v>
      </c>
      <c r="J148" s="62" t="s">
        <v>1038</v>
      </c>
      <c r="K148" s="255" t="s">
        <v>68</v>
      </c>
      <c r="L148" s="26" t="s">
        <v>58</v>
      </c>
      <c r="M148" s="69" t="d">
        <v>2022-07-07</v>
      </c>
      <c r="N148" s="48">
        <f t="shared" si="7"/>
        <v>10</v>
      </c>
    </row>
    <row r="149" spans="1:14" ht="16.5" hidden="1" customHeight="1" x14ac:dyDescent="0.2">
      <c r="A149" s="1" t="d">
        <v>2022-02-03</v>
      </c>
      <c r="B149" s="234" t="s">
        <v>1656</v>
      </c>
      <c r="C149" s="234" t="s">
        <v>1657</v>
      </c>
      <c r="D149" s="62"/>
      <c r="E149" s="62"/>
      <c r="F149" s="61" t="s">
        <v>91</v>
      </c>
      <c r="G149" s="247" t="s">
        <v>957</v>
      </c>
      <c r="H149" s="64">
        <f>IF(C149="","",3)</f>
        <v>3</v>
      </c>
      <c r="I149" s="62" t="s">
        <v>87</v>
      </c>
      <c r="J149" s="62" t="s">
        <v>1038</v>
      </c>
      <c r="K149" s="255" t="s">
        <v>21</v>
      </c>
      <c r="L149" s="25" t="s">
        <v>357</v>
      </c>
      <c r="M149" s="69" t="d">
        <v>2022-06-30</v>
      </c>
      <c r="N149" s="48">
        <f t="shared" si="7"/>
        <v>17</v>
      </c>
    </row>
    <row r="150" spans="1:14" ht="16.5" customHeight="1" x14ac:dyDescent="0.2">
      <c r="B150" s="234" t="s">
        <v>1555</v>
      </c>
      <c r="C150" s="234" t="s">
        <v>1096</v>
      </c>
      <c r="D150" s="62"/>
      <c r="E150" s="62"/>
      <c r="F150" s="61" t="s">
        <v>8</v>
      </c>
      <c r="G150" s="247" t="s">
        <v>944</v>
      </c>
      <c r="H150" s="64">
        <f>IF(C150="","",1)</f>
        <v>1</v>
      </c>
      <c r="I150" s="62"/>
      <c r="J150" s="62"/>
      <c r="K150" s="255" t="s">
        <v>1026</v>
      </c>
      <c r="L150" s="25" t="s">
        <v>357</v>
      </c>
      <c r="M150" s="69" t="d">
        <v>2022-07-11</v>
      </c>
      <c r="N150" s="48">
        <f t="shared" si="7"/>
        <v>6</v>
      </c>
    </row>
    <row r="151" spans="1:14" ht="16.5" hidden="1" customHeight="1" x14ac:dyDescent="0.2">
      <c r="B151" s="234" t="s">
        <v>1628</v>
      </c>
      <c r="C151" s="234" t="s">
        <v>1051</v>
      </c>
      <c r="D151" s="234"/>
      <c r="E151" s="62"/>
      <c r="F151" s="58" t="s">
        <v>1037</v>
      </c>
      <c r="G151" s="256" t="s">
        <v>884</v>
      </c>
      <c r="H151" s="47">
        <f>IF(C151="","",1)</f>
        <v>1</v>
      </c>
      <c r="I151" s="80" t="s">
        <v>78</v>
      </c>
      <c r="J151" s="80" t="s">
        <v>1038</v>
      </c>
      <c r="K151" s="254" t="s">
        <v>43</v>
      </c>
      <c r="L151" s="25" t="s">
        <v>357</v>
      </c>
      <c r="M151" s="69" t="d">
        <v>2022-07-07</v>
      </c>
      <c r="N151" s="48">
        <f t="shared" si="7"/>
        <v>10</v>
      </c>
    </row>
    <row r="152" spans="1:14" ht="16.5" hidden="1" customHeight="1" x14ac:dyDescent="0.2">
      <c r="B152" s="234" t="s">
        <v>157</v>
      </c>
      <c r="C152" s="234" t="s">
        <v>1081</v>
      </c>
      <c r="D152" s="62"/>
      <c r="E152" s="250"/>
      <c r="F152" s="237" t="s">
        <v>1037</v>
      </c>
      <c r="G152" s="260" t="s">
        <v>3</v>
      </c>
      <c r="H152" s="235">
        <f>IF(C152="","",1)</f>
        <v>1</v>
      </c>
      <c r="I152" s="250"/>
      <c r="J152" s="250"/>
      <c r="K152" s="261"/>
      <c r="L152" s="21" t="s">
        <v>55</v>
      </c>
      <c r="M152" s="70" t="d">
        <v>2022-07-20</v>
      </c>
      <c r="N152" s="48">
        <f t="shared" si="7"/>
        <v>-3</v>
      </c>
    </row>
    <row r="153" spans="1:14" ht="16.5" customHeight="1" x14ac:dyDescent="0.2">
      <c r="B153" s="60" t="s">
        <v>1507</v>
      </c>
      <c r="C153" s="60" t="s">
        <v>1105</v>
      </c>
      <c r="D153" s="60"/>
      <c r="E153" s="62"/>
      <c r="F153" s="61" t="s">
        <v>1037</v>
      </c>
      <c r="G153" s="247" t="s">
        <v>1000</v>
      </c>
      <c r="H153" s="64">
        <f>IF(C153="","",2)</f>
        <v>2</v>
      </c>
      <c r="I153" s="62" t="s">
        <v>77</v>
      </c>
      <c r="J153" s="62" t="s">
        <v>1038</v>
      </c>
      <c r="K153" s="255" t="s">
        <v>23</v>
      </c>
      <c r="L153" s="25" t="s">
        <v>357</v>
      </c>
      <c r="M153" s="69" t="d">
        <v>2022-07-12</v>
      </c>
      <c r="N153" s="48">
        <f t="shared" si="7"/>
        <v>5</v>
      </c>
    </row>
    <row r="154" spans="1:14" ht="15" hidden="1" customHeight="1" x14ac:dyDescent="0.2">
      <c r="B154" s="234" t="s">
        <v>1544</v>
      </c>
      <c r="C154" s="234" t="s">
        <v>1071</v>
      </c>
      <c r="D154" s="62"/>
      <c r="E154" s="252"/>
      <c r="F154" s="240" t="s">
        <v>1037</v>
      </c>
      <c r="G154" s="260" t="s">
        <v>1015</v>
      </c>
      <c r="H154" s="235">
        <f>IF(C154="","",2)</f>
        <v>2</v>
      </c>
      <c r="I154" s="250"/>
      <c r="J154" s="251"/>
      <c r="K154" s="261"/>
      <c r="L154" s="21" t="s">
        <v>55</v>
      </c>
      <c r="M154" s="70" t="d">
        <v>2022-07-14</v>
      </c>
      <c r="N154" s="48">
        <f t="shared" si="7"/>
        <v>3</v>
      </c>
    </row>
    <row r="155" spans="1:14" ht="16.5" hidden="1" customHeight="1" x14ac:dyDescent="0.2">
      <c r="B155" s="234" t="s">
        <v>162</v>
      </c>
      <c r="C155" s="234" t="s">
        <v>1040</v>
      </c>
      <c r="D155" s="62"/>
      <c r="E155" s="62"/>
      <c r="F155" s="61" t="s">
        <v>8</v>
      </c>
      <c r="G155" s="247" t="s">
        <v>929</v>
      </c>
      <c r="H155" s="64">
        <f>IF(C155="","",2)</f>
        <v>2</v>
      </c>
      <c r="I155" s="62" t="s">
        <v>112</v>
      </c>
      <c r="J155" s="62" t="s">
        <v>1038</v>
      </c>
      <c r="K155" s="255" t="s">
        <v>1026</v>
      </c>
      <c r="L155" s="26" t="s">
        <v>58</v>
      </c>
      <c r="M155" s="69" t="d">
        <v>2022-07-18</v>
      </c>
      <c r="N155" s="48">
        <f t="shared" si="7"/>
        <v>-1</v>
      </c>
    </row>
    <row r="156" spans="1:14" ht="16.5" hidden="1" customHeight="1" x14ac:dyDescent="0.2">
      <c r="B156" s="60" t="s">
        <v>238</v>
      </c>
      <c r="C156" s="60" t="s">
        <v>1157</v>
      </c>
      <c r="D156" s="60"/>
      <c r="E156" s="252"/>
      <c r="F156" s="240" t="s">
        <v>1037</v>
      </c>
      <c r="G156" s="260" t="s">
        <v>1015</v>
      </c>
      <c r="H156" s="235">
        <f>IF(C156="","",3)</f>
        <v>3</v>
      </c>
      <c r="I156" s="250"/>
      <c r="J156" s="251"/>
      <c r="K156" s="261"/>
      <c r="L156" s="21" t="s">
        <v>55</v>
      </c>
      <c r="M156" s="70" t="d">
        <v>2022-07-17</v>
      </c>
      <c r="N156" s="48">
        <f t="shared" si="7"/>
        <v>0</v>
      </c>
    </row>
    <row r="157" spans="1:14" ht="16.5" hidden="1" customHeight="1" x14ac:dyDescent="0.2">
      <c r="B157" s="234" t="s">
        <v>1588</v>
      </c>
      <c r="C157" s="234" t="s">
        <v>1163</v>
      </c>
      <c r="D157" s="62"/>
      <c r="E157" s="62"/>
      <c r="F157" s="61" t="s">
        <v>97</v>
      </c>
      <c r="G157" s="247" t="s">
        <v>969</v>
      </c>
      <c r="H157" s="64">
        <f>IF(C157="","",1)</f>
        <v>1</v>
      </c>
      <c r="I157" s="62" t="s">
        <v>1030</v>
      </c>
      <c r="J157" s="62" t="s">
        <v>1038</v>
      </c>
      <c r="K157" s="255" t="s">
        <v>21</v>
      </c>
      <c r="L157" s="26" t="s">
        <v>58</v>
      </c>
      <c r="M157" s="69" t="d">
        <v>2022-07-11</v>
      </c>
      <c r="N157" s="48">
        <f t="shared" si="7"/>
        <v>6</v>
      </c>
    </row>
    <row r="158" spans="1:14" ht="16.5" hidden="1" customHeight="1" x14ac:dyDescent="0.2">
      <c r="B158" s="234" t="s">
        <v>1536</v>
      </c>
      <c r="C158" s="234" t="s">
        <v>1148</v>
      </c>
      <c r="D158" s="62"/>
      <c r="E158" s="62"/>
      <c r="F158" s="61" t="s">
        <v>51</v>
      </c>
      <c r="G158" s="247" t="s">
        <v>973</v>
      </c>
      <c r="H158" s="64">
        <f>IF(C158="","",3)</f>
        <v>3</v>
      </c>
      <c r="I158" s="62" t="s">
        <v>87</v>
      </c>
      <c r="J158" s="62" t="s">
        <v>1038</v>
      </c>
      <c r="K158" s="255" t="s">
        <v>105</v>
      </c>
      <c r="L158" s="26" t="s">
        <v>58</v>
      </c>
      <c r="M158" s="69" t="d">
        <v>2022-07-17</v>
      </c>
      <c r="N158" s="48">
        <f t="shared" si="7"/>
        <v>0</v>
      </c>
    </row>
    <row r="159" spans="1:14" ht="16.5" hidden="1" customHeight="1" x14ac:dyDescent="0.2">
      <c r="B159" s="234" t="s">
        <v>1658</v>
      </c>
      <c r="C159" s="234" t="s">
        <v>1131</v>
      </c>
      <c r="D159" s="62"/>
      <c r="E159" s="62"/>
      <c r="F159" s="61" t="s">
        <v>91</v>
      </c>
      <c r="G159" s="247" t="s">
        <v>955</v>
      </c>
      <c r="H159" s="64">
        <f>IF(C159="","",3)</f>
        <v>3</v>
      </c>
      <c r="I159" s="62" t="s">
        <v>1030</v>
      </c>
      <c r="J159" s="62" t="s">
        <v>1038</v>
      </c>
      <c r="K159" s="255" t="s">
        <v>1074</v>
      </c>
      <c r="L159" s="25" t="s">
        <v>357</v>
      </c>
      <c r="M159" s="69" t="d">
        <v>2022-07-18</v>
      </c>
      <c r="N159" s="48">
        <f t="shared" si="7"/>
        <v>-1</v>
      </c>
    </row>
    <row r="160" spans="1:14" ht="16.5" hidden="1" customHeight="1" x14ac:dyDescent="0.2">
      <c r="B160" s="234" t="s">
        <v>232</v>
      </c>
      <c r="C160" s="234" t="s">
        <v>1078</v>
      </c>
      <c r="D160" s="62"/>
      <c r="E160" s="62"/>
      <c r="F160" s="61" t="s">
        <v>91</v>
      </c>
      <c r="G160" s="247" t="s">
        <v>983</v>
      </c>
      <c r="H160" s="64">
        <f>IF(C160="","",2)</f>
        <v>2</v>
      </c>
      <c r="I160" s="62" t="s">
        <v>77</v>
      </c>
      <c r="J160" s="62" t="s">
        <v>1038</v>
      </c>
      <c r="K160" s="255" t="s">
        <v>22</v>
      </c>
      <c r="L160" s="20" t="s">
        <v>8</v>
      </c>
      <c r="M160" s="69" t="d">
        <v>2022-07-12</v>
      </c>
      <c r="N160" s="48">
        <f t="shared" si="7"/>
        <v>5</v>
      </c>
    </row>
    <row r="161" spans="2:14" ht="16.5" hidden="1" customHeight="1" x14ac:dyDescent="0.2">
      <c r="B161" s="234" t="s">
        <v>1589</v>
      </c>
      <c r="C161" s="234" t="s">
        <v>1143</v>
      </c>
      <c r="D161" s="62"/>
      <c r="E161" s="62"/>
      <c r="F161" s="61" t="s">
        <v>8</v>
      </c>
      <c r="G161" s="247" t="s">
        <v>924</v>
      </c>
      <c r="H161" s="64">
        <f>IF(C161="","",2)</f>
        <v>2</v>
      </c>
      <c r="I161" s="62"/>
      <c r="J161" s="62"/>
      <c r="K161" s="255" t="s">
        <v>18</v>
      </c>
      <c r="L161" s="25" t="s">
        <v>357</v>
      </c>
      <c r="M161" s="69" t="d">
        <v>2022-07-11</v>
      </c>
      <c r="N161" s="48">
        <f t="shared" si="7"/>
        <v>6</v>
      </c>
    </row>
    <row r="162" spans="2:14" ht="16.5" hidden="1" customHeight="1" x14ac:dyDescent="0.2">
      <c r="B162" s="234" t="s">
        <v>1659</v>
      </c>
      <c r="C162" s="234" t="s">
        <v>1113</v>
      </c>
      <c r="D162" s="62"/>
      <c r="E162" s="80"/>
      <c r="F162" s="3" t="s">
        <v>1037</v>
      </c>
      <c r="G162" s="253" t="s">
        <v>893</v>
      </c>
      <c r="H162" s="47">
        <f>IF(C162="","",2)</f>
        <v>2</v>
      </c>
      <c r="I162" s="80" t="s">
        <v>78</v>
      </c>
      <c r="J162" s="80" t="s">
        <v>1038</v>
      </c>
      <c r="K162" s="254" t="s">
        <v>38</v>
      </c>
      <c r="L162" s="26" t="s">
        <v>58</v>
      </c>
      <c r="M162" s="69" t="d">
        <v>2022-07-16</v>
      </c>
      <c r="N162" s="48">
        <f t="shared" si="7"/>
        <v>1</v>
      </c>
    </row>
    <row r="163" spans="2:14" ht="16.5" hidden="1" customHeight="1" x14ac:dyDescent="0.2">
      <c r="B163" s="234" t="s">
        <v>1508</v>
      </c>
      <c r="C163" s="234" t="s">
        <v>1087</v>
      </c>
      <c r="D163" s="62"/>
      <c r="E163" s="234"/>
      <c r="F163" s="61" t="s">
        <v>1037</v>
      </c>
      <c r="G163" s="247" t="s">
        <v>1008</v>
      </c>
      <c r="H163" s="64">
        <f>IF(C163="","",2)</f>
        <v>2</v>
      </c>
      <c r="I163" s="62" t="s">
        <v>77</v>
      </c>
      <c r="J163" s="62" t="s">
        <v>1038</v>
      </c>
      <c r="K163" s="255" t="s">
        <v>68</v>
      </c>
      <c r="L163" s="25" t="s">
        <v>357</v>
      </c>
      <c r="M163" s="69" t="d">
        <v>2022-07-14</v>
      </c>
      <c r="N163" s="48">
        <f t="shared" si="7"/>
        <v>3</v>
      </c>
    </row>
    <row r="164" spans="2:14" ht="16.5" hidden="1" customHeight="1" x14ac:dyDescent="0.2">
      <c r="B164" s="234" t="s">
        <v>1509</v>
      </c>
      <c r="C164" s="234" t="s">
        <v>1056</v>
      </c>
      <c r="D164" s="62"/>
      <c r="E164" s="62"/>
      <c r="F164" s="61" t="s">
        <v>1037</v>
      </c>
      <c r="G164" s="247" t="s">
        <v>891</v>
      </c>
      <c r="H164" s="235">
        <f>IF(C164="","",3)</f>
        <v>3</v>
      </c>
      <c r="I164" s="62"/>
      <c r="J164" s="62"/>
      <c r="K164" s="258" t="s">
        <v>45</v>
      </c>
      <c r="L164" s="21" t="s">
        <v>6</v>
      </c>
      <c r="M164" s="70" t="d">
        <v>2022-07-12</v>
      </c>
      <c r="N164" s="48">
        <f t="shared" si="7"/>
        <v>5</v>
      </c>
    </row>
    <row r="165" spans="2:14" ht="16.5" hidden="1" customHeight="1" x14ac:dyDescent="0.2">
      <c r="B165" s="234" t="s">
        <v>1609</v>
      </c>
      <c r="C165" s="234" t="s">
        <v>1603</v>
      </c>
      <c r="D165" s="62"/>
      <c r="E165" s="62"/>
      <c r="F165" s="61" t="s">
        <v>97</v>
      </c>
      <c r="G165" s="247" t="s">
        <v>1057</v>
      </c>
      <c r="H165" s="64">
        <f>IF(C165="","",3)</f>
        <v>3</v>
      </c>
      <c r="I165" s="62" t="s">
        <v>79</v>
      </c>
      <c r="J165" s="62" t="s">
        <v>1038</v>
      </c>
      <c r="K165" s="255" t="s">
        <v>21</v>
      </c>
      <c r="L165" s="26" t="s">
        <v>58</v>
      </c>
      <c r="M165" s="69" t="d">
        <v>2022-07-13</v>
      </c>
      <c r="N165" s="48">
        <f t="shared" ref="N165:N196" si="8">IF(M165="","",$L$3-M165+1)</f>
        <v>4</v>
      </c>
    </row>
    <row r="166" spans="2:14" ht="16.5" hidden="1" customHeight="1" x14ac:dyDescent="0.2">
      <c r="B166" s="234" t="s">
        <v>1629</v>
      </c>
      <c r="C166" s="234" t="s">
        <v>1610</v>
      </c>
      <c r="D166" s="62"/>
      <c r="E166" s="62"/>
      <c r="F166" s="61" t="s">
        <v>1037</v>
      </c>
      <c r="G166" s="247" t="s">
        <v>907</v>
      </c>
      <c r="H166" s="64">
        <f>IF(C166="","",1)</f>
        <v>1</v>
      </c>
      <c r="I166" s="62" t="s">
        <v>78</v>
      </c>
      <c r="J166" s="62" t="s">
        <v>1038</v>
      </c>
      <c r="K166" s="255" t="s">
        <v>10</v>
      </c>
      <c r="L166" s="25" t="s">
        <v>357</v>
      </c>
      <c r="M166" s="69" t="d">
        <v>2022-07-12</v>
      </c>
      <c r="N166" s="48">
        <f t="shared" si="8"/>
        <v>5</v>
      </c>
    </row>
    <row r="167" spans="2:14" ht="16.5" hidden="1" customHeight="1" x14ac:dyDescent="0.2">
      <c r="B167" s="234" t="s">
        <v>1630</v>
      </c>
      <c r="C167" s="234" t="s">
        <v>1496</v>
      </c>
      <c r="D167" s="62"/>
      <c r="E167" s="80"/>
      <c r="F167" s="3" t="s">
        <v>58</v>
      </c>
      <c r="G167" s="256"/>
      <c r="H167" s="47"/>
      <c r="I167" s="80"/>
      <c r="J167" s="80"/>
      <c r="K167" s="254"/>
      <c r="L167" s="25"/>
      <c r="M167" s="69" t="d">
        <v>2022-07-14</v>
      </c>
      <c r="N167" s="48">
        <f t="shared" si="8"/>
        <v>3</v>
      </c>
    </row>
    <row r="168" spans="2:14" ht="16.5" hidden="1" customHeight="1" x14ac:dyDescent="0.2">
      <c r="B168" s="234" t="s">
        <v>1569</v>
      </c>
      <c r="C168" s="234" t="s">
        <v>1120</v>
      </c>
      <c r="D168" s="62"/>
      <c r="E168" s="62"/>
      <c r="F168" s="61" t="s">
        <v>1076</v>
      </c>
      <c r="G168" s="247" t="s">
        <v>975</v>
      </c>
      <c r="H168" s="64">
        <f>IF(C168="","",3)</f>
        <v>3</v>
      </c>
      <c r="I168" s="62" t="s">
        <v>87</v>
      </c>
      <c r="J168" s="62" t="s">
        <v>1038</v>
      </c>
      <c r="K168" s="257" t="s">
        <v>1122</v>
      </c>
      <c r="L168" s="26" t="s">
        <v>58</v>
      </c>
      <c r="M168" s="69" t="d">
        <v>2022-07-17</v>
      </c>
      <c r="N168" s="48">
        <f t="shared" si="8"/>
        <v>0</v>
      </c>
    </row>
    <row r="169" spans="2:14" ht="16.5" hidden="1" customHeight="1" x14ac:dyDescent="0.2">
      <c r="B169" s="60" t="s">
        <v>1525</v>
      </c>
      <c r="C169" s="60" t="s">
        <v>1069</v>
      </c>
      <c r="D169" s="246"/>
      <c r="E169" s="80"/>
      <c r="F169" s="3" t="s">
        <v>1037</v>
      </c>
      <c r="G169" s="253" t="s">
        <v>895</v>
      </c>
      <c r="H169" s="47">
        <f>IF(C169="","",3)</f>
        <v>3</v>
      </c>
      <c r="I169" s="80" t="s">
        <v>82</v>
      </c>
      <c r="J169" s="80" t="s">
        <v>1038</v>
      </c>
      <c r="K169" s="254" t="s">
        <v>46</v>
      </c>
      <c r="L169" s="25" t="s">
        <v>357</v>
      </c>
      <c r="M169" s="69" t="d">
        <v>2022-07-19</v>
      </c>
      <c r="N169" s="48">
        <f t="shared" si="8"/>
        <v>-2</v>
      </c>
    </row>
    <row r="170" spans="2:14" ht="16.5" hidden="1" customHeight="1" x14ac:dyDescent="0.2">
      <c r="B170" s="234" t="s">
        <v>1550</v>
      </c>
      <c r="C170" s="234" t="s">
        <v>1537</v>
      </c>
      <c r="D170" s="62"/>
      <c r="E170" s="62"/>
      <c r="F170" s="61" t="s">
        <v>1037</v>
      </c>
      <c r="G170" s="247" t="s">
        <v>908</v>
      </c>
      <c r="H170" s="64">
        <f>IF(C170="","",1)</f>
        <v>1</v>
      </c>
      <c r="I170" s="62" t="s">
        <v>78</v>
      </c>
      <c r="J170" s="62" t="s">
        <v>1038</v>
      </c>
      <c r="K170" s="255" t="s">
        <v>10</v>
      </c>
      <c r="L170" s="26" t="s">
        <v>58</v>
      </c>
      <c r="M170" s="69" t="d">
        <v>2022-06-30</v>
      </c>
      <c r="N170" s="48">
        <f t="shared" si="8"/>
        <v>17</v>
      </c>
    </row>
    <row r="171" spans="2:14" ht="16.5" hidden="1" customHeight="1" x14ac:dyDescent="0.2">
      <c r="B171" s="287" t="s">
        <v>220</v>
      </c>
      <c r="C171" s="234" t="s">
        <v>1052</v>
      </c>
      <c r="D171" s="62"/>
      <c r="E171" s="249"/>
      <c r="F171" s="259" t="s">
        <v>1037</v>
      </c>
      <c r="G171" s="260" t="s">
        <v>0</v>
      </c>
      <c r="H171" s="235">
        <f>IF(C171="","",1)</f>
        <v>1</v>
      </c>
      <c r="I171" s="249"/>
      <c r="J171" s="249"/>
      <c r="K171" s="261"/>
      <c r="L171" s="63" t="s">
        <v>55</v>
      </c>
      <c r="M171" s="71" t="d">
        <v>2022-07-16</v>
      </c>
      <c r="N171" s="48">
        <f t="shared" si="8"/>
        <v>1</v>
      </c>
    </row>
    <row r="172" spans="2:14" ht="16.5" hidden="1" customHeight="1" x14ac:dyDescent="0.2">
      <c r="B172" s="234" t="s">
        <v>1660</v>
      </c>
      <c r="C172" s="234" t="s">
        <v>1133</v>
      </c>
      <c r="D172" s="62"/>
      <c r="E172" s="62"/>
      <c r="F172" s="61" t="s">
        <v>51</v>
      </c>
      <c r="G172" s="247" t="s">
        <v>1019</v>
      </c>
      <c r="H172" s="64">
        <f>IF(C172="","",2)</f>
        <v>2</v>
      </c>
      <c r="I172" s="62" t="s">
        <v>1030</v>
      </c>
      <c r="J172" s="62" t="s">
        <v>1038</v>
      </c>
      <c r="K172" s="255" t="s">
        <v>9</v>
      </c>
      <c r="L172" s="25" t="s">
        <v>357</v>
      </c>
      <c r="M172" s="69" t="d">
        <v>2022-07-07</v>
      </c>
      <c r="N172" s="48">
        <f t="shared" si="8"/>
        <v>10</v>
      </c>
    </row>
    <row r="173" spans="2:14" ht="16.5" hidden="1" customHeight="1" x14ac:dyDescent="0.2">
      <c r="B173" s="234" t="s">
        <v>1661</v>
      </c>
      <c r="C173" s="234" t="s">
        <v>1078</v>
      </c>
      <c r="D173" s="62"/>
      <c r="E173" s="62"/>
      <c r="F173" s="61" t="s">
        <v>91</v>
      </c>
      <c r="G173" s="247" t="s">
        <v>961</v>
      </c>
      <c r="H173" s="64">
        <f>IF(C173="","",1)</f>
        <v>1</v>
      </c>
      <c r="I173" s="62"/>
      <c r="J173" s="62"/>
      <c r="K173" s="275" t="s">
        <v>21</v>
      </c>
      <c r="L173" s="25" t="s">
        <v>357</v>
      </c>
      <c r="M173" s="69" t="d">
        <v>2022-07-13</v>
      </c>
      <c r="N173" s="48">
        <f t="shared" si="8"/>
        <v>4</v>
      </c>
    </row>
    <row r="174" spans="2:14" ht="16.5" hidden="1" customHeight="1" x14ac:dyDescent="0.2">
      <c r="B174" s="234" t="s">
        <v>216</v>
      </c>
      <c r="C174" s="234" t="s">
        <v>1077</v>
      </c>
      <c r="D174" s="62" t="s">
        <v>1088</v>
      </c>
      <c r="E174" s="247"/>
      <c r="F174" s="61"/>
      <c r="G174" s="247" t="s">
        <v>912</v>
      </c>
      <c r="H174" s="64">
        <f>IF(C174="","",2)</f>
        <v>2</v>
      </c>
      <c r="I174" s="62" t="s">
        <v>77</v>
      </c>
      <c r="J174" s="62" t="s">
        <v>1038</v>
      </c>
      <c r="K174" s="236" t="s">
        <v>11</v>
      </c>
      <c r="L174" s="25" t="s">
        <v>357</v>
      </c>
      <c r="M174" s="69"/>
      <c r="N174" s="48" t="str">
        <f t="shared" si="8"/>
        <v/>
      </c>
    </row>
    <row r="175" spans="2:14" ht="16.5" hidden="1" customHeight="1" x14ac:dyDescent="0.2">
      <c r="B175" s="234"/>
      <c r="C175" s="234"/>
      <c r="D175" s="234"/>
      <c r="E175" s="62"/>
      <c r="F175" s="61"/>
      <c r="G175" s="247" t="s">
        <v>914</v>
      </c>
      <c r="H175" s="64" t="str">
        <f>IF(C175="","",1)</f>
        <v/>
      </c>
      <c r="I175" s="62" t="s">
        <v>80</v>
      </c>
      <c r="J175" s="62" t="s">
        <v>1038</v>
      </c>
      <c r="K175" s="255" t="s">
        <v>16</v>
      </c>
      <c r="L175" s="25" t="s">
        <v>357</v>
      </c>
      <c r="M175" s="69"/>
      <c r="N175" s="48" t="str">
        <f t="shared" si="8"/>
        <v/>
      </c>
    </row>
    <row r="176" spans="2:14" ht="16.5" hidden="1" customHeight="1" x14ac:dyDescent="0.2">
      <c r="B176" s="234"/>
      <c r="C176" s="234"/>
      <c r="D176" s="62"/>
      <c r="E176" s="62"/>
      <c r="F176" s="61"/>
      <c r="G176" s="247" t="s">
        <v>931</v>
      </c>
      <c r="H176" s="64" t="str">
        <f>IF(C176="","",2)</f>
        <v/>
      </c>
      <c r="I176" s="62" t="s">
        <v>17</v>
      </c>
      <c r="J176" s="62" t="s">
        <v>1038</v>
      </c>
      <c r="K176" s="236" t="s">
        <v>17</v>
      </c>
      <c r="L176" s="25" t="s">
        <v>357</v>
      </c>
      <c r="M176" s="69"/>
      <c r="N176" s="48" t="str">
        <f t="shared" si="8"/>
        <v/>
      </c>
    </row>
    <row r="177" spans="1:14" ht="16.5" hidden="1" customHeight="1" x14ac:dyDescent="0.2">
      <c r="B177" s="234"/>
      <c r="C177" s="234"/>
      <c r="D177" s="234"/>
      <c r="E177" s="62"/>
      <c r="F177" s="61"/>
      <c r="G177" s="247" t="s">
        <v>941</v>
      </c>
      <c r="H177" s="64" t="str">
        <f>IF(C177="","",3)</f>
        <v/>
      </c>
      <c r="I177" s="62" t="s">
        <v>87</v>
      </c>
      <c r="J177" s="62" t="s">
        <v>1038</v>
      </c>
      <c r="K177" s="255" t="s">
        <v>1026</v>
      </c>
      <c r="L177" s="25" t="s">
        <v>357</v>
      </c>
      <c r="M177" s="69"/>
      <c r="N177" s="48" t="str">
        <f t="shared" si="8"/>
        <v/>
      </c>
    </row>
    <row r="178" spans="1:14" ht="16.5" hidden="1" customHeight="1" x14ac:dyDescent="0.2">
      <c r="B178" s="234"/>
      <c r="C178" s="234"/>
      <c r="D178" s="62"/>
      <c r="E178" s="62"/>
      <c r="F178" s="61"/>
      <c r="G178" s="247" t="s">
        <v>960</v>
      </c>
      <c r="H178" s="64" t="str">
        <f>IF(C178="","",1)</f>
        <v/>
      </c>
      <c r="I178" s="62" t="s">
        <v>80</v>
      </c>
      <c r="J178" s="62" t="s">
        <v>1038</v>
      </c>
      <c r="K178" s="255" t="s">
        <v>21</v>
      </c>
      <c r="L178" s="26" t="s">
        <v>58</v>
      </c>
      <c r="M178" s="69"/>
      <c r="N178" s="48" t="str">
        <f t="shared" si="8"/>
        <v/>
      </c>
    </row>
    <row r="179" spans="1:14" ht="16.5" hidden="1" customHeight="1" x14ac:dyDescent="0.2">
      <c r="B179" s="234"/>
      <c r="C179" s="234"/>
      <c r="D179" s="62"/>
      <c r="E179" s="62"/>
      <c r="F179" s="61"/>
      <c r="G179" s="247" t="s">
        <v>996</v>
      </c>
      <c r="H179" s="64" t="str">
        <f>IF(C179="","",3)</f>
        <v/>
      </c>
      <c r="I179" s="62" t="s">
        <v>82</v>
      </c>
      <c r="J179" s="62" t="s">
        <v>1038</v>
      </c>
      <c r="K179" s="255" t="s">
        <v>34</v>
      </c>
      <c r="L179" s="25" t="s">
        <v>357</v>
      </c>
      <c r="M179" s="69"/>
      <c r="N179" s="48" t="str">
        <f t="shared" si="8"/>
        <v/>
      </c>
    </row>
    <row r="180" spans="1:14" ht="16.5" hidden="1" customHeight="1" x14ac:dyDescent="0.2">
      <c r="B180" s="234"/>
      <c r="C180" s="234"/>
      <c r="D180" s="62"/>
      <c r="E180" s="62"/>
      <c r="F180" s="61"/>
      <c r="G180" s="247" t="s">
        <v>1016</v>
      </c>
      <c r="H180" s="64" t="str">
        <f>IF(C180="","",2)</f>
        <v/>
      </c>
      <c r="I180" s="62"/>
      <c r="J180" s="62"/>
      <c r="K180" s="255" t="s">
        <v>1083</v>
      </c>
      <c r="L180" s="21" t="s">
        <v>6</v>
      </c>
      <c r="M180" s="70"/>
      <c r="N180" s="48" t="str">
        <f t="shared" si="8"/>
        <v/>
      </c>
    </row>
    <row r="181" spans="1:14" ht="16.5" hidden="1" customHeight="1" x14ac:dyDescent="0.2">
      <c r="A181" s="1" t="d">
        <v>2022-01-20</v>
      </c>
      <c r="B181" s="234"/>
      <c r="C181" s="234"/>
      <c r="D181" s="62"/>
      <c r="E181" s="62"/>
      <c r="F181" s="61"/>
      <c r="G181" s="247"/>
      <c r="H181" s="64"/>
      <c r="I181" s="62"/>
      <c r="J181" s="62"/>
      <c r="K181" s="255"/>
      <c r="L181" s="25"/>
      <c r="M181" s="69"/>
      <c r="N181" s="48" t="str">
        <f t="shared" si="8"/>
        <v/>
      </c>
    </row>
    <row r="182" spans="1:14" ht="16.5" hidden="1" customHeight="1" x14ac:dyDescent="0.2">
      <c r="B182" s="234"/>
      <c r="C182" s="234"/>
      <c r="D182" s="62"/>
      <c r="E182" s="80"/>
      <c r="F182" s="3"/>
      <c r="G182" s="253"/>
      <c r="H182" s="47"/>
      <c r="I182" s="80"/>
      <c r="J182" s="80"/>
      <c r="K182" s="285"/>
      <c r="L182" s="25"/>
      <c r="M182" s="69"/>
      <c r="N182" s="48" t="str">
        <f t="shared" si="8"/>
        <v/>
      </c>
    </row>
    <row r="183" spans="1:14" ht="16.5" hidden="1" customHeight="1" x14ac:dyDescent="0.2">
      <c r="B183" s="248"/>
      <c r="C183" s="234"/>
      <c r="D183" s="62"/>
      <c r="E183" s="62"/>
      <c r="F183" s="61"/>
      <c r="G183" s="247"/>
      <c r="H183" s="64"/>
      <c r="I183" s="62"/>
      <c r="J183" s="62"/>
      <c r="K183" s="255"/>
      <c r="L183" s="25"/>
      <c r="M183" s="69"/>
      <c r="N183" s="48" t="str">
        <f t="shared" si="8"/>
        <v/>
      </c>
    </row>
    <row r="184" spans="1:14" ht="16.5" hidden="1" customHeight="1" x14ac:dyDescent="0.2">
      <c r="B184" s="60"/>
      <c r="C184" s="60"/>
      <c r="D184" s="246"/>
      <c r="E184" s="62"/>
      <c r="F184" s="61"/>
      <c r="G184" s="247"/>
      <c r="H184" s="64"/>
      <c r="I184" s="62"/>
      <c r="J184" s="62"/>
      <c r="K184" s="255"/>
      <c r="L184" s="25"/>
      <c r="M184" s="69"/>
      <c r="N184" s="48" t="str">
        <f t="shared" si="8"/>
        <v/>
      </c>
    </row>
    <row r="185" spans="1:14" ht="16.5" hidden="1" customHeight="1" x14ac:dyDescent="0.2">
      <c r="B185" s="248"/>
      <c r="C185" s="248"/>
      <c r="D185" s="249"/>
      <c r="E185" s="62"/>
      <c r="F185" s="61"/>
      <c r="G185" s="247"/>
      <c r="H185" s="64"/>
      <c r="I185" s="62"/>
      <c r="J185" s="62"/>
      <c r="K185" s="255"/>
      <c r="L185" s="25"/>
      <c r="M185" s="69"/>
      <c r="N185" s="48" t="str">
        <f t="shared" si="8"/>
        <v/>
      </c>
    </row>
    <row r="186" spans="1:14" ht="16.5" hidden="1" customHeight="1" x14ac:dyDescent="0.2">
      <c r="B186" s="234"/>
      <c r="C186" s="234"/>
      <c r="D186" s="62"/>
      <c r="E186" s="62"/>
      <c r="F186" s="61"/>
      <c r="G186" s="247"/>
      <c r="H186" s="64"/>
      <c r="I186" s="62"/>
      <c r="J186" s="62"/>
      <c r="K186" s="255"/>
      <c r="L186" s="25"/>
      <c r="M186" s="69"/>
      <c r="N186" s="48" t="str">
        <f t="shared" si="8"/>
        <v/>
      </c>
    </row>
    <row r="187" spans="1:14" ht="16.5" hidden="1" customHeight="1" x14ac:dyDescent="0.2">
      <c r="B187" s="248"/>
      <c r="C187" s="248"/>
      <c r="D187" s="249"/>
      <c r="E187" s="62"/>
      <c r="F187" s="61"/>
      <c r="G187" s="247"/>
      <c r="H187" s="64"/>
      <c r="I187" s="62"/>
      <c r="J187" s="62"/>
      <c r="K187" s="255"/>
      <c r="L187" s="25"/>
      <c r="M187" s="69"/>
      <c r="N187" s="48" t="str">
        <f t="shared" si="8"/>
        <v/>
      </c>
    </row>
    <row r="188" spans="1:14" ht="16.5" hidden="1" customHeight="1" x14ac:dyDescent="0.2">
      <c r="B188" s="278"/>
      <c r="C188" s="266"/>
      <c r="D188" s="250"/>
      <c r="E188" s="62"/>
      <c r="F188" s="61"/>
      <c r="G188" s="247"/>
      <c r="H188" s="64"/>
      <c r="I188" s="62"/>
      <c r="J188" s="62"/>
      <c r="K188" s="255"/>
      <c r="L188" s="25"/>
      <c r="M188" s="69"/>
      <c r="N188" s="48" t="str">
        <f t="shared" si="8"/>
        <v/>
      </c>
    </row>
    <row r="189" spans="1:14" ht="16.5" hidden="1" customHeight="1" x14ac:dyDescent="0.2">
      <c r="B189" s="278"/>
      <c r="C189" s="266"/>
      <c r="D189" s="250"/>
      <c r="E189" s="62"/>
      <c r="F189" s="61"/>
      <c r="G189" s="247"/>
      <c r="H189" s="64"/>
      <c r="I189" s="62"/>
      <c r="J189" s="62"/>
      <c r="K189" s="255"/>
      <c r="L189" s="25"/>
      <c r="M189" s="69"/>
      <c r="N189" s="48" t="str">
        <f t="shared" si="8"/>
        <v/>
      </c>
    </row>
    <row r="190" spans="1:14" ht="16.5" hidden="1" customHeight="1" x14ac:dyDescent="0.2">
      <c r="B190" s="279"/>
      <c r="C190" s="267"/>
      <c r="D190" s="251"/>
      <c r="E190" s="62"/>
      <c r="F190" s="61"/>
      <c r="G190" s="247"/>
      <c r="H190" s="64"/>
      <c r="I190" s="62"/>
      <c r="J190" s="62"/>
      <c r="K190" s="255"/>
      <c r="L190" s="25"/>
      <c r="M190" s="69"/>
      <c r="N190" s="48" t="str">
        <f t="shared" si="8"/>
        <v/>
      </c>
    </row>
    <row r="191" spans="1:14" ht="16.5" hidden="1" customHeight="1" x14ac:dyDescent="0.2">
      <c r="B191" s="279"/>
      <c r="C191" s="267"/>
      <c r="D191" s="251"/>
      <c r="E191" s="62"/>
      <c r="F191" s="61"/>
      <c r="G191" s="247"/>
      <c r="H191" s="64"/>
      <c r="I191" s="62"/>
      <c r="J191" s="62"/>
      <c r="K191" s="255"/>
      <c r="L191" s="25"/>
      <c r="M191" s="69"/>
      <c r="N191" s="48" t="str">
        <f t="shared" si="8"/>
        <v/>
      </c>
    </row>
    <row r="192" spans="1:14" ht="16.5" hidden="1" customHeight="1" x14ac:dyDescent="0.2">
      <c r="B192" s="279"/>
      <c r="C192" s="267"/>
      <c r="D192" s="251"/>
      <c r="E192" s="245"/>
      <c r="F192" s="3"/>
      <c r="G192" s="253"/>
      <c r="H192" s="46"/>
      <c r="I192" s="80"/>
      <c r="J192" s="80"/>
      <c r="K192" s="254"/>
      <c r="L192" s="25"/>
      <c r="M192" s="69"/>
      <c r="N192" s="48" t="str">
        <f t="shared" si="8"/>
        <v/>
      </c>
    </row>
    <row r="193" spans="2:15" ht="16.5" hidden="1" customHeight="1" x14ac:dyDescent="0.2">
      <c r="B193" s="280"/>
      <c r="C193" s="268"/>
      <c r="D193" s="252"/>
      <c r="E193" s="62"/>
      <c r="F193" s="61"/>
      <c r="G193" s="247"/>
      <c r="H193" s="64"/>
      <c r="I193" s="62"/>
      <c r="J193" s="62"/>
      <c r="K193" s="255"/>
      <c r="L193" s="20"/>
      <c r="M193" s="69"/>
      <c r="N193" s="48" t="str">
        <f t="shared" si="8"/>
        <v/>
      </c>
    </row>
    <row r="194" spans="2:15" ht="16.5" hidden="1" customHeight="1" x14ac:dyDescent="0.2">
      <c r="B194" s="281"/>
      <c r="C194" s="268"/>
      <c r="D194" s="252"/>
      <c r="E194" s="62"/>
      <c r="F194" s="61"/>
      <c r="G194" s="247"/>
      <c r="H194" s="64"/>
      <c r="I194" s="62"/>
      <c r="J194" s="62"/>
      <c r="K194" s="255"/>
      <c r="L194" s="25"/>
      <c r="M194" s="69"/>
      <c r="N194" s="48" t="str">
        <f t="shared" si="8"/>
        <v/>
      </c>
    </row>
    <row r="195" spans="2:15" ht="16.5" hidden="1" customHeight="1" x14ac:dyDescent="0.2">
      <c r="B195" s="281"/>
      <c r="C195" s="268"/>
      <c r="D195" s="252"/>
      <c r="E195" s="246"/>
      <c r="F195" s="3"/>
      <c r="G195" s="253"/>
      <c r="H195" s="47"/>
      <c r="I195" s="80"/>
      <c r="J195" s="80"/>
      <c r="K195" s="254"/>
      <c r="L195" s="25"/>
      <c r="M195" s="69"/>
      <c r="N195" s="48" t="str">
        <f t="shared" si="8"/>
        <v/>
      </c>
    </row>
    <row r="196" spans="2:15" ht="16.5" hidden="1" customHeight="1" x14ac:dyDescent="0.2">
      <c r="B196" s="282"/>
      <c r="C196" s="234"/>
      <c r="D196" s="62"/>
      <c r="E196" s="62"/>
      <c r="F196" s="61"/>
      <c r="G196" s="247"/>
      <c r="H196" s="64"/>
      <c r="I196" s="62"/>
      <c r="J196" s="62"/>
      <c r="K196" s="255"/>
      <c r="L196" s="26"/>
      <c r="M196" s="69"/>
      <c r="N196" s="48" t="str">
        <f t="shared" si="8"/>
        <v/>
      </c>
    </row>
    <row r="197" spans="2:15" ht="16.5" hidden="1" customHeight="1" x14ac:dyDescent="0.2">
      <c r="B197" s="282"/>
      <c r="C197" s="234"/>
      <c r="D197" s="62"/>
      <c r="E197" s="62"/>
      <c r="F197" s="61"/>
      <c r="G197" s="247"/>
      <c r="H197" s="235"/>
      <c r="I197" s="62"/>
      <c r="J197" s="62"/>
      <c r="K197" s="255"/>
      <c r="L197" s="25"/>
      <c r="M197" s="69"/>
      <c r="N197" s="48" t="str">
        <f t="shared" ref="N197:N202" si="9">IF(M197="","",$L$3-M197+1)</f>
        <v/>
      </c>
    </row>
    <row r="198" spans="2:15" ht="16.5" hidden="1" customHeight="1" x14ac:dyDescent="0.2">
      <c r="B198" s="282"/>
      <c r="C198" s="234"/>
      <c r="D198" s="62"/>
      <c r="E198" s="62"/>
      <c r="F198" s="61"/>
      <c r="G198" s="247"/>
      <c r="H198" s="64"/>
      <c r="I198" s="62"/>
      <c r="J198" s="62"/>
      <c r="K198" s="255"/>
      <c r="L198" s="25"/>
      <c r="M198" s="69"/>
      <c r="N198" s="48" t="str">
        <f t="shared" si="9"/>
        <v/>
      </c>
    </row>
    <row r="199" spans="2:15" ht="16.5" hidden="1" customHeight="1" x14ac:dyDescent="0.2">
      <c r="B199" s="241"/>
      <c r="C199" s="234"/>
      <c r="D199" s="62"/>
      <c r="E199" s="62"/>
      <c r="F199" s="61"/>
      <c r="G199" s="247"/>
      <c r="H199" s="64"/>
      <c r="I199" s="62"/>
      <c r="J199" s="62"/>
      <c r="K199" s="255"/>
      <c r="L199" s="25"/>
      <c r="M199" s="69"/>
      <c r="N199" s="48" t="str">
        <f t="shared" si="9"/>
        <v/>
      </c>
    </row>
    <row r="200" spans="2:15" ht="16.5" hidden="1" customHeight="1" x14ac:dyDescent="0.2">
      <c r="B200" s="241"/>
      <c r="C200" s="234"/>
      <c r="D200" s="62"/>
      <c r="E200" s="62"/>
      <c r="F200" s="61"/>
      <c r="G200" s="247"/>
      <c r="H200" s="64"/>
      <c r="I200" s="62"/>
      <c r="J200" s="62"/>
      <c r="K200" s="255"/>
      <c r="L200" s="25"/>
      <c r="M200" s="69"/>
      <c r="N200" s="48" t="str">
        <f t="shared" si="9"/>
        <v/>
      </c>
    </row>
    <row r="201" spans="2:15" ht="16.5" hidden="1" customHeight="1" x14ac:dyDescent="0.2">
      <c r="B201" s="234"/>
      <c r="C201" s="234"/>
      <c r="D201" s="62"/>
      <c r="E201" s="62"/>
      <c r="F201" s="61"/>
      <c r="G201" s="247"/>
      <c r="H201" s="64"/>
      <c r="I201" s="62"/>
      <c r="J201" s="62"/>
      <c r="K201" s="255"/>
      <c r="L201" s="25"/>
      <c r="M201" s="69"/>
      <c r="N201" s="48" t="str">
        <f t="shared" si="9"/>
        <v/>
      </c>
    </row>
    <row r="202" spans="2:15" ht="16.5" hidden="1" customHeight="1" x14ac:dyDescent="0.2">
      <c r="B202" s="242"/>
      <c r="C202" s="269"/>
      <c r="D202" s="243"/>
      <c r="E202" s="243"/>
      <c r="F202" s="244"/>
      <c r="G202" s="247"/>
      <c r="H202" s="64"/>
      <c r="I202" s="243"/>
      <c r="J202" s="243"/>
      <c r="K202" s="274"/>
      <c r="L202" s="276"/>
      <c r="M202" s="264"/>
      <c r="N202" s="55" t="str">
        <f t="shared" si="9"/>
        <v/>
      </c>
    </row>
    <row r="203" spans="2:15" ht="15" thickBot="1" x14ac:dyDescent="0.25"/>
    <row r="204" spans="2:15" ht="49.5" customHeight="1" thickBot="1" x14ac:dyDescent="0.25">
      <c r="B204" s="2"/>
      <c r="C204" s="317" t="s">
        <v>56</v>
      </c>
      <c r="D204" s="318"/>
      <c r="E204" s="231"/>
      <c r="H204" s="303" t="s">
        <v>88</v>
      </c>
      <c r="I204" s="313">
        <f>COUNTIF(POB[BALEEIRA],"1")</f>
        <v>54</v>
      </c>
      <c r="K204" s="311" t="s">
        <v>5</v>
      </c>
      <c r="L204" s="312"/>
      <c r="M204" s="311" t="s">
        <v>58</v>
      </c>
      <c r="N204" s="312"/>
      <c r="O204" s="9"/>
    </row>
    <row r="205" spans="2:15" ht="15" customHeight="1" x14ac:dyDescent="0.2">
      <c r="B205" s="2"/>
      <c r="C205" s="11" t="s">
        <v>77</v>
      </c>
      <c r="D205" s="34">
        <f>COUNTIF(POB[DEPARTAMENTO],"MARINE")</f>
        <v>21</v>
      </c>
      <c r="E205" s="232"/>
      <c r="H205" s="304"/>
      <c r="I205" s="307"/>
      <c r="K205" s="4" t="s">
        <v>1037</v>
      </c>
      <c r="L205" s="38">
        <f>COUNTIF(POB[EMPRESA],K205)</f>
        <v>88</v>
      </c>
      <c r="M205" s="72" t="s">
        <v>58</v>
      </c>
      <c r="N205" s="38">
        <f>COUNTIF(POB[EMPRESA],M205)</f>
        <v>5</v>
      </c>
      <c r="O205" s="10"/>
    </row>
    <row r="206" spans="2:15" ht="15" customHeight="1" x14ac:dyDescent="0.2">
      <c r="B206" s="2"/>
      <c r="C206" s="12" t="s">
        <v>78</v>
      </c>
      <c r="D206" s="35">
        <f>COUNTIF(POB[DEPARTAMENTO],"DRILLING")</f>
        <v>19</v>
      </c>
      <c r="E206" s="232"/>
      <c r="H206" s="304"/>
      <c r="I206" s="314"/>
      <c r="K206" s="5" t="s">
        <v>109</v>
      </c>
      <c r="L206" s="39">
        <f>COUNTIF(POB[EMPRESA],K206)</f>
        <v>0</v>
      </c>
      <c r="M206" s="73" t="s">
        <v>99</v>
      </c>
      <c r="N206" s="39">
        <f>COUNTIF(POB[EMPRESA],M206)</f>
        <v>0</v>
      </c>
      <c r="O206" s="10"/>
    </row>
    <row r="207" spans="2:15" ht="15" customHeight="1" x14ac:dyDescent="0.2">
      <c r="B207" s="2"/>
      <c r="C207" s="12" t="s">
        <v>79</v>
      </c>
      <c r="D207" s="35">
        <f>COUNTIF(POB[DEPARTAMENTO],"MAINTENANCE")</f>
        <v>4</v>
      </c>
      <c r="E207" s="232"/>
      <c r="G207" s="10"/>
      <c r="H207" s="304" t="s">
        <v>89</v>
      </c>
      <c r="I207" s="306">
        <f>COUNTIF(POB[BALEEIRA],"2")</f>
        <v>48</v>
      </c>
      <c r="K207" s="5" t="s">
        <v>829</v>
      </c>
      <c r="L207" s="39">
        <f>COUNTIF(POB[EMPRESA],K207)</f>
        <v>0</v>
      </c>
      <c r="M207" s="74" t="s">
        <v>69</v>
      </c>
      <c r="N207" s="39">
        <f>COUNTIF(POB[EMPRESA],M207)</f>
        <v>0</v>
      </c>
      <c r="O207" s="10"/>
    </row>
    <row r="208" spans="2:15" ht="15" customHeight="1" x14ac:dyDescent="0.2">
      <c r="B208" s="2"/>
      <c r="C208" s="12" t="s">
        <v>80</v>
      </c>
      <c r="D208" s="35">
        <f>COUNTIF(POB[DEPARTAMENTO],"ECR")</f>
        <v>5</v>
      </c>
      <c r="E208" s="232"/>
      <c r="H208" s="304"/>
      <c r="I208" s="307"/>
      <c r="K208" s="5" t="s">
        <v>1100</v>
      </c>
      <c r="L208" s="39">
        <f>COUNTIF(POB[EMPRESA],K208)</f>
        <v>0</v>
      </c>
      <c r="M208" s="73" t="s">
        <v>100</v>
      </c>
      <c r="N208" s="39">
        <f>COUNTIF(POB[EMPRESA],M208)</f>
        <v>0</v>
      </c>
      <c r="O208" s="10"/>
    </row>
    <row r="209" spans="2:19" ht="15" customHeight="1" x14ac:dyDescent="0.2">
      <c r="B209" s="2"/>
      <c r="C209" s="12" t="s">
        <v>81</v>
      </c>
      <c r="D209" s="35">
        <f>COUNTIF(POB[DEPARTAMENTO],"ELECTRICAL")</f>
        <v>1</v>
      </c>
      <c r="E209" s="232"/>
      <c r="H209" s="304"/>
      <c r="I209" s="314"/>
      <c r="K209" s="5" t="s">
        <v>1106</v>
      </c>
      <c r="L209" s="39">
        <f>COUNTIF(POB[EMPRESA],K209)</f>
        <v>0</v>
      </c>
      <c r="M209" s="73" t="s">
        <v>61</v>
      </c>
      <c r="N209" s="39">
        <f>COUNTIF(POB[EMPRESA],M209)</f>
        <v>0</v>
      </c>
      <c r="O209" s="10"/>
    </row>
    <row r="210" spans="2:19" ht="15" customHeight="1" x14ac:dyDescent="0.2">
      <c r="B210" s="2"/>
      <c r="C210" s="12" t="s">
        <v>33</v>
      </c>
      <c r="D210" s="35">
        <f>COUNTIF(POB[DEPARTAMENTO],"ET")</f>
        <v>3</v>
      </c>
      <c r="E210" s="232"/>
      <c r="H210" s="304" t="s">
        <v>90</v>
      </c>
      <c r="I210" s="306">
        <f>COUNTIF(POB[BALEEIRA],"3")</f>
        <v>56</v>
      </c>
      <c r="K210" s="5" t="s">
        <v>1151</v>
      </c>
      <c r="L210" s="39">
        <f>COUNTIF(POB[EMPRESA],K210)</f>
        <v>1</v>
      </c>
      <c r="M210" s="73" t="s">
        <v>101</v>
      </c>
      <c r="N210" s="39">
        <f>COUNTIF(POB[EMPRESA],M210)</f>
        <v>0</v>
      </c>
      <c r="O210" s="10"/>
    </row>
    <row r="211" spans="2:19" ht="15" customHeight="1" x14ac:dyDescent="0.2">
      <c r="C211" s="12" t="s">
        <v>20</v>
      </c>
      <c r="D211" s="35">
        <f>COUNTIF(POB[DEPARTAMENTO],"MECHANIC")</f>
        <v>3</v>
      </c>
      <c r="E211" s="232"/>
      <c r="H211" s="304"/>
      <c r="I211" s="307"/>
      <c r="K211" s="6" t="s">
        <v>1099</v>
      </c>
      <c r="L211" s="39">
        <f>COUNTIF(POB[EMPRESA],K211)</f>
        <v>0</v>
      </c>
      <c r="M211" s="73" t="s">
        <v>92</v>
      </c>
      <c r="N211" s="39">
        <f>COUNTIF(POB[EMPRESA],M211)</f>
        <v>0</v>
      </c>
      <c r="O211" s="10"/>
    </row>
    <row r="212" spans="2:19" ht="15" customHeight="1" thickBot="1" x14ac:dyDescent="0.25">
      <c r="C212" s="12" t="s">
        <v>82</v>
      </c>
      <c r="D212" s="35">
        <f>COUNTIF(POB[DEPARTAMENTO],"SUBSEA")</f>
        <v>3</v>
      </c>
      <c r="E212" s="232"/>
      <c r="H212" s="305"/>
      <c r="I212" s="308"/>
      <c r="K212" s="5" t="s">
        <v>110</v>
      </c>
      <c r="L212" s="39">
        <f>COUNTIF(POB[EMPRESA],K212)</f>
        <v>0</v>
      </c>
      <c r="M212" s="74" t="s">
        <v>1136</v>
      </c>
      <c r="N212" s="39">
        <f>COUNTIF(POB[EMPRESA],M212)</f>
        <v>0</v>
      </c>
      <c r="O212" s="10"/>
    </row>
    <row r="213" spans="2:19" ht="15" customHeight="1" thickBot="1" x14ac:dyDescent="0.25">
      <c r="C213" s="12" t="s">
        <v>83</v>
      </c>
      <c r="D213" s="35">
        <f>COUNTIF(POB[DEPARTAMENTO],"WAREHOUSE")</f>
        <v>1</v>
      </c>
      <c r="E213" s="232"/>
      <c r="H213" s="13"/>
      <c r="I213" s="41"/>
      <c r="K213" s="5" t="s">
        <v>1123</v>
      </c>
      <c r="L213" s="39">
        <f>COUNTIF(POB[EMPRESA],K213)</f>
        <v>0</v>
      </c>
      <c r="M213" s="73" t="s">
        <v>102</v>
      </c>
      <c r="N213" s="39">
        <f>COUNTIF(POB[EMPRESA],M213)</f>
        <v>0</v>
      </c>
      <c r="O213" s="10"/>
    </row>
    <row r="214" spans="2:19" ht="15" customHeight="1" x14ac:dyDescent="0.2">
      <c r="C214" s="12" t="s">
        <v>84</v>
      </c>
      <c r="D214" s="35">
        <f>COUNTIF(POB[DEPARTAMENTO],"MEDIC")</f>
        <v>0</v>
      </c>
      <c r="E214" s="232"/>
      <c r="H214" s="303" t="s">
        <v>7</v>
      </c>
      <c r="I214" s="292">
        <f>SUM(I204:I212)</f>
        <v>158</v>
      </c>
      <c r="K214" s="6" t="s">
        <v>1023</v>
      </c>
      <c r="L214" s="39">
        <f>COUNTIF(POB[EMPRESA],K214)</f>
        <v>0</v>
      </c>
      <c r="M214" s="73" t="s">
        <v>52</v>
      </c>
      <c r="N214" s="39">
        <f>COUNTIF(POB[EMPRESA],M214)</f>
        <v>1</v>
      </c>
      <c r="O214" s="10"/>
    </row>
    <row r="215" spans="2:19" ht="15" customHeight="1" x14ac:dyDescent="0.2">
      <c r="C215" s="12" t="s">
        <v>85</v>
      </c>
      <c r="D215" s="35">
        <f>COUNTIF(POB[DEPARTAMENTO],"SAFETY")</f>
        <v>4</v>
      </c>
      <c r="E215" s="232"/>
      <c r="H215" s="304"/>
      <c r="I215" s="293"/>
      <c r="K215" s="5" t="s">
        <v>1066</v>
      </c>
      <c r="L215" s="39">
        <f>COUNTIF(POB[EMPRESA],K215)</f>
        <v>0</v>
      </c>
      <c r="M215" s="73" t="s">
        <v>59</v>
      </c>
      <c r="N215" s="39">
        <f>COUNTIF(POB[EMPRESA],M215)</f>
        <v>0</v>
      </c>
      <c r="O215" s="10"/>
    </row>
    <row r="216" spans="2:19" ht="15" customHeight="1" thickBot="1" x14ac:dyDescent="0.25">
      <c r="C216" s="12" t="s">
        <v>86</v>
      </c>
      <c r="D216" s="35">
        <f>COUNTIF(POB[DEPARTAMENTO],"FIELD SUPPORT")</f>
        <v>0</v>
      </c>
      <c r="E216" s="232"/>
      <c r="H216" s="305"/>
      <c r="I216" s="294"/>
      <c r="K216" s="5" t="s">
        <v>1114</v>
      </c>
      <c r="L216" s="39">
        <f>COUNTIF(POB[EMPRESA],K216)</f>
        <v>0</v>
      </c>
      <c r="M216" s="73" t="s">
        <v>103</v>
      </c>
      <c r="N216" s="39">
        <f>COUNTIF(POB[EMPRESA],M216)</f>
        <v>0</v>
      </c>
      <c r="O216" s="10"/>
    </row>
    <row r="217" spans="2:19" ht="15" customHeight="1" x14ac:dyDescent="0.2">
      <c r="C217" s="12" t="s">
        <v>112</v>
      </c>
      <c r="D217" s="35">
        <f>COUNTIF(POB[DEPARTAMENTO],"OFFICE")</f>
        <v>1</v>
      </c>
      <c r="E217" s="232"/>
      <c r="K217" s="5" t="s">
        <v>1061</v>
      </c>
      <c r="L217" s="39">
        <f>COUNTIF(POB[EMPRESA],K217)</f>
        <v>0</v>
      </c>
      <c r="M217" s="73" t="s">
        <v>64</v>
      </c>
      <c r="N217" s="39">
        <f>COUNTIF(POB[EMPRESA],M217)</f>
        <v>0</v>
      </c>
      <c r="O217" s="10"/>
    </row>
    <row r="218" spans="2:19" ht="15" customHeight="1" thickBot="1" x14ac:dyDescent="0.25">
      <c r="C218" s="12" t="s">
        <v>1030</v>
      </c>
      <c r="D218" s="35">
        <f>COUNTIF(POB[DEPARTAMENTO],"THIRD PART - OCYAN")</f>
        <v>28</v>
      </c>
      <c r="E218" s="232"/>
      <c r="K218" s="5" t="s">
        <v>1062</v>
      </c>
      <c r="L218" s="39">
        <f>COUNTIF(POB[EMPRESA],K218)</f>
        <v>2</v>
      </c>
      <c r="M218" s="74" t="s">
        <v>91</v>
      </c>
      <c r="N218" s="39">
        <f>COUNTIF(POB[EMPRESA],M218)</f>
        <v>23</v>
      </c>
      <c r="O218" s="10"/>
    </row>
    <row r="219" spans="2:19" ht="15" customHeight="1" x14ac:dyDescent="0.2">
      <c r="C219" s="12" t="s">
        <v>87</v>
      </c>
      <c r="D219" s="35">
        <f>COUNTIF(POB[DEPARTAMENTO],"THIRD PART - PETROBRAS")</f>
        <v>20</v>
      </c>
      <c r="E219" s="232"/>
      <c r="H219" s="295" t="s">
        <v>6</v>
      </c>
      <c r="I219" s="296"/>
      <c r="K219" s="5" t="s">
        <v>1107</v>
      </c>
      <c r="L219" s="39">
        <f>COUNTIF(POB[EMPRESA],K219)</f>
        <v>0</v>
      </c>
      <c r="M219" s="74" t="s">
        <v>1080</v>
      </c>
      <c r="N219" s="39">
        <f>COUNTIF(POB[EMPRESA],M219)</f>
        <v>1</v>
      </c>
      <c r="O219" s="10"/>
    </row>
    <row r="220" spans="2:19" ht="15" customHeight="1" x14ac:dyDescent="0.2">
      <c r="C220" s="12" t="s">
        <v>58</v>
      </c>
      <c r="D220" s="36">
        <f>COUNTIF(POB[DEPARTAMENTO],"PETROBRAS")</f>
        <v>6</v>
      </c>
      <c r="E220" s="232"/>
      <c r="H220" s="297"/>
      <c r="I220" s="298"/>
      <c r="K220" s="5" t="s">
        <v>93</v>
      </c>
      <c r="L220" s="39">
        <f>COUNTIF(POB[EMPRESA],K220)</f>
        <v>1</v>
      </c>
      <c r="M220" s="73" t="s">
        <v>1068</v>
      </c>
      <c r="N220" s="39">
        <f>COUNTIF(POB[EMPRESA],M220)</f>
        <v>0</v>
      </c>
      <c r="O220" s="10"/>
    </row>
    <row r="221" spans="2:19" ht="15" customHeight="1" thickBot="1" x14ac:dyDescent="0.25">
      <c r="C221" s="15" t="s">
        <v>17</v>
      </c>
      <c r="D221" s="37">
        <f>COUNTIF(POB[DEPARTAMENTO],"CATERING")</f>
        <v>12</v>
      </c>
      <c r="E221" s="232"/>
      <c r="H221" s="299"/>
      <c r="I221" s="300"/>
      <c r="K221" s="5" t="s">
        <v>8</v>
      </c>
      <c r="L221" s="39">
        <f>COUNTIF(POB[EMPRESA],K221)</f>
        <v>15</v>
      </c>
      <c r="M221" s="73" t="s">
        <v>1041</v>
      </c>
      <c r="N221" s="39">
        <f>COUNTIF(POB[EMPRESA],M221)</f>
        <v>0</v>
      </c>
      <c r="O221" s="10"/>
    </row>
    <row r="222" spans="2:19" ht="15" customHeight="1" x14ac:dyDescent="0.2">
      <c r="C222" s="16"/>
      <c r="D222" s="81"/>
      <c r="E222" s="81"/>
      <c r="F222" s="56">
        <f>SUM(D205:D221)</f>
        <v>131</v>
      </c>
      <c r="H222" s="301">
        <f>COUNTIF(H185:H189,"")</f>
        <v>5</v>
      </c>
      <c r="I222" s="302"/>
      <c r="K222" s="5" t="s">
        <v>1072</v>
      </c>
      <c r="L222" s="39">
        <f>COUNTIF(POB[EMPRESA],K222)</f>
        <v>2</v>
      </c>
      <c r="M222" s="73" t="s">
        <v>94</v>
      </c>
      <c r="N222" s="39">
        <f>COUNTIF(POB[EMPRESA],M222)</f>
        <v>0</v>
      </c>
      <c r="O222" s="10"/>
      <c r="P222" s="10"/>
      <c r="Q222" s="14"/>
      <c r="R222" s="10"/>
      <c r="S222" s="10"/>
    </row>
    <row r="223" spans="2:19" ht="15" customHeight="1" x14ac:dyDescent="0.2">
      <c r="C223" s="16"/>
      <c r="D223" s="81"/>
      <c r="E223" s="81"/>
      <c r="F223" s="16"/>
      <c r="H223" s="288"/>
      <c r="I223" s="289"/>
      <c r="K223" s="5" t="s">
        <v>62</v>
      </c>
      <c r="L223" s="39">
        <f>COUNTIF(POB[EMPRESA],K223)</f>
        <v>0</v>
      </c>
      <c r="M223" s="73" t="s">
        <v>1024</v>
      </c>
      <c r="N223" s="39">
        <f>COUNTIF(POB[EMPRESA],M223)</f>
        <v>0</v>
      </c>
      <c r="O223" s="10"/>
      <c r="P223" s="10"/>
      <c r="Q223" s="14"/>
      <c r="R223" s="10"/>
      <c r="S223" s="10"/>
    </row>
    <row r="224" spans="2:19" ht="15" customHeight="1" thickBot="1" x14ac:dyDescent="0.25">
      <c r="C224" s="17"/>
      <c r="D224" s="82"/>
      <c r="E224" s="82"/>
      <c r="F224" s="17"/>
      <c r="H224" s="290"/>
      <c r="I224" s="291"/>
      <c r="K224" s="5" t="s">
        <v>1130</v>
      </c>
      <c r="L224" s="39">
        <f>COUNTIF(POB[EMPRESA],K224)</f>
        <v>0</v>
      </c>
      <c r="M224" s="75" t="s">
        <v>95</v>
      </c>
      <c r="N224" s="39">
        <f>COUNTIF(POB[EMPRESA],M224)</f>
        <v>0</v>
      </c>
      <c r="O224" s="10"/>
      <c r="P224" s="10"/>
      <c r="Q224" s="14"/>
      <c r="R224" s="10"/>
      <c r="S224" s="10"/>
    </row>
    <row r="225" spans="1:19" ht="15" customHeight="1" thickBot="1" x14ac:dyDescent="0.25">
      <c r="C225" s="17"/>
      <c r="D225" s="82"/>
      <c r="E225" s="82"/>
      <c r="F225" s="17"/>
      <c r="K225" s="5" t="s">
        <v>1025</v>
      </c>
      <c r="L225" s="39">
        <f>COUNTIF(POB[EMPRESA],K225)</f>
        <v>10</v>
      </c>
      <c r="M225" s="74" t="s">
        <v>1053</v>
      </c>
      <c r="N225" s="39">
        <f>COUNTIF(POB[EMPRESA],M225)</f>
        <v>0</v>
      </c>
      <c r="O225" s="10"/>
      <c r="P225" s="10"/>
      <c r="Q225" s="14"/>
      <c r="R225" s="10"/>
      <c r="S225" s="10"/>
    </row>
    <row r="226" spans="1:19" ht="15" customHeight="1" thickBot="1" x14ac:dyDescent="0.25">
      <c r="C226" s="42" t="s">
        <v>1029</v>
      </c>
      <c r="D226" s="43">
        <f>COUNTIF(POB[DIAS EMBARCADO],"1")</f>
        <v>17</v>
      </c>
      <c r="E226" s="232"/>
      <c r="H226" s="295" t="s">
        <v>54</v>
      </c>
      <c r="I226" s="296"/>
      <c r="K226" s="5" t="s">
        <v>67</v>
      </c>
      <c r="L226" s="39">
        <f>COUNTIF(POB[EMPRESA],K226)</f>
        <v>0</v>
      </c>
      <c r="M226" s="73" t="s">
        <v>1060</v>
      </c>
      <c r="N226" s="39">
        <f>COUNTIF(POB[EMPRESA],M226)</f>
        <v>0</v>
      </c>
      <c r="O226" s="10"/>
      <c r="P226" s="10"/>
      <c r="Q226" s="14"/>
      <c r="R226" s="10"/>
      <c r="S226" s="10"/>
    </row>
    <row r="227" spans="1:19" ht="15" customHeight="1" x14ac:dyDescent="0.2">
      <c r="C227" s="10"/>
      <c r="D227" s="83"/>
      <c r="E227" s="83"/>
      <c r="F227" s="10"/>
      <c r="H227" s="297"/>
      <c r="I227" s="298"/>
      <c r="K227" s="5" t="s">
        <v>97</v>
      </c>
      <c r="L227" s="39">
        <f>COUNTIF(POB[EMPRESA],K227)</f>
        <v>3</v>
      </c>
      <c r="M227" s="73" t="s">
        <v>96</v>
      </c>
      <c r="N227" s="39">
        <f>COUNTIF(POB[EMPRESA],M227)</f>
        <v>0</v>
      </c>
      <c r="O227" s="10"/>
      <c r="P227" s="10"/>
      <c r="Q227" s="14"/>
      <c r="R227" s="10"/>
      <c r="S227" s="10"/>
    </row>
    <row r="228" spans="1:19" ht="15" customHeight="1" x14ac:dyDescent="0.2">
      <c r="C228" s="10"/>
      <c r="D228" s="83"/>
      <c r="E228" s="83"/>
      <c r="F228" s="10"/>
      <c r="H228" s="297"/>
      <c r="I228" s="298"/>
      <c r="K228" s="5" t="s">
        <v>1065</v>
      </c>
      <c r="L228" s="39">
        <f>COUNTIF(POB[EMPRESA],K228)</f>
        <v>2</v>
      </c>
      <c r="M228" s="74" t="s">
        <v>1045</v>
      </c>
      <c r="N228" s="39">
        <f>COUNTIF(POB[EMPRESA],M228)</f>
        <v>0</v>
      </c>
      <c r="O228" s="10"/>
      <c r="P228" s="10"/>
      <c r="Q228" s="14"/>
      <c r="R228" s="10"/>
      <c r="S228" s="10"/>
    </row>
    <row r="229" spans="1:19" ht="15" customHeight="1" x14ac:dyDescent="0.2">
      <c r="C229" s="10"/>
      <c r="D229" s="83"/>
      <c r="E229" s="83"/>
      <c r="F229" s="10"/>
      <c r="H229" s="288">
        <f>COUNTIF(H5:H184,"")</f>
        <v>22</v>
      </c>
      <c r="I229" s="289"/>
      <c r="K229" s="5" t="s">
        <v>1042</v>
      </c>
      <c r="L229" s="39">
        <f>COUNTIF(POB[EMPRESA],K229)</f>
        <v>2</v>
      </c>
      <c r="M229" s="73" t="s">
        <v>1108</v>
      </c>
      <c r="N229" s="39">
        <f>COUNTIF(POB[EMPRESA],M229)</f>
        <v>0</v>
      </c>
      <c r="O229" s="10"/>
      <c r="P229" s="10"/>
      <c r="Q229" s="14"/>
      <c r="R229" s="10"/>
      <c r="S229" s="10"/>
    </row>
    <row r="230" spans="1:19" ht="15" customHeight="1" x14ac:dyDescent="0.2">
      <c r="F230" s="10"/>
      <c r="H230" s="288"/>
      <c r="I230" s="289"/>
      <c r="K230" s="5" t="s">
        <v>106</v>
      </c>
      <c r="L230" s="39">
        <f>COUNTIF(POB[EMPRESA],K230)</f>
        <v>0</v>
      </c>
      <c r="M230" s="73" t="s">
        <v>1046</v>
      </c>
      <c r="N230" s="39">
        <f>COUNTIF(POB[EMPRESA],M230)</f>
        <v>0</v>
      </c>
      <c r="O230" s="10"/>
      <c r="P230" s="10"/>
      <c r="Q230" s="14"/>
      <c r="R230" s="10"/>
      <c r="S230" s="10"/>
    </row>
    <row r="231" spans="1:19" ht="15" customHeight="1" thickBot="1" x14ac:dyDescent="0.25">
      <c r="F231" s="10"/>
      <c r="G231" s="10"/>
      <c r="H231" s="290"/>
      <c r="I231" s="291"/>
      <c r="K231" s="5" t="s">
        <v>1076</v>
      </c>
      <c r="L231" s="39">
        <f>COUNTIF(POB[EMPRESA],K231)</f>
        <v>6</v>
      </c>
      <c r="M231" s="74" t="s">
        <v>63</v>
      </c>
      <c r="N231" s="39">
        <f>COUNTIF(POB[EMPRESA],M231)</f>
        <v>0</v>
      </c>
      <c r="O231" s="10"/>
      <c r="P231" s="10"/>
      <c r="Q231" s="14"/>
      <c r="R231" s="10"/>
      <c r="S231" s="10"/>
    </row>
    <row r="232" spans="1:19" ht="15" customHeight="1" x14ac:dyDescent="0.2">
      <c r="B232" s="10"/>
      <c r="F232" s="10"/>
      <c r="G232" s="10"/>
      <c r="K232" s="5" t="s">
        <v>1031</v>
      </c>
      <c r="L232" s="39">
        <f>COUNTIF(POB[EMPRESA],K232)</f>
        <v>0</v>
      </c>
      <c r="M232" s="73" t="s">
        <v>1059</v>
      </c>
      <c r="N232" s="39">
        <f>COUNTIF(POB[EMPRESA],M232)</f>
        <v>0</v>
      </c>
      <c r="O232" s="10"/>
      <c r="P232" s="10"/>
      <c r="Q232" s="14"/>
      <c r="R232" s="10"/>
      <c r="S232" s="10"/>
    </row>
    <row r="233" spans="1:19" ht="15" customHeight="1" x14ac:dyDescent="0.2">
      <c r="B233" s="10"/>
      <c r="F233" s="10"/>
      <c r="G233" s="10"/>
      <c r="K233" s="5" t="s">
        <v>1109</v>
      </c>
      <c r="L233" s="39">
        <f>COUNTIF(POB[EMPRESA],K233)</f>
        <v>2</v>
      </c>
      <c r="M233" s="73" t="s">
        <v>1032</v>
      </c>
      <c r="N233" s="39">
        <f>COUNTIF(POB[EMPRESA],M233)</f>
        <v>0</v>
      </c>
      <c r="O233" s="10"/>
      <c r="P233" s="10"/>
      <c r="Q233" s="14"/>
      <c r="R233" s="10"/>
      <c r="S233" s="10"/>
    </row>
    <row r="234" spans="1:19" ht="15" customHeight="1" x14ac:dyDescent="0.2">
      <c r="B234" s="10"/>
      <c r="G234" s="10"/>
      <c r="K234" s="5" t="s">
        <v>1035</v>
      </c>
      <c r="L234" s="39">
        <f>COUNTIF(POB[EMPRESA],K234)</f>
        <v>0</v>
      </c>
      <c r="M234" s="74" t="s">
        <v>60</v>
      </c>
      <c r="N234" s="39">
        <f>COUNTIF(POB[EMPRESA],M234)</f>
        <v>2</v>
      </c>
      <c r="O234" s="10"/>
      <c r="P234" s="10"/>
      <c r="Q234" s="14"/>
      <c r="R234" s="10"/>
      <c r="S234" s="10"/>
    </row>
    <row r="235" spans="1:19" ht="15" customHeight="1" x14ac:dyDescent="0.2">
      <c r="G235" s="10"/>
      <c r="K235" s="5" t="s">
        <v>1134</v>
      </c>
      <c r="L235" s="39">
        <f>COUNTIF(POB[EMPRESA],K235)</f>
        <v>0</v>
      </c>
      <c r="M235" s="74" t="s">
        <v>98</v>
      </c>
      <c r="N235" s="39">
        <f>COUNTIF(POB[EMPRESA],M235)</f>
        <v>0</v>
      </c>
      <c r="O235" s="10"/>
      <c r="P235" s="10"/>
      <c r="Q235" s="14"/>
      <c r="R235" s="10"/>
      <c r="S235" s="10"/>
    </row>
    <row r="236" spans="1:19" ht="15" customHeight="1" x14ac:dyDescent="0.2">
      <c r="G236" s="10"/>
      <c r="K236" s="5" t="s">
        <v>51</v>
      </c>
      <c r="L236" s="39">
        <f>COUNTIF(POB[EMPRESA],K236)</f>
        <v>3</v>
      </c>
      <c r="M236" s="73" t="s">
        <v>1067</v>
      </c>
      <c r="N236" s="39">
        <f>COUNTIF(POB[EMPRESA],M236)</f>
        <v>0</v>
      </c>
      <c r="O236" s="10"/>
      <c r="P236" s="10"/>
      <c r="Q236" s="14"/>
      <c r="R236" s="10"/>
      <c r="S236" s="10"/>
    </row>
    <row r="237" spans="1:19" ht="15" customHeight="1" thickBot="1" x14ac:dyDescent="0.25">
      <c r="G237" s="10"/>
      <c r="K237" s="7" t="s">
        <v>1070</v>
      </c>
      <c r="L237" s="39">
        <f>COUNTIF(POB[EMPRESA],K237)</f>
        <v>0</v>
      </c>
      <c r="M237" s="76" t="s">
        <v>1024</v>
      </c>
      <c r="N237" s="40">
        <f>COUNTIF(POB[EMPRESA],M237)</f>
        <v>0</v>
      </c>
      <c r="O237" s="10"/>
      <c r="P237" s="10"/>
      <c r="Q237" s="14"/>
      <c r="R237" s="10"/>
      <c r="S237" s="10"/>
    </row>
    <row r="238" spans="1:19" ht="22" thickBot="1" x14ac:dyDescent="0.25">
      <c r="K238" s="18" t="s">
        <v>7</v>
      </c>
      <c r="L238" s="59">
        <f>SUM(L205:L237)</f>
        <v>137</v>
      </c>
      <c r="M238" s="77" t="s">
        <v>7</v>
      </c>
      <c r="N238" s="59">
        <f>SUM(N205:N237)</f>
        <v>32</v>
      </c>
      <c r="O238" s="19"/>
      <c r="P238" s="19"/>
      <c r="Q238" s="14"/>
      <c r="R238" s="19"/>
      <c r="S238" s="19"/>
    </row>
    <row r="239" spans="1:19" x14ac:dyDescent="0.2">
      <c r="A239" s="1" t="d">
        <v>1900-04-21</v>
      </c>
    </row>
    <row r="4058" spans="3:3" x14ac:dyDescent="0.2">
      <c r="C4058" s="2" t="s">
        <v>1055</v>
      </c>
    </row>
  </sheetData>
  <sheetProtection sort="0" autoFilter="0"/>
  <protectedRanges>
    <protectedRange algorithmName="SHA-512" hashValue="/mfYHi/6UcNb2EuL1cYYjTni5FryLiEHxtjbaBlVXBOF2rPiRku1HbrEIPBjgOO4pJFoTWRzddpuOYR262Oepg==" saltValue="MYVhR6O7KCWKINCAuttJWg==" spinCount="100000" sqref="E5:E52 E54:E202 C5:D202" name="Intervalo1"/>
  </protectedRanges>
  <sortState xmlns:xlrd2="http://schemas.microsoft.com/office/spreadsheetml/2017/richdata2" ref="K206:L237">
    <sortCondition ref="K205"/>
  </sortState>
  <mergeCells count="17">
    <mergeCell ref="I210:I212"/>
    <mergeCell ref="H204:H206"/>
    <mergeCell ref="B2:N2"/>
    <mergeCell ref="H226:I228"/>
    <mergeCell ref="K204:L204"/>
    <mergeCell ref="M204:N204"/>
    <mergeCell ref="H210:H212"/>
    <mergeCell ref="H207:H209"/>
    <mergeCell ref="I204:I206"/>
    <mergeCell ref="I207:I209"/>
    <mergeCell ref="B3:J3"/>
    <mergeCell ref="C204:D204"/>
    <mergeCell ref="H229:I231"/>
    <mergeCell ref="I214:I216"/>
    <mergeCell ref="H219:I221"/>
    <mergeCell ref="H222:I224"/>
    <mergeCell ref="H214:H216"/>
  </mergeCells>
  <conditionalFormatting sqref="Q72:Q78 Q5:Q70">
    <cfRule type="cellIs" dxfId="29" priority="24" operator="equal">
      <formula>0</formula>
    </cfRule>
  </conditionalFormatting>
  <conditionalFormatting sqref="N127:N202 N5:N125">
    <cfRule type="cellIs" dxfId="28" priority="10" operator="greaterThanOrEqual">
      <formula>14</formula>
    </cfRule>
    <cfRule type="cellIs" dxfId="27" priority="13" operator="between">
      <formula>0</formula>
      <formula>11</formula>
    </cfRule>
    <cfRule type="cellIs" dxfId="26" priority="16" operator="between">
      <formula>12</formula>
      <formula>13</formula>
    </cfRule>
  </conditionalFormatting>
  <conditionalFormatting sqref="O3">
    <cfRule type="cellIs" dxfId="25" priority="4" operator="equal">
      <formula>"POB CORRETO"</formula>
    </cfRule>
    <cfRule type="cellIs" dxfId="24" priority="5" operator="equal">
      <formula>"CHECAR POB"</formula>
    </cfRule>
  </conditionalFormatting>
  <conditionalFormatting sqref="N126">
    <cfRule type="cellIs" dxfId="23" priority="1" operator="greaterThanOrEqual">
      <formula>14</formula>
    </cfRule>
    <cfRule type="cellIs" dxfId="22" priority="2" operator="between">
      <formula>0</formula>
      <formula>11</formula>
    </cfRule>
    <cfRule type="cellIs" dxfId="21" priority="3" operator="between">
      <formula>12</formula>
      <formula>13</formula>
    </cfRule>
  </conditionalFormatting>
  <dataValidations disablePrompts="1" count="6">
    <dataValidation allowBlank="1" showInputMessage="1" showErrorMessage="1" sqref="B17 B118 B80:B82 B176 B142 B158" xr:uid="{7A0110E3-501B-4850-906F-B3396DFEEF2D}"/>
    <dataValidation type="list" allowBlank="1" showInputMessage="1" showErrorMessage="1" sqref="I5:I202" xr:uid="{00000000-0002-0000-0000-000001000000}">
      <formula1>$C$205:$C$221</formula1>
    </dataValidation>
    <dataValidation type="list" allowBlank="1" showInputMessage="1" showErrorMessage="1" errorTitle="Erro de Função" error="Essa função não está contemplada" sqref="P5" xr:uid="{00000000-0002-0000-0000-000002000000}">
      <formula1>$P$6:$P$25</formula1>
    </dataValidation>
    <dataValidation type="list" allowBlank="1" showInputMessage="1" showErrorMessage="1" sqref="P51 P93:P94" xr:uid="{00000000-0002-0000-0000-000003000000}">
      <formula1>$P$5:$P$48</formula1>
    </dataValidation>
    <dataValidation type="list" allowBlank="1" showInputMessage="1" showErrorMessage="1" sqref="E5:E52 E54:E202" xr:uid="{00000000-0002-0000-0000-000004000000}">
      <formula1>$P$5:$P$95</formula1>
    </dataValidation>
    <dataValidation type="list" allowBlank="1" showInputMessage="1" showErrorMessage="1" sqref="F5:F202" xr:uid="{00000000-0002-0000-0000-000005000000}">
      <formula1>$P$5:$P$69</formula1>
    </dataValidation>
  </dataValidations>
  <pageMargins left="0.19685039370078741" right="0.19685039370078741" top="0.19685039370078741" bottom="0.19685039370078741" header="0" footer="0"/>
  <pageSetup paperSize="9" scale="60" fitToHeight="0" orientation="landscape" r:id="rId1"/>
  <drawing r:id="rId2"/>
  <mc:AlternateContent xmlns:mc="http://schemas.openxmlformats.org/markup-compatibility/2006">
    <mc:Choice Requires="v">
      <legacyDrawing r:id="rId3"/>
    </mc:Choice>
  </mc:AlternateContent>
  <controls>
    <control shapeId="1119" r:id="rId4" name="Drop Down 95">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56" r:id="rId5" name="Drop Down 132">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64" r:id="rId6" name="Button 140">
      <controlPr defaultSize="0" print="0" autoFill="0" autoPict="0" macro="[0]!FILTRO">
        <anchor moveWithCells="1" sizeWithCells="1">
          <from>
            <xdr:col>1</xdr:col>
            <xdr:colOff>2070100</xdr:colOff>
            <xdr:row>1</xdr:row>
            <xdr:rowOff>25400</xdr:rowOff>
          </from>
          <to>
            <xdr:col>2</xdr:col>
            <xdr:colOff>355600</xdr:colOff>
            <xdr:row>1</xdr:row>
            <xdr:rowOff>330200</xdr:rowOff>
          </to>
        </anchor>
      </controlPr>
    </control>
    <control shapeId="1165" r:id="rId7" name="Button 141">
      <controlPr defaultSize="0" print="0" autoFill="0" autoPict="0" macro="[0]!EMPRESAS">
        <anchor moveWithCells="1" sizeWithCells="1">
          <from>
            <xdr:col>1</xdr:col>
            <xdr:colOff>2057400</xdr:colOff>
            <xdr:row>2</xdr:row>
            <xdr:rowOff>25400</xdr:rowOff>
          </from>
          <to>
            <xdr:col>2</xdr:col>
            <xdr:colOff>355600</xdr:colOff>
            <xdr:row>2</xdr:row>
            <xdr:rowOff>292100</xdr:rowOff>
          </to>
        </anchor>
      </controlPr>
    </control>
    <control shapeId="1179" r:id="rId8" name="Drop Down 155">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80" r:id="rId9" name="Drop Down 156">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89" r:id="rId10" name="Drop Down 165">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90" r:id="rId11" name="Drop Down 166">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91" r:id="rId12" name="Drop Down 167">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92" r:id="rId13" name="Drop Down 168">
      <controlPr defaultSize="0" print="0" uiObject="1" autoLine="0" autoPict="0">
        <anchor moveWithCells="1" sizeWithCells="1">
          <from>
            <xdr:col>9</xdr:col>
            <xdr:colOff>0</xdr:colOff>
            <xdr:row>181</xdr:row>
            <xdr:rowOff>0</xdr:rowOff>
          </from>
          <to>
            <xdr:col>10</xdr:col>
            <xdr:colOff>0</xdr:colOff>
            <xdr:row>181</xdr:row>
            <xdr:rowOff>0</xdr:rowOff>
          </to>
        </anchor>
      </controlPr>
    </control>
    <control shapeId="1195" r:id="rId14" name="Button 140">
      <controlPr defaultSize="0" print="0" autoFill="0" autoPict="0" macro="[0]!LIMPA_EMBARQUE">
        <anchor moveWithCells="1" sizeWithCells="1">
          <from>
            <xdr:col>2</xdr:col>
            <xdr:colOff>406400</xdr:colOff>
            <xdr:row>1</xdr:row>
            <xdr:rowOff>50800</xdr:rowOff>
          </from>
          <to>
            <xdr:col>2</xdr:col>
            <xdr:colOff>2006600</xdr:colOff>
            <xdr:row>2</xdr:row>
            <xdr:rowOff>279400</xdr:rowOff>
          </to>
        </anchor>
      </controlPr>
    </control>
  </controls>
  <tableParts count="1">
    <tablePart r:id="rId15"/>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1"/>
  <dimension ref="A1:AF404"/>
  <sheetViews>
    <sheetView showGridLines="0" tabSelected="1" view="pageBreakPreview" topLeftCell="A55" zoomScale="55" zoomScaleNormal="60" zoomScaleSheetLayoutView="55" workbookViewId="0">
      <selection activeCell="O79" sqref="O79"/>
    </sheetView>
  </sheetViews>
  <sheetFormatPr baseColWidth="10" defaultColWidth="9.1640625" defaultRowHeight="15" x14ac:dyDescent="0.2"/>
  <cols>
    <col min="1" max="1" width="11.6640625" style="91" customWidth="1"/>
    <col min="2" max="4" width="13.6640625" style="91" customWidth="1"/>
    <col min="5" max="7" width="11.6640625" style="91" customWidth="1"/>
    <col min="8" max="8" width="12.83203125" style="91" customWidth="1"/>
    <col min="9" max="16" width="11.6640625" style="91" customWidth="1"/>
    <col min="17" max="17" width="17.6640625" style="91" customWidth="1"/>
    <col min="18" max="18" width="18.1640625" style="91" customWidth="1"/>
    <col min="19" max="19" width="20.5" style="91" customWidth="1"/>
    <col min="20" max="23" width="14.6640625" style="91" customWidth="1"/>
    <col min="24" max="24" width="4.6640625" style="91" customWidth="1"/>
    <col min="25" max="31" width="14.6640625" style="91" customWidth="1"/>
    <col min="32" max="32" width="11.6640625" style="91" customWidth="1"/>
    <col min="33" max="16384" width="9.1640625" style="91"/>
  </cols>
  <sheetData>
    <row r="1" spans="1:32" x14ac:dyDescent="0.2">
      <c r="A1" s="152"/>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c r="AD1" s="151"/>
      <c r="AE1" s="151"/>
      <c r="AF1" s="150"/>
    </row>
    <row r="2" spans="1:32" ht="54" customHeight="1" x14ac:dyDescent="0.2">
      <c r="A2" s="98"/>
      <c r="B2" s="149"/>
      <c r="C2" s="148"/>
      <c r="D2" s="148"/>
      <c r="E2" s="148"/>
      <c r="F2" s="437" t="s">
        <v>1332</v>
      </c>
      <c r="G2" s="437"/>
      <c r="H2" s="437"/>
      <c r="I2" s="437"/>
      <c r="J2" s="437"/>
      <c r="K2" s="437"/>
      <c r="L2" s="437"/>
      <c r="M2" s="437"/>
      <c r="N2" s="437"/>
      <c r="O2" s="437"/>
      <c r="P2" s="437"/>
      <c r="Q2" s="437"/>
      <c r="R2" s="437"/>
      <c r="S2" s="437"/>
      <c r="T2" s="437"/>
      <c r="U2" s="437"/>
      <c r="V2" s="437"/>
      <c r="W2" s="437"/>
      <c r="X2" s="437"/>
      <c r="Y2" s="437"/>
      <c r="Z2" s="437"/>
      <c r="AA2" s="148"/>
      <c r="AB2" s="148"/>
      <c r="AC2" s="148"/>
      <c r="AD2" s="148"/>
      <c r="AE2" s="148"/>
      <c r="AF2" s="97"/>
    </row>
    <row r="3" spans="1:32" ht="33" customHeight="1" x14ac:dyDescent="0.2">
      <c r="A3" s="98"/>
      <c r="C3" s="147"/>
      <c r="D3" s="147"/>
      <c r="E3" s="147"/>
      <c r="F3" s="447" t="s">
        <v>1331</v>
      </c>
      <c r="G3" s="447"/>
      <c r="H3" s="447"/>
      <c r="I3" s="447"/>
      <c r="J3" s="447"/>
      <c r="K3" s="447"/>
      <c r="L3" s="447"/>
      <c r="M3" s="447"/>
      <c r="N3" s="447"/>
      <c r="O3" s="447"/>
      <c r="P3" s="447"/>
      <c r="Q3" s="447"/>
      <c r="R3" s="447"/>
      <c r="S3" s="447"/>
      <c r="T3" s="447"/>
      <c r="U3" s="447"/>
      <c r="V3" s="447"/>
      <c r="W3" s="447"/>
      <c r="X3" s="447"/>
      <c r="Y3" s="447"/>
      <c r="Z3" s="447"/>
      <c r="AA3" s="447"/>
      <c r="AB3" s="447"/>
      <c r="AC3" s="147"/>
      <c r="AD3" s="147"/>
      <c r="AE3" s="147"/>
      <c r="AF3" s="97"/>
    </row>
    <row r="4" spans="1:32" ht="48.75" customHeight="1" x14ac:dyDescent="0.2">
      <c r="A4" s="98"/>
      <c r="B4" s="145"/>
      <c r="C4" s="145"/>
      <c r="D4" s="145"/>
      <c r="F4" s="448" t="s">
        <v>1545</v>
      </c>
      <c r="G4" s="448"/>
      <c r="H4" s="448"/>
      <c r="I4" s="448"/>
      <c r="J4" s="448"/>
      <c r="K4" s="448"/>
      <c r="L4" s="448"/>
      <c r="M4" s="448"/>
      <c r="N4" s="448"/>
      <c r="O4" s="448"/>
      <c r="P4" s="448"/>
      <c r="Q4" s="448"/>
      <c r="R4" s="448"/>
      <c r="S4" s="448"/>
      <c r="T4" s="448"/>
      <c r="U4" s="448"/>
      <c r="V4" s="448"/>
      <c r="W4" s="448"/>
      <c r="X4" s="448"/>
      <c r="Y4" s="448"/>
      <c r="Z4" s="448"/>
      <c r="AA4" s="448"/>
      <c r="AB4" s="448"/>
      <c r="AC4" s="146"/>
      <c r="AD4" s="145"/>
      <c r="AE4" s="145"/>
      <c r="AF4" s="97"/>
    </row>
    <row r="5" spans="1:32" s="129" customFormat="1" ht="33" customHeight="1" x14ac:dyDescent="0.2">
      <c r="A5" s="133"/>
      <c r="B5" s="411" t="s">
        <v>1330</v>
      </c>
      <c r="C5" s="412"/>
      <c r="D5" s="412"/>
      <c r="E5" s="412"/>
      <c r="F5" s="413"/>
      <c r="H5" s="411" t="s">
        <v>1329</v>
      </c>
      <c r="I5" s="412"/>
      <c r="J5" s="412"/>
      <c r="K5" s="412"/>
      <c r="L5" s="413"/>
      <c r="M5" s="144"/>
      <c r="N5" s="408" t="s">
        <v>1328</v>
      </c>
      <c r="O5" s="409"/>
      <c r="P5" s="409"/>
      <c r="Q5" s="409"/>
      <c r="R5" s="410"/>
      <c r="T5" s="411" t="s">
        <v>1327</v>
      </c>
      <c r="U5" s="412"/>
      <c r="V5" s="412"/>
      <c r="W5" s="412"/>
      <c r="X5" s="412"/>
      <c r="Y5" s="413"/>
      <c r="AA5" s="411" t="s">
        <v>1326</v>
      </c>
      <c r="AB5" s="412"/>
      <c r="AC5" s="412"/>
      <c r="AD5" s="412"/>
      <c r="AE5" s="413"/>
      <c r="AF5" s="130"/>
    </row>
    <row r="6" spans="1:32" s="129" customFormat="1" ht="33" customHeight="1" x14ac:dyDescent="0.2">
      <c r="A6" s="133"/>
      <c r="B6" s="461"/>
      <c r="C6" s="462"/>
      <c r="D6" s="462"/>
      <c r="E6" s="462"/>
      <c r="F6" s="463"/>
      <c r="H6" s="140"/>
      <c r="I6" s="139"/>
      <c r="J6" s="139"/>
      <c r="K6" s="139"/>
      <c r="L6" s="138"/>
      <c r="N6" s="143"/>
      <c r="O6" s="142"/>
      <c r="P6" s="142"/>
      <c r="Q6" s="142"/>
      <c r="R6" s="141"/>
      <c r="T6" s="140"/>
      <c r="U6" s="139"/>
      <c r="V6" s="139"/>
      <c r="W6" s="139"/>
      <c r="X6" s="139"/>
      <c r="Y6" s="138"/>
      <c r="AA6" s="140"/>
      <c r="AB6" s="139"/>
      <c r="AC6" s="139"/>
      <c r="AD6" s="139"/>
      <c r="AE6" s="138"/>
      <c r="AF6" s="130"/>
    </row>
    <row r="7" spans="1:32" s="129" customFormat="1" ht="33" customHeight="1" x14ac:dyDescent="0.2">
      <c r="A7" s="133"/>
      <c r="B7" s="135"/>
      <c r="C7" s="134"/>
      <c r="D7" s="473" t="s">
        <v>1325</v>
      </c>
      <c r="E7" s="473"/>
      <c r="F7" s="474"/>
      <c r="H7" s="135"/>
      <c r="I7" s="134"/>
      <c r="J7" s="473" t="s">
        <v>1324</v>
      </c>
      <c r="K7" s="473"/>
      <c r="L7" s="474"/>
      <c r="M7" s="137"/>
      <c r="N7" s="464" t="s">
        <v>1323</v>
      </c>
      <c r="O7" s="465"/>
      <c r="P7" s="465"/>
      <c r="Q7" s="465"/>
      <c r="R7" s="466"/>
      <c r="T7" s="136"/>
      <c r="U7" s="134"/>
      <c r="V7" s="473" t="s">
        <v>1322</v>
      </c>
      <c r="W7" s="473"/>
      <c r="X7" s="473"/>
      <c r="Y7" s="474"/>
      <c r="AA7" s="135"/>
      <c r="AB7" s="134"/>
      <c r="AC7" s="473" t="s">
        <v>1321</v>
      </c>
      <c r="AD7" s="473"/>
      <c r="AE7" s="474"/>
      <c r="AF7" s="130"/>
    </row>
    <row r="8" spans="1:32" s="129" customFormat="1" ht="33" customHeight="1" x14ac:dyDescent="0.2">
      <c r="A8" s="133"/>
      <c r="B8" s="135"/>
      <c r="C8" s="134"/>
      <c r="D8" s="473"/>
      <c r="E8" s="473"/>
      <c r="F8" s="474"/>
      <c r="H8" s="135"/>
      <c r="I8" s="134"/>
      <c r="J8" s="473"/>
      <c r="K8" s="473"/>
      <c r="L8" s="474"/>
      <c r="N8" s="464"/>
      <c r="O8" s="465"/>
      <c r="P8" s="465"/>
      <c r="Q8" s="465"/>
      <c r="R8" s="466"/>
      <c r="T8" s="135"/>
      <c r="U8" s="134"/>
      <c r="V8" s="473"/>
      <c r="W8" s="473"/>
      <c r="X8" s="473"/>
      <c r="Y8" s="474"/>
      <c r="AA8" s="135"/>
      <c r="AB8" s="134"/>
      <c r="AC8" s="473"/>
      <c r="AD8" s="473"/>
      <c r="AE8" s="474"/>
      <c r="AF8" s="130"/>
    </row>
    <row r="9" spans="1:32" s="129" customFormat="1" ht="33" customHeight="1" x14ac:dyDescent="0.2">
      <c r="A9" s="133"/>
      <c r="B9" s="135"/>
      <c r="C9" s="134"/>
      <c r="D9" s="473"/>
      <c r="E9" s="473"/>
      <c r="F9" s="474"/>
      <c r="H9" s="135"/>
      <c r="I9" s="134"/>
      <c r="J9" s="473"/>
      <c r="K9" s="473"/>
      <c r="L9" s="474"/>
      <c r="N9" s="464"/>
      <c r="O9" s="465"/>
      <c r="P9" s="465"/>
      <c r="Q9" s="465"/>
      <c r="R9" s="466"/>
      <c r="T9" s="135"/>
      <c r="U9" s="134"/>
      <c r="V9" s="473"/>
      <c r="W9" s="473"/>
      <c r="X9" s="473"/>
      <c r="Y9" s="474"/>
      <c r="AA9" s="135"/>
      <c r="AB9" s="134"/>
      <c r="AC9" s="473"/>
      <c r="AD9" s="473"/>
      <c r="AE9" s="474"/>
      <c r="AF9" s="130"/>
    </row>
    <row r="10" spans="1:32" s="129" customFormat="1" ht="33" customHeight="1" x14ac:dyDescent="0.2">
      <c r="A10" s="133"/>
      <c r="B10" s="132"/>
      <c r="C10" s="131"/>
      <c r="D10" s="475"/>
      <c r="E10" s="475"/>
      <c r="F10" s="476"/>
      <c r="H10" s="132"/>
      <c r="I10" s="131"/>
      <c r="J10" s="475"/>
      <c r="K10" s="475"/>
      <c r="L10" s="476"/>
      <c r="N10" s="467"/>
      <c r="O10" s="468"/>
      <c r="P10" s="468"/>
      <c r="Q10" s="468"/>
      <c r="R10" s="469"/>
      <c r="T10" s="132"/>
      <c r="U10" s="131"/>
      <c r="V10" s="475"/>
      <c r="W10" s="475"/>
      <c r="X10" s="475"/>
      <c r="Y10" s="476"/>
      <c r="AA10" s="132"/>
      <c r="AB10" s="131"/>
      <c r="AC10" s="475"/>
      <c r="AD10" s="475"/>
      <c r="AE10" s="476"/>
      <c r="AF10" s="130"/>
    </row>
    <row r="11" spans="1:32" ht="33" customHeight="1" thickBot="1" x14ac:dyDescent="0.25">
      <c r="A11" s="98"/>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97"/>
    </row>
    <row r="12" spans="1:32" ht="33" customHeight="1" x14ac:dyDescent="0.2">
      <c r="A12" s="98"/>
      <c r="B12" s="449" t="s">
        <v>1320</v>
      </c>
      <c r="C12" s="450"/>
      <c r="D12" s="450"/>
      <c r="E12" s="450"/>
      <c r="F12" s="450"/>
      <c r="G12" s="450"/>
      <c r="H12" s="450"/>
      <c r="I12" s="450"/>
      <c r="J12" s="450"/>
      <c r="K12" s="450"/>
      <c r="L12" s="450"/>
      <c r="M12" s="450"/>
      <c r="N12" s="450"/>
      <c r="O12" s="451"/>
      <c r="P12" s="121"/>
      <c r="Q12" s="455" t="s">
        <v>1319</v>
      </c>
      <c r="R12" s="456"/>
      <c r="S12" s="456"/>
      <c r="T12" s="456"/>
      <c r="U12" s="456"/>
      <c r="V12" s="456"/>
      <c r="W12" s="456"/>
      <c r="X12" s="456"/>
      <c r="Y12" s="456"/>
      <c r="Z12" s="456"/>
      <c r="AA12" s="456"/>
      <c r="AB12" s="456"/>
      <c r="AC12" s="456"/>
      <c r="AD12" s="456"/>
      <c r="AE12" s="457"/>
      <c r="AF12" s="97"/>
    </row>
    <row r="13" spans="1:32" ht="33" customHeight="1" thickBot="1" x14ac:dyDescent="0.25">
      <c r="A13" s="98"/>
      <c r="B13" s="452"/>
      <c r="C13" s="453"/>
      <c r="D13" s="453"/>
      <c r="E13" s="453"/>
      <c r="F13" s="453"/>
      <c r="G13" s="453"/>
      <c r="H13" s="453"/>
      <c r="I13" s="453"/>
      <c r="J13" s="453"/>
      <c r="K13" s="453"/>
      <c r="L13" s="453"/>
      <c r="M13" s="453"/>
      <c r="N13" s="453"/>
      <c r="O13" s="454"/>
      <c r="P13" s="121"/>
      <c r="Q13" s="458"/>
      <c r="R13" s="459"/>
      <c r="S13" s="459"/>
      <c r="T13" s="459"/>
      <c r="U13" s="459"/>
      <c r="V13" s="459"/>
      <c r="W13" s="459"/>
      <c r="X13" s="459"/>
      <c r="Y13" s="459"/>
      <c r="Z13" s="459"/>
      <c r="AA13" s="459"/>
      <c r="AB13" s="459"/>
      <c r="AC13" s="459"/>
      <c r="AD13" s="459"/>
      <c r="AE13" s="460"/>
      <c r="AF13" s="97"/>
    </row>
    <row r="14" spans="1:32" ht="33" customHeight="1" thickBot="1" x14ac:dyDescent="0.25">
      <c r="A14" s="98"/>
      <c r="B14" s="121"/>
      <c r="C14" s="121"/>
      <c r="D14" s="121"/>
      <c r="E14" s="121"/>
      <c r="F14" s="121"/>
      <c r="G14" s="121"/>
      <c r="H14" s="121"/>
      <c r="I14" s="121"/>
      <c r="J14" s="121"/>
      <c r="K14" s="121"/>
      <c r="L14" s="121"/>
      <c r="M14" s="121"/>
      <c r="N14" s="121"/>
      <c r="O14" s="121"/>
      <c r="P14" s="121"/>
      <c r="Q14" s="121"/>
      <c r="R14" s="121"/>
      <c r="S14" s="121"/>
      <c r="T14" s="121"/>
      <c r="U14" s="121"/>
      <c r="V14" s="121"/>
      <c r="W14" s="121"/>
      <c r="X14" s="121"/>
      <c r="Y14" s="121"/>
      <c r="Z14" s="121"/>
      <c r="AA14" s="121"/>
      <c r="AB14" s="121"/>
      <c r="AC14" s="121"/>
      <c r="AD14" s="121"/>
      <c r="AE14" s="121"/>
      <c r="AF14" s="97"/>
    </row>
    <row r="15" spans="1:32" ht="33" customHeight="1" thickBot="1" x14ac:dyDescent="0.25">
      <c r="A15" s="98"/>
      <c r="B15" s="414" t="s">
        <v>1318</v>
      </c>
      <c r="C15" s="415"/>
      <c r="D15" s="415"/>
      <c r="E15" s="415"/>
      <c r="F15" s="415"/>
      <c r="G15" s="415"/>
      <c r="H15" s="415"/>
      <c r="I15" s="415"/>
      <c r="J15" s="415"/>
      <c r="K15" s="415"/>
      <c r="L15" s="415"/>
      <c r="M15" s="415"/>
      <c r="N15" s="415"/>
      <c r="O15" s="416"/>
      <c r="P15" s="121"/>
      <c r="Q15" s="470" t="s">
        <v>1317</v>
      </c>
      <c r="R15" s="471"/>
      <c r="S15" s="471"/>
      <c r="T15" s="471"/>
      <c r="U15" s="471"/>
      <c r="V15" s="471"/>
      <c r="W15" s="472"/>
      <c r="X15" s="121"/>
      <c r="Y15" s="470" t="s">
        <v>1316</v>
      </c>
      <c r="Z15" s="356"/>
      <c r="AA15" s="356"/>
      <c r="AB15" s="356"/>
      <c r="AC15" s="356"/>
      <c r="AD15" s="356"/>
      <c r="AE15" s="357"/>
      <c r="AF15" s="97"/>
    </row>
    <row r="16" spans="1:32" ht="33" customHeight="1" thickBot="1" x14ac:dyDescent="0.25">
      <c r="A16" s="98"/>
      <c r="B16" s="417"/>
      <c r="C16" s="418"/>
      <c r="D16" s="418"/>
      <c r="E16" s="418"/>
      <c r="F16" s="418"/>
      <c r="G16" s="418"/>
      <c r="H16" s="418"/>
      <c r="I16" s="418"/>
      <c r="J16" s="418"/>
      <c r="K16" s="418"/>
      <c r="L16" s="418"/>
      <c r="M16" s="418"/>
      <c r="N16" s="418"/>
      <c r="O16" s="419"/>
      <c r="P16" s="121"/>
      <c r="Q16" s="420" t="s">
        <v>1289</v>
      </c>
      <c r="R16" s="421"/>
      <c r="S16" s="421"/>
      <c r="T16" s="421"/>
      <c r="U16" s="421"/>
      <c r="V16" s="421"/>
      <c r="W16" s="422"/>
      <c r="X16" s="121"/>
      <c r="Y16" s="420" t="s">
        <v>1289</v>
      </c>
      <c r="Z16" s="421"/>
      <c r="AA16" s="421"/>
      <c r="AB16" s="421"/>
      <c r="AC16" s="421"/>
      <c r="AD16" s="421"/>
      <c r="AE16" s="422"/>
      <c r="AF16" s="97"/>
    </row>
    <row r="17" spans="1:32" ht="33" customHeight="1" thickBot="1" x14ac:dyDescent="0.25">
      <c r="A17" s="98"/>
      <c r="B17" s="121"/>
      <c r="C17" s="121"/>
      <c r="D17" s="121"/>
      <c r="E17" s="121"/>
      <c r="F17" s="121"/>
      <c r="G17" s="121"/>
      <c r="H17" s="121"/>
      <c r="I17" s="121"/>
      <c r="J17" s="121"/>
      <c r="K17" s="121"/>
      <c r="L17" s="121"/>
      <c r="M17" s="121"/>
      <c r="N17" s="121"/>
      <c r="O17" s="121"/>
      <c r="P17" s="121"/>
      <c r="Q17" s="484" t="s">
        <v>1285</v>
      </c>
      <c r="R17" s="485"/>
      <c r="S17" s="486"/>
      <c r="T17" s="438" t="s">
        <v>70</v>
      </c>
      <c r="U17" s="439"/>
      <c r="V17" s="439"/>
      <c r="W17" s="440"/>
      <c r="X17" s="121"/>
      <c r="Y17" s="484" t="s">
        <v>1285</v>
      </c>
      <c r="Z17" s="485"/>
      <c r="AA17" s="486"/>
      <c r="AB17" s="438" t="s">
        <v>71</v>
      </c>
      <c r="AC17" s="439"/>
      <c r="AD17" s="439"/>
      <c r="AE17" s="440"/>
      <c r="AF17" s="97"/>
    </row>
    <row r="18" spans="1:32" ht="33" customHeight="1" thickBot="1" x14ac:dyDescent="0.25">
      <c r="A18" s="98"/>
      <c r="B18" s="123"/>
      <c r="C18" s="355" t="s">
        <v>1315</v>
      </c>
      <c r="D18" s="375"/>
      <c r="E18" s="375"/>
      <c r="F18" s="375"/>
      <c r="G18" s="375"/>
      <c r="H18" s="375"/>
      <c r="I18" s="375"/>
      <c r="J18" s="375"/>
      <c r="K18" s="375"/>
      <c r="L18" s="376"/>
      <c r="M18" s="123"/>
      <c r="N18" s="123"/>
      <c r="O18" s="127"/>
      <c r="P18" s="125"/>
      <c r="Q18" s="423" t="s">
        <v>1314</v>
      </c>
      <c r="R18" s="424"/>
      <c r="S18" s="425"/>
      <c r="T18" s="479" t="str">
        <f>C23</f>
        <v>FLÁVIO MOREIRA LEMOS</v>
      </c>
      <c r="U18" s="424"/>
      <c r="V18" s="424"/>
      <c r="W18" s="480"/>
      <c r="X18" s="126"/>
      <c r="Y18" s="423" t="s">
        <v>1313</v>
      </c>
      <c r="Z18" s="424"/>
      <c r="AA18" s="425"/>
      <c r="AB18" s="481" t="str">
        <f>PORTUGUÊS!C25</f>
        <v>WESLEY DA COSTA ALVES</v>
      </c>
      <c r="AC18" s="482"/>
      <c r="AD18" s="482"/>
      <c r="AE18" s="483"/>
      <c r="AF18" s="97"/>
    </row>
    <row r="19" spans="1:32" ht="33" customHeight="1" thickBot="1" x14ac:dyDescent="0.25">
      <c r="A19" s="98"/>
      <c r="B19" s="123"/>
      <c r="C19" s="538" t="s">
        <v>1312</v>
      </c>
      <c r="D19" s="539"/>
      <c r="E19" s="346" t="s">
        <v>1311</v>
      </c>
      <c r="F19" s="347"/>
      <c r="G19" s="347"/>
      <c r="H19" s="347"/>
      <c r="I19" s="347"/>
      <c r="J19" s="347"/>
      <c r="K19" s="347"/>
      <c r="L19" s="348"/>
      <c r="M19" s="123"/>
      <c r="N19" s="123"/>
      <c r="O19" s="127"/>
      <c r="P19" s="127"/>
      <c r="Q19" s="423" t="s">
        <v>1310</v>
      </c>
      <c r="R19" s="424"/>
      <c r="S19" s="425"/>
      <c r="T19" s="479" t="str">
        <f>C24</f>
        <v>JOSE HAMILTON MENDES FILHO</v>
      </c>
      <c r="U19" s="424"/>
      <c r="V19" s="424"/>
      <c r="W19" s="480"/>
      <c r="X19" s="126"/>
      <c r="Y19" s="423" t="s">
        <v>1309</v>
      </c>
      <c r="Z19" s="424"/>
      <c r="AA19" s="425"/>
      <c r="AB19" s="481" t="str">
        <f>Lógica!N15</f>
        <v>JACIANO FERREIRA</v>
      </c>
      <c r="AC19" s="482"/>
      <c r="AD19" s="482"/>
      <c r="AE19" s="483"/>
      <c r="AF19" s="97"/>
    </row>
    <row r="20" spans="1:32" ht="33" customHeight="1" thickBot="1" x14ac:dyDescent="0.25">
      <c r="A20" s="98"/>
      <c r="B20" s="123"/>
      <c r="C20" s="435" t="str">
        <f>Lógica!E1</f>
        <v>RODION SERDYUKOV</v>
      </c>
      <c r="D20" s="436"/>
      <c r="E20" s="333" t="s">
        <v>1308</v>
      </c>
      <c r="F20" s="333"/>
      <c r="G20" s="333"/>
      <c r="H20" s="334"/>
      <c r="I20" s="477" t="s">
        <v>1307</v>
      </c>
      <c r="J20" s="477"/>
      <c r="K20" s="477"/>
      <c r="L20" s="478"/>
      <c r="M20" s="123"/>
      <c r="N20" s="123"/>
      <c r="O20" s="127"/>
      <c r="P20" s="127"/>
      <c r="Q20" s="423" t="s">
        <v>1306</v>
      </c>
      <c r="R20" s="424"/>
      <c r="S20" s="425"/>
      <c r="T20" s="441" t="str">
        <f>Lógica!E14</f>
        <v>MAICO DE ALMEIDA OLIVEIRA</v>
      </c>
      <c r="U20" s="442"/>
      <c r="V20" s="442"/>
      <c r="W20" s="443"/>
      <c r="X20" s="126"/>
      <c r="Y20" s="487" t="s">
        <v>1305</v>
      </c>
      <c r="Z20" s="488"/>
      <c r="AA20" s="489"/>
      <c r="AB20" s="444" t="str">
        <f>Lógica!E21</f>
        <v>FABIO SILVA DE OLIVEIRA</v>
      </c>
      <c r="AC20" s="445"/>
      <c r="AD20" s="445"/>
      <c r="AE20" s="446"/>
      <c r="AF20" s="97"/>
    </row>
    <row r="21" spans="1:32" ht="33" customHeight="1" thickBot="1" x14ac:dyDescent="0.25">
      <c r="A21" s="98"/>
      <c r="B21" s="123"/>
      <c r="C21" s="435" t="str">
        <f>Lógica!E2</f>
        <v>MAURO CAMPOS DA SILVA</v>
      </c>
      <c r="D21" s="436"/>
      <c r="E21" s="325" t="s">
        <v>1110</v>
      </c>
      <c r="F21" s="325"/>
      <c r="G21" s="325"/>
      <c r="H21" s="326"/>
      <c r="I21" s="330" t="s">
        <v>1304</v>
      </c>
      <c r="J21" s="330"/>
      <c r="K21" s="330"/>
      <c r="L21" s="331"/>
      <c r="M21" s="123"/>
      <c r="N21" s="123"/>
      <c r="O21" s="127"/>
      <c r="P21" s="127"/>
      <c r="Q21" s="423" t="s">
        <v>1303</v>
      </c>
      <c r="R21" s="424"/>
      <c r="S21" s="425"/>
      <c r="T21" s="479" t="str">
        <f>Lógica!K14</f>
        <v>PAULO ROBERTO DE SOUZA</v>
      </c>
      <c r="U21" s="424"/>
      <c r="V21" s="424"/>
      <c r="W21" s="480"/>
      <c r="X21" s="126"/>
      <c r="Y21" s="423" t="s">
        <v>1302</v>
      </c>
      <c r="Z21" s="424"/>
      <c r="AA21" s="425"/>
      <c r="AB21" s="481" t="str">
        <f>Lógica!E22</f>
        <v>FLAVIO IVANIR PEREIRA</v>
      </c>
      <c r="AC21" s="482"/>
      <c r="AD21" s="482"/>
      <c r="AE21" s="483"/>
      <c r="AF21" s="97"/>
    </row>
    <row r="22" spans="1:32" ht="33" customHeight="1" thickBot="1" x14ac:dyDescent="0.25">
      <c r="A22" s="98"/>
      <c r="B22" s="123"/>
      <c r="C22" s="435" t="str">
        <f>Lógica!E3</f>
        <v>STEPHEN PAUL WENTWORTH</v>
      </c>
      <c r="D22" s="436"/>
      <c r="E22" s="325" t="s">
        <v>1301</v>
      </c>
      <c r="F22" s="325"/>
      <c r="G22" s="325"/>
      <c r="H22" s="326"/>
      <c r="I22" s="330" t="s">
        <v>1300</v>
      </c>
      <c r="J22" s="330"/>
      <c r="K22" s="330"/>
      <c r="L22" s="331"/>
      <c r="M22" s="123"/>
      <c r="N22" s="123"/>
      <c r="O22" s="127"/>
      <c r="P22" s="127"/>
      <c r="Q22" s="429" t="s">
        <v>1299</v>
      </c>
      <c r="R22" s="430"/>
      <c r="S22" s="431"/>
      <c r="T22" s="490" t="str">
        <f>Lógica!E8</f>
        <v>VICTOR PARENTE BARBOSA</v>
      </c>
      <c r="U22" s="491"/>
      <c r="V22" s="491"/>
      <c r="W22" s="492"/>
      <c r="X22" s="126"/>
      <c r="Y22" s="429" t="s">
        <v>1298</v>
      </c>
      <c r="Z22" s="430"/>
      <c r="AA22" s="431"/>
      <c r="AB22" s="426" t="str">
        <f>Lógica!E7</f>
        <v>DANIEL RAMOS PESSANHA DA SILVA</v>
      </c>
      <c r="AC22" s="427"/>
      <c r="AD22" s="427"/>
      <c r="AE22" s="428"/>
      <c r="AF22" s="97"/>
    </row>
    <row r="23" spans="1:32" ht="33" customHeight="1" thickBot="1" x14ac:dyDescent="0.25">
      <c r="A23" s="98"/>
      <c r="B23" s="123"/>
      <c r="C23" s="435" t="str">
        <f>Lógica!K7</f>
        <v>FLÁVIO MOREIRA LEMOS</v>
      </c>
      <c r="D23" s="436"/>
      <c r="E23" s="325" t="s">
        <v>1297</v>
      </c>
      <c r="F23" s="325"/>
      <c r="G23" s="325"/>
      <c r="H23" s="326"/>
      <c r="I23" s="330" t="s">
        <v>1296</v>
      </c>
      <c r="J23" s="330"/>
      <c r="K23" s="330"/>
      <c r="L23" s="331"/>
      <c r="M23" s="123"/>
      <c r="N23" s="123"/>
      <c r="O23" s="123"/>
      <c r="P23" s="123"/>
      <c r="Q23" s="124"/>
      <c r="R23" s="124"/>
      <c r="S23" s="124"/>
      <c r="T23" s="124"/>
      <c r="U23" s="124"/>
      <c r="V23" s="124"/>
      <c r="W23" s="124"/>
      <c r="X23" s="125"/>
      <c r="Y23" s="124"/>
      <c r="Z23" s="124"/>
      <c r="AA23" s="124"/>
      <c r="AB23" s="124"/>
      <c r="AC23" s="124"/>
      <c r="AD23" s="124"/>
      <c r="AE23" s="124"/>
      <c r="AF23" s="97"/>
    </row>
    <row r="24" spans="1:32" ht="33" customHeight="1" thickBot="1" x14ac:dyDescent="0.25">
      <c r="A24" s="98"/>
      <c r="B24" s="123"/>
      <c r="C24" s="435" t="str">
        <f>Lógica!H7</f>
        <v>JOSE HAMILTON MENDES FILHO</v>
      </c>
      <c r="D24" s="436"/>
      <c r="E24" s="325" t="s">
        <v>1295</v>
      </c>
      <c r="F24" s="325"/>
      <c r="G24" s="325"/>
      <c r="H24" s="326"/>
      <c r="I24" s="330" t="s">
        <v>1294</v>
      </c>
      <c r="J24" s="330"/>
      <c r="K24" s="330"/>
      <c r="L24" s="331"/>
      <c r="M24" s="123"/>
      <c r="N24" s="123"/>
      <c r="O24" s="123"/>
      <c r="P24" s="123"/>
      <c r="Q24" s="496" t="s">
        <v>1293</v>
      </c>
      <c r="R24" s="497"/>
      <c r="S24" s="497"/>
      <c r="T24" s="497"/>
      <c r="U24" s="497"/>
      <c r="V24" s="497"/>
      <c r="W24" s="498"/>
      <c r="X24" s="121"/>
      <c r="Y24" s="432" t="s">
        <v>1292</v>
      </c>
      <c r="Z24" s="433"/>
      <c r="AA24" s="433"/>
      <c r="AB24" s="433"/>
      <c r="AC24" s="433"/>
      <c r="AD24" s="433"/>
      <c r="AE24" s="434"/>
      <c r="AF24" s="97"/>
    </row>
    <row r="25" spans="1:32" ht="33" customHeight="1" thickBot="1" x14ac:dyDescent="0.25">
      <c r="A25" s="98"/>
      <c r="B25" s="123"/>
      <c r="C25" s="435" t="str">
        <f>Lógica!K8</f>
        <v>WESLEY DA COSTA ALVES</v>
      </c>
      <c r="D25" s="436"/>
      <c r="E25" s="325" t="s">
        <v>1291</v>
      </c>
      <c r="F25" s="325"/>
      <c r="G25" s="325"/>
      <c r="H25" s="326"/>
      <c r="I25" s="321" t="s">
        <v>1276</v>
      </c>
      <c r="J25" s="322"/>
      <c r="K25" s="322"/>
      <c r="L25" s="323"/>
      <c r="M25" s="123"/>
      <c r="N25" s="123"/>
      <c r="O25" s="123"/>
      <c r="P25" s="123"/>
      <c r="Q25" s="522" t="s">
        <v>1290</v>
      </c>
      <c r="R25" s="523"/>
      <c r="S25" s="523"/>
      <c r="T25" s="523"/>
      <c r="U25" s="523"/>
      <c r="V25" s="523"/>
      <c r="W25" s="524"/>
      <c r="X25" s="121"/>
      <c r="Y25" s="420" t="s">
        <v>1289</v>
      </c>
      <c r="Z25" s="421"/>
      <c r="AA25" s="421"/>
      <c r="AB25" s="421"/>
      <c r="AC25" s="421"/>
      <c r="AD25" s="421"/>
      <c r="AE25" s="422"/>
      <c r="AF25" s="97"/>
    </row>
    <row r="26" spans="1:32" ht="33" customHeight="1" thickBot="1" x14ac:dyDescent="0.25">
      <c r="A26" s="98"/>
      <c r="B26" s="123"/>
      <c r="C26" s="435" t="s">
        <v>1288</v>
      </c>
      <c r="D26" s="436"/>
      <c r="E26" s="325" t="s">
        <v>1287</v>
      </c>
      <c r="F26" s="325"/>
      <c r="G26" s="325"/>
      <c r="H26" s="326"/>
      <c r="I26" s="330" t="s">
        <v>1286</v>
      </c>
      <c r="J26" s="330"/>
      <c r="K26" s="330"/>
      <c r="L26" s="331"/>
      <c r="M26" s="123"/>
      <c r="N26" s="123"/>
      <c r="O26" s="123"/>
      <c r="P26" s="123"/>
      <c r="Q26" s="525"/>
      <c r="R26" s="526"/>
      <c r="S26" s="526"/>
      <c r="T26" s="526"/>
      <c r="U26" s="526"/>
      <c r="V26" s="526"/>
      <c r="W26" s="527"/>
      <c r="X26" s="121"/>
      <c r="Y26" s="484" t="s">
        <v>1285</v>
      </c>
      <c r="Z26" s="485"/>
      <c r="AA26" s="486"/>
      <c r="AB26" s="493" t="s">
        <v>71</v>
      </c>
      <c r="AC26" s="494"/>
      <c r="AD26" s="494"/>
      <c r="AE26" s="495"/>
      <c r="AF26" s="97"/>
    </row>
    <row r="27" spans="1:32" ht="33" customHeight="1" thickBot="1" x14ac:dyDescent="0.25">
      <c r="A27" s="98"/>
      <c r="B27" s="123"/>
      <c r="C27" s="435" t="str">
        <f>Lógica!E4</f>
        <v>AARON CARTER CAMPBELL</v>
      </c>
      <c r="D27" s="436"/>
      <c r="E27" s="325" t="s">
        <v>1102</v>
      </c>
      <c r="F27" s="325"/>
      <c r="G27" s="325"/>
      <c r="H27" s="326"/>
      <c r="I27" s="321" t="s">
        <v>1276</v>
      </c>
      <c r="J27" s="322"/>
      <c r="K27" s="322"/>
      <c r="L27" s="323"/>
      <c r="M27" s="123"/>
      <c r="N27" s="123"/>
      <c r="O27" s="123"/>
      <c r="P27" s="123"/>
      <c r="Q27" s="525"/>
      <c r="R27" s="526"/>
      <c r="S27" s="526"/>
      <c r="T27" s="526"/>
      <c r="U27" s="526"/>
      <c r="V27" s="526"/>
      <c r="W27" s="527"/>
      <c r="X27" s="121"/>
      <c r="Y27" s="516" t="s">
        <v>1284</v>
      </c>
      <c r="Z27" s="517"/>
      <c r="AA27" s="518"/>
      <c r="AB27" s="479" t="str">
        <f>Lógica!H1</f>
        <v xml:space="preserve">ANDERSON CALIXTO MACEDO </v>
      </c>
      <c r="AC27" s="424"/>
      <c r="AD27" s="424"/>
      <c r="AE27" s="480"/>
      <c r="AF27" s="97"/>
    </row>
    <row r="28" spans="1:32" ht="33" customHeight="1" thickBot="1" x14ac:dyDescent="0.25">
      <c r="A28" s="98"/>
      <c r="B28" s="123"/>
      <c r="C28" s="435" t="str">
        <f>Lógica!N7</f>
        <v>KLEUDER FERREIRA CORTES</v>
      </c>
      <c r="D28" s="436"/>
      <c r="E28" s="325" t="s">
        <v>1283</v>
      </c>
      <c r="F28" s="325"/>
      <c r="G28" s="325"/>
      <c r="H28" s="326"/>
      <c r="I28" s="321" t="s">
        <v>1282</v>
      </c>
      <c r="J28" s="322"/>
      <c r="K28" s="322"/>
      <c r="L28" s="323"/>
      <c r="M28" s="123"/>
      <c r="N28" s="123"/>
      <c r="O28" s="123"/>
      <c r="P28" s="123"/>
      <c r="Q28" s="525"/>
      <c r="R28" s="526"/>
      <c r="S28" s="526"/>
      <c r="T28" s="526"/>
      <c r="U28" s="526"/>
      <c r="V28" s="526"/>
      <c r="W28" s="527"/>
      <c r="X28" s="121"/>
      <c r="Y28" s="501" t="s">
        <v>1281</v>
      </c>
      <c r="Z28" s="502"/>
      <c r="AA28" s="503"/>
      <c r="AB28" s="479" t="str">
        <f>Lógica!H8</f>
        <v>RENATO VILLELA</v>
      </c>
      <c r="AC28" s="424"/>
      <c r="AD28" s="424"/>
      <c r="AE28" s="480"/>
      <c r="AF28" s="97"/>
    </row>
    <row r="29" spans="1:32" ht="33" customHeight="1" thickBot="1" x14ac:dyDescent="0.25">
      <c r="A29" s="98"/>
      <c r="B29" s="123"/>
      <c r="C29" s="435" t="str">
        <f>Lógica!N8</f>
        <v>SONIA MARIA PEREIRA MOTA</v>
      </c>
      <c r="D29" s="436"/>
      <c r="E29" s="325" t="s">
        <v>1280</v>
      </c>
      <c r="F29" s="325"/>
      <c r="G29" s="325"/>
      <c r="H29" s="326"/>
      <c r="I29" s="321" t="s">
        <v>1279</v>
      </c>
      <c r="J29" s="322"/>
      <c r="K29" s="322"/>
      <c r="L29" s="323"/>
      <c r="M29" s="123"/>
      <c r="N29" s="123"/>
      <c r="O29" s="123"/>
      <c r="P29" s="123"/>
      <c r="Q29" s="525"/>
      <c r="R29" s="526"/>
      <c r="S29" s="526"/>
      <c r="T29" s="526"/>
      <c r="U29" s="526"/>
      <c r="V29" s="526"/>
      <c r="W29" s="527"/>
      <c r="X29" s="121"/>
      <c r="Y29" s="501" t="s">
        <v>1278</v>
      </c>
      <c r="Z29" s="502"/>
      <c r="AA29" s="503"/>
      <c r="AB29" s="441" t="str">
        <f>Lógica!E15</f>
        <v>RENATO LIMA ALBUQUERQUE</v>
      </c>
      <c r="AC29" s="442"/>
      <c r="AD29" s="442"/>
      <c r="AE29" s="443"/>
      <c r="AF29" s="97"/>
    </row>
    <row r="30" spans="1:32" ht="33" customHeight="1" thickBot="1" x14ac:dyDescent="0.25">
      <c r="A30" s="98"/>
      <c r="B30" s="123"/>
      <c r="C30" s="435" t="str">
        <f>Lógica!H8</f>
        <v>RENATO VILLELA</v>
      </c>
      <c r="D30" s="436"/>
      <c r="E30" s="328" t="s">
        <v>1277</v>
      </c>
      <c r="F30" s="328"/>
      <c r="G30" s="328"/>
      <c r="H30" s="342"/>
      <c r="I30" s="321" t="s">
        <v>1276</v>
      </c>
      <c r="J30" s="322"/>
      <c r="K30" s="322"/>
      <c r="L30" s="323"/>
      <c r="M30" s="123"/>
      <c r="N30" s="123"/>
      <c r="O30" s="123"/>
      <c r="P30" s="123"/>
      <c r="Q30" s="525"/>
      <c r="R30" s="526"/>
      <c r="S30" s="526"/>
      <c r="T30" s="526"/>
      <c r="U30" s="526"/>
      <c r="V30" s="526"/>
      <c r="W30" s="527"/>
      <c r="X30" s="121"/>
      <c r="Y30" s="501" t="s">
        <v>1275</v>
      </c>
      <c r="Z30" s="502"/>
      <c r="AA30" s="503"/>
      <c r="AB30" s="479" t="e">
        <f>Lógica!K15</f>
        <v>#NUM!</v>
      </c>
      <c r="AC30" s="424"/>
      <c r="AD30" s="424"/>
      <c r="AE30" s="480"/>
      <c r="AF30" s="97"/>
    </row>
    <row r="31" spans="1:32" ht="33" customHeight="1" thickBot="1" x14ac:dyDescent="0.25">
      <c r="A31" s="98"/>
      <c r="E31" s="122"/>
      <c r="F31" s="122"/>
      <c r="G31" s="122"/>
      <c r="H31" s="110"/>
      <c r="I31" s="590"/>
      <c r="J31" s="591"/>
      <c r="K31" s="591"/>
      <c r="L31" s="591"/>
      <c r="Q31" s="528"/>
      <c r="R31" s="529"/>
      <c r="S31" s="529"/>
      <c r="T31" s="529"/>
      <c r="U31" s="529"/>
      <c r="V31" s="529"/>
      <c r="W31" s="530"/>
      <c r="X31" s="121"/>
      <c r="Y31" s="519" t="s">
        <v>1274</v>
      </c>
      <c r="Z31" s="520"/>
      <c r="AA31" s="521"/>
      <c r="AB31" s="490" t="str">
        <f>Lógica!H2</f>
        <v>ERIK VAN NOUHUYS</v>
      </c>
      <c r="AC31" s="491"/>
      <c r="AD31" s="491"/>
      <c r="AE31" s="492"/>
      <c r="AF31" s="97"/>
    </row>
    <row r="32" spans="1:32" ht="33" customHeight="1" thickBot="1" x14ac:dyDescent="0.25">
      <c r="A32" s="98"/>
      <c r="B32" s="595" t="s">
        <v>1273</v>
      </c>
      <c r="C32" s="596"/>
      <c r="D32" s="596"/>
      <c r="E32" s="596"/>
      <c r="F32" s="596"/>
      <c r="G32" s="596"/>
      <c r="H32" s="596"/>
      <c r="I32" s="596"/>
      <c r="J32" s="596"/>
      <c r="K32" s="596"/>
      <c r="L32" s="596"/>
      <c r="M32" s="596"/>
      <c r="N32" s="596"/>
      <c r="O32" s="597"/>
      <c r="Q32" s="120"/>
      <c r="R32" s="120"/>
      <c r="S32" s="120"/>
      <c r="T32" s="120"/>
      <c r="U32" s="120"/>
      <c r="V32" s="120"/>
      <c r="W32" s="120"/>
      <c r="X32" s="119"/>
      <c r="AF32" s="97"/>
    </row>
    <row r="33" spans="1:32" ht="33" customHeight="1" thickBot="1" x14ac:dyDescent="0.25">
      <c r="A33" s="98"/>
      <c r="B33" s="598"/>
      <c r="C33" s="599"/>
      <c r="D33" s="599"/>
      <c r="E33" s="599"/>
      <c r="F33" s="599"/>
      <c r="G33" s="599"/>
      <c r="H33" s="599"/>
      <c r="I33" s="599"/>
      <c r="J33" s="599"/>
      <c r="K33" s="599"/>
      <c r="L33" s="599"/>
      <c r="M33" s="599"/>
      <c r="N33" s="599"/>
      <c r="O33" s="600"/>
      <c r="Q33" s="531" t="s">
        <v>1252</v>
      </c>
      <c r="R33" s="532"/>
      <c r="S33" s="532"/>
      <c r="T33" s="532"/>
      <c r="U33" s="532"/>
      <c r="V33" s="532"/>
      <c r="W33" s="532"/>
      <c r="X33" s="533"/>
      <c r="Y33" s="532"/>
      <c r="Z33" s="532"/>
      <c r="AA33" s="532"/>
      <c r="AB33" s="532"/>
      <c r="AC33" s="532"/>
      <c r="AD33" s="532"/>
      <c r="AE33" s="534"/>
      <c r="AF33" s="97"/>
    </row>
    <row r="34" spans="1:32" ht="33" customHeight="1" thickBot="1" x14ac:dyDescent="0.25">
      <c r="A34" s="98"/>
      <c r="B34" s="601"/>
      <c r="C34" s="602"/>
      <c r="D34" s="602"/>
      <c r="E34" s="602"/>
      <c r="F34" s="602"/>
      <c r="G34" s="602"/>
      <c r="H34" s="602"/>
      <c r="I34" s="602"/>
      <c r="J34" s="602"/>
      <c r="K34" s="602"/>
      <c r="L34" s="602"/>
      <c r="M34" s="602"/>
      <c r="N34" s="602"/>
      <c r="O34" s="603"/>
      <c r="Q34" s="500" t="s">
        <v>1272</v>
      </c>
      <c r="R34" s="500"/>
      <c r="S34" s="500"/>
      <c r="T34" s="500"/>
      <c r="U34" s="500"/>
      <c r="V34" s="500"/>
      <c r="W34" s="500"/>
      <c r="X34" s="118"/>
      <c r="Y34" s="500" t="s">
        <v>1271</v>
      </c>
      <c r="Z34" s="500"/>
      <c r="AA34" s="500"/>
      <c r="AB34" s="500"/>
      <c r="AC34" s="500"/>
      <c r="AD34" s="500"/>
      <c r="AE34" s="500"/>
      <c r="AF34" s="97"/>
    </row>
    <row r="35" spans="1:32" ht="33" customHeight="1" thickBot="1" x14ac:dyDescent="0.25">
      <c r="A35" s="98"/>
      <c r="B35" s="592" t="s">
        <v>1270</v>
      </c>
      <c r="C35" s="593"/>
      <c r="D35" s="593"/>
      <c r="E35" s="593"/>
      <c r="F35" s="593"/>
      <c r="G35" s="594"/>
      <c r="H35" s="92"/>
      <c r="I35" s="108"/>
      <c r="J35" s="592" t="s">
        <v>1269</v>
      </c>
      <c r="K35" s="593"/>
      <c r="L35" s="593"/>
      <c r="M35" s="593"/>
      <c r="N35" s="593"/>
      <c r="O35" s="594"/>
      <c r="Q35" s="499" t="str">
        <f>IF(ISERR(Lógica!H50), "", Lógica!H50)</f>
        <v xml:space="preserve">ADEMILTON ALVES DA SILVA </v>
      </c>
      <c r="R35" s="499"/>
      <c r="S35" s="499"/>
      <c r="T35" s="499"/>
      <c r="U35" s="499"/>
      <c r="V35" s="499"/>
      <c r="W35" s="499"/>
      <c r="X35" s="103"/>
      <c r="Y35" s="499" t="str">
        <f>IF(ISERR(Lógica!H51), "", Lógica!H51)</f>
        <v>ALEX WALLACE DA SILVA PEREZ</v>
      </c>
      <c r="Z35" s="499"/>
      <c r="AA35" s="499"/>
      <c r="AB35" s="499"/>
      <c r="AC35" s="499"/>
      <c r="AD35" s="499"/>
      <c r="AE35" s="499"/>
      <c r="AF35" s="97"/>
    </row>
    <row r="36" spans="1:32" ht="33" customHeight="1" x14ac:dyDescent="0.2">
      <c r="A36" s="98"/>
      <c r="B36" s="383" t="s">
        <v>1268</v>
      </c>
      <c r="C36" s="384"/>
      <c r="D36" s="385"/>
      <c r="E36" s="337" t="str">
        <f>AB22</f>
        <v>DANIEL RAMOS PESSANHA DA SILVA</v>
      </c>
      <c r="F36" s="338"/>
      <c r="G36" s="339"/>
      <c r="H36" s="92"/>
      <c r="I36" s="108"/>
      <c r="J36" s="332" t="s">
        <v>1267</v>
      </c>
      <c r="K36" s="333"/>
      <c r="L36" s="334"/>
      <c r="M36" s="335" t="str">
        <f>T22</f>
        <v>VICTOR PARENTE BARBOSA</v>
      </c>
      <c r="N36" s="335"/>
      <c r="O36" s="336"/>
      <c r="Q36" s="499" t="str">
        <f>IF(ISERR(Lógica!H52), "", Lógica!H52)</f>
        <v>DEJAILSON JOAQUIM DA SILVA</v>
      </c>
      <c r="R36" s="499"/>
      <c r="S36" s="499"/>
      <c r="T36" s="499"/>
      <c r="U36" s="499"/>
      <c r="V36" s="499"/>
      <c r="W36" s="499"/>
      <c r="X36" s="103"/>
      <c r="Y36" s="499" t="str">
        <f>IF(ISERR(Lógica!H53), "", Lógica!H53)</f>
        <v>JEHAN JOSE GONCALVES FERREIRA</v>
      </c>
      <c r="Z36" s="499"/>
      <c r="AA36" s="499"/>
      <c r="AB36" s="499"/>
      <c r="AC36" s="499"/>
      <c r="AD36" s="499"/>
      <c r="AE36" s="499"/>
      <c r="AF36" s="97"/>
    </row>
    <row r="37" spans="1:32" ht="33" customHeight="1" x14ac:dyDescent="0.2">
      <c r="A37" s="98"/>
      <c r="B37" s="324" t="s">
        <v>1266</v>
      </c>
      <c r="C37" s="325"/>
      <c r="D37" s="326"/>
      <c r="E37" s="321" t="str">
        <f>AB20</f>
        <v>FABIO SILVA DE OLIVEIRA</v>
      </c>
      <c r="F37" s="322"/>
      <c r="G37" s="323"/>
      <c r="H37" s="92"/>
      <c r="I37" s="108"/>
      <c r="J37" s="324" t="s">
        <v>1265</v>
      </c>
      <c r="K37" s="325"/>
      <c r="L37" s="326"/>
      <c r="M37" s="330" t="str">
        <f>AB21</f>
        <v>FLAVIO IVANIR PEREIRA</v>
      </c>
      <c r="N37" s="330"/>
      <c r="O37" s="331"/>
      <c r="Q37" s="499" t="str">
        <f>IF(ISERR(Lógica!H54), "", Lógica!H54)</f>
        <v>LEANDRO JOSE DA SILVA</v>
      </c>
      <c r="R37" s="499"/>
      <c r="S37" s="499"/>
      <c r="T37" s="499"/>
      <c r="U37" s="499"/>
      <c r="V37" s="499"/>
      <c r="W37" s="499"/>
      <c r="X37" s="103"/>
      <c r="Y37" s="499" t="str">
        <f>IF(ISERR(Lógica!H55), "", Lógica!H55)</f>
        <v>LUIZ FERNANDO DE OLIVEIRA</v>
      </c>
      <c r="Z37" s="499"/>
      <c r="AA37" s="499"/>
      <c r="AB37" s="499"/>
      <c r="AC37" s="499"/>
      <c r="AD37" s="499"/>
      <c r="AE37" s="499"/>
      <c r="AF37" s="97"/>
    </row>
    <row r="38" spans="1:32" ht="33" customHeight="1" thickBot="1" x14ac:dyDescent="0.25">
      <c r="A38" s="98"/>
      <c r="B38" s="324" t="s">
        <v>1264</v>
      </c>
      <c r="C38" s="325"/>
      <c r="D38" s="326"/>
      <c r="E38" s="321" t="str">
        <f>T20</f>
        <v>MAICO DE ALMEIDA OLIVEIRA</v>
      </c>
      <c r="F38" s="322"/>
      <c r="G38" s="323"/>
      <c r="H38" s="92"/>
      <c r="I38" s="108"/>
      <c r="J38" s="324" t="s">
        <v>1263</v>
      </c>
      <c r="K38" s="325"/>
      <c r="L38" s="326"/>
      <c r="M38" s="321" t="str">
        <f>AB29</f>
        <v>RENATO LIMA ALBUQUERQUE</v>
      </c>
      <c r="N38" s="322"/>
      <c r="O38" s="323"/>
      <c r="Q38" s="499" t="str">
        <f>IF(ISERR(Lógica!H56), "", Lógica!H56)</f>
        <v>PABLO FORLAN DE SOUZA PEREIRA</v>
      </c>
      <c r="R38" s="499"/>
      <c r="S38" s="499"/>
      <c r="T38" s="499"/>
      <c r="U38" s="499"/>
      <c r="V38" s="499"/>
      <c r="W38" s="499"/>
      <c r="X38" s="117"/>
      <c r="Y38" s="499" t="str">
        <f>IF(ISERR(Lógica!H57), "", Lógica!H57)</f>
        <v>ROBSON NARCIZO RIBEIRO</v>
      </c>
      <c r="Z38" s="499"/>
      <c r="AA38" s="499"/>
      <c r="AB38" s="499"/>
      <c r="AC38" s="499"/>
      <c r="AD38" s="499"/>
      <c r="AE38" s="499"/>
      <c r="AF38" s="97"/>
    </row>
    <row r="39" spans="1:32" ht="33" customHeight="1" thickBot="1" x14ac:dyDescent="0.25">
      <c r="A39" s="98"/>
      <c r="B39" s="324" t="s">
        <v>1262</v>
      </c>
      <c r="C39" s="325"/>
      <c r="D39" s="326"/>
      <c r="E39" s="321" t="str">
        <f>Lógica!H14</f>
        <v>GUILHERME RODRIGUES FONSECA</v>
      </c>
      <c r="F39" s="322"/>
      <c r="G39" s="323"/>
      <c r="H39" s="92"/>
      <c r="I39" s="108"/>
      <c r="J39" s="324" t="s">
        <v>1261</v>
      </c>
      <c r="K39" s="325"/>
      <c r="L39" s="326"/>
      <c r="M39" s="321" t="str">
        <f>Lógica!H15</f>
        <v>VICTOR JOSE RIBEIRO GOMES BALBI DE QUEIROZ</v>
      </c>
      <c r="N39" s="322"/>
      <c r="O39" s="323"/>
      <c r="Y39" s="499"/>
      <c r="Z39" s="499"/>
      <c r="AA39" s="499"/>
      <c r="AB39" s="499"/>
      <c r="AC39" s="499"/>
      <c r="AD39" s="499"/>
      <c r="AE39" s="499"/>
      <c r="AF39" s="97"/>
    </row>
    <row r="40" spans="1:32" ht="33" customHeight="1" thickBot="1" x14ac:dyDescent="0.25">
      <c r="A40" s="98"/>
      <c r="B40" s="324" t="s">
        <v>1260</v>
      </c>
      <c r="C40" s="325"/>
      <c r="D40" s="325"/>
      <c r="E40" s="325"/>
      <c r="F40" s="325"/>
      <c r="G40" s="407"/>
      <c r="H40" s="92"/>
      <c r="I40" s="108"/>
      <c r="J40" s="324" t="s">
        <v>1259</v>
      </c>
      <c r="K40" s="325"/>
      <c r="L40" s="325"/>
      <c r="M40" s="325"/>
      <c r="N40" s="325"/>
      <c r="O40" s="407"/>
      <c r="Q40" s="504" t="s">
        <v>1258</v>
      </c>
      <c r="R40" s="505"/>
      <c r="S40" s="505"/>
      <c r="T40" s="505"/>
      <c r="U40" s="505"/>
      <c r="V40" s="505"/>
      <c r="W40" s="505"/>
      <c r="X40" s="505"/>
      <c r="Y40" s="505"/>
      <c r="Z40" s="505"/>
      <c r="AA40" s="505"/>
      <c r="AB40" s="505"/>
      <c r="AC40" s="505"/>
      <c r="AD40" s="505"/>
      <c r="AE40" s="506"/>
      <c r="AF40" s="97"/>
    </row>
    <row r="41" spans="1:32" ht="33" customHeight="1" thickBot="1" x14ac:dyDescent="0.25">
      <c r="A41" s="98"/>
      <c r="B41" s="319" t="s">
        <v>1257</v>
      </c>
      <c r="C41" s="320"/>
      <c r="D41" s="320"/>
      <c r="E41" s="372" t="str">
        <f>Lógica!H21</f>
        <v>LEONARDO DA SILVA RIBEIRO</v>
      </c>
      <c r="F41" s="373"/>
      <c r="G41" s="374"/>
      <c r="H41" s="92"/>
      <c r="I41" s="108"/>
      <c r="J41" s="327" t="s">
        <v>1256</v>
      </c>
      <c r="K41" s="328"/>
      <c r="L41" s="342"/>
      <c r="M41" s="372" t="str">
        <f>Lógica!H22</f>
        <v>UANDERSON DE SOUZA NOGUEIRA</v>
      </c>
      <c r="N41" s="373"/>
      <c r="O41" s="374"/>
      <c r="Q41" s="507" t="s">
        <v>1255</v>
      </c>
      <c r="R41" s="508"/>
      <c r="S41" s="508"/>
      <c r="T41" s="508"/>
      <c r="U41" s="508"/>
      <c r="V41" s="508"/>
      <c r="W41" s="508"/>
      <c r="X41" s="508"/>
      <c r="Y41" s="508"/>
      <c r="Z41" s="508"/>
      <c r="AA41" s="508"/>
      <c r="AB41" s="508"/>
      <c r="AC41" s="508"/>
      <c r="AD41" s="508"/>
      <c r="AE41" s="509"/>
      <c r="AF41" s="97"/>
    </row>
    <row r="42" spans="1:32" ht="33" customHeight="1" thickBot="1" x14ac:dyDescent="0.25">
      <c r="A42" s="98"/>
      <c r="B42" s="116"/>
      <c r="C42" s="116"/>
      <c r="F42" s="115"/>
      <c r="G42" s="115"/>
      <c r="H42" s="92"/>
      <c r="I42" s="108"/>
      <c r="J42" s="114"/>
      <c r="K42" s="114"/>
      <c r="L42" s="114"/>
      <c r="M42" s="114"/>
      <c r="N42" s="114"/>
      <c r="O42" s="114"/>
      <c r="Q42" s="510"/>
      <c r="R42" s="511"/>
      <c r="S42" s="511"/>
      <c r="T42" s="511"/>
      <c r="U42" s="511"/>
      <c r="V42" s="511"/>
      <c r="W42" s="511"/>
      <c r="X42" s="511"/>
      <c r="Y42" s="511"/>
      <c r="Z42" s="511"/>
      <c r="AA42" s="511"/>
      <c r="AB42" s="511"/>
      <c r="AC42" s="511"/>
      <c r="AD42" s="511"/>
      <c r="AE42" s="512"/>
      <c r="AF42" s="97"/>
    </row>
    <row r="43" spans="1:32" ht="33" customHeight="1" thickBot="1" x14ac:dyDescent="0.25">
      <c r="A43" s="98"/>
      <c r="B43" s="355" t="s">
        <v>1254</v>
      </c>
      <c r="C43" s="375"/>
      <c r="D43" s="375"/>
      <c r="E43" s="375"/>
      <c r="F43" s="375"/>
      <c r="G43" s="376"/>
      <c r="H43" s="107"/>
      <c r="I43" s="113"/>
      <c r="J43" s="404" t="s">
        <v>1253</v>
      </c>
      <c r="K43" s="405"/>
      <c r="L43" s="405"/>
      <c r="M43" s="405"/>
      <c r="N43" s="405"/>
      <c r="O43" s="406"/>
      <c r="Q43" s="510"/>
      <c r="R43" s="511"/>
      <c r="S43" s="511"/>
      <c r="T43" s="511"/>
      <c r="U43" s="511"/>
      <c r="V43" s="511"/>
      <c r="W43" s="511"/>
      <c r="X43" s="511"/>
      <c r="Y43" s="511"/>
      <c r="Z43" s="511"/>
      <c r="AA43" s="511"/>
      <c r="AB43" s="511"/>
      <c r="AC43" s="511"/>
      <c r="AD43" s="511"/>
      <c r="AE43" s="512"/>
      <c r="AF43" s="97"/>
    </row>
    <row r="44" spans="1:32" ht="33" customHeight="1" thickBot="1" x14ac:dyDescent="0.25">
      <c r="A44" s="98"/>
      <c r="B44" s="392" t="s">
        <v>1252</v>
      </c>
      <c r="C44" s="347"/>
      <c r="D44" s="347"/>
      <c r="E44" s="347"/>
      <c r="F44" s="347"/>
      <c r="G44" s="348"/>
      <c r="H44" s="110"/>
      <c r="I44" s="108"/>
      <c r="J44" s="399" t="s">
        <v>1251</v>
      </c>
      <c r="K44" s="400"/>
      <c r="L44" s="400"/>
      <c r="M44" s="400"/>
      <c r="N44" s="400"/>
      <c r="O44" s="401"/>
      <c r="Q44" s="510"/>
      <c r="R44" s="511"/>
      <c r="S44" s="511"/>
      <c r="T44" s="511"/>
      <c r="U44" s="511"/>
      <c r="V44" s="511"/>
      <c r="W44" s="511"/>
      <c r="X44" s="511"/>
      <c r="Y44" s="511"/>
      <c r="Z44" s="511"/>
      <c r="AA44" s="511"/>
      <c r="AB44" s="511"/>
      <c r="AC44" s="511"/>
      <c r="AD44" s="511"/>
      <c r="AE44" s="512"/>
      <c r="AF44" s="97"/>
    </row>
    <row r="45" spans="1:32" ht="33" customHeight="1" x14ac:dyDescent="0.2">
      <c r="A45" s="98"/>
      <c r="B45" s="377" t="s">
        <v>1250</v>
      </c>
      <c r="C45" s="378"/>
      <c r="D45" s="379"/>
      <c r="E45" s="380" t="str">
        <f>Lógica!H28</f>
        <v>IURI LIBARDI CAMPOS</v>
      </c>
      <c r="F45" s="381"/>
      <c r="G45" s="382"/>
      <c r="H45" s="92"/>
      <c r="I45" s="108"/>
      <c r="J45" s="397" t="s">
        <v>1249</v>
      </c>
      <c r="K45" s="398"/>
      <c r="L45" s="398"/>
      <c r="M45" s="335" t="str">
        <f>Lógica!H2</f>
        <v>ERIK VAN NOUHUYS</v>
      </c>
      <c r="N45" s="402"/>
      <c r="O45" s="403"/>
      <c r="P45" s="92"/>
      <c r="Q45" s="510"/>
      <c r="R45" s="511"/>
      <c r="S45" s="511"/>
      <c r="T45" s="511"/>
      <c r="U45" s="511"/>
      <c r="V45" s="511"/>
      <c r="W45" s="511"/>
      <c r="X45" s="511"/>
      <c r="Y45" s="511"/>
      <c r="Z45" s="511"/>
      <c r="AA45" s="511"/>
      <c r="AB45" s="511"/>
      <c r="AC45" s="511"/>
      <c r="AD45" s="511"/>
      <c r="AE45" s="512"/>
      <c r="AF45" s="97"/>
    </row>
    <row r="46" spans="1:32" ht="33" customHeight="1" x14ac:dyDescent="0.2">
      <c r="A46" s="98"/>
      <c r="B46" s="343" t="s">
        <v>1248</v>
      </c>
      <c r="C46" s="344"/>
      <c r="D46" s="345"/>
      <c r="E46" s="321" t="str">
        <f>Lógica!K28</f>
        <v>BRAULIO FARINA CAMPAGNARO</v>
      </c>
      <c r="F46" s="322"/>
      <c r="G46" s="323"/>
      <c r="H46" s="92"/>
      <c r="I46" s="108"/>
      <c r="J46" s="383" t="s">
        <v>1247</v>
      </c>
      <c r="K46" s="384"/>
      <c r="L46" s="385"/>
      <c r="M46" s="321" t="str">
        <f>AB22</f>
        <v>DANIEL RAMOS PESSANHA DA SILVA</v>
      </c>
      <c r="N46" s="322"/>
      <c r="O46" s="323"/>
      <c r="Q46" s="510"/>
      <c r="R46" s="511"/>
      <c r="S46" s="511"/>
      <c r="T46" s="511"/>
      <c r="U46" s="511"/>
      <c r="V46" s="511"/>
      <c r="W46" s="511"/>
      <c r="X46" s="511"/>
      <c r="Y46" s="511"/>
      <c r="Z46" s="511"/>
      <c r="AA46" s="511"/>
      <c r="AB46" s="511"/>
      <c r="AC46" s="511"/>
      <c r="AD46" s="511"/>
      <c r="AE46" s="512"/>
      <c r="AF46" s="97"/>
    </row>
    <row r="47" spans="1:32" ht="33" customHeight="1" x14ac:dyDescent="0.2">
      <c r="A47" s="98"/>
      <c r="B47" s="343" t="s">
        <v>1246</v>
      </c>
      <c r="C47" s="344"/>
      <c r="D47" s="345"/>
      <c r="E47" s="321" t="str">
        <f>Lógica!N28</f>
        <v>ALESSANDRO DE ASSIS LEITE</v>
      </c>
      <c r="F47" s="322"/>
      <c r="G47" s="323"/>
      <c r="H47" s="110"/>
      <c r="I47" s="108"/>
      <c r="J47" s="324" t="s">
        <v>1245</v>
      </c>
      <c r="K47" s="325"/>
      <c r="L47" s="326"/>
      <c r="M47" s="321" t="str">
        <f>Lógica!H3</f>
        <v>BRUNO OUTOR MARINS</v>
      </c>
      <c r="N47" s="322"/>
      <c r="O47" s="323"/>
      <c r="Q47" s="510"/>
      <c r="R47" s="511"/>
      <c r="S47" s="511"/>
      <c r="T47" s="511"/>
      <c r="U47" s="511"/>
      <c r="V47" s="511"/>
      <c r="W47" s="511"/>
      <c r="X47" s="511"/>
      <c r="Y47" s="511"/>
      <c r="Z47" s="511"/>
      <c r="AA47" s="511"/>
      <c r="AB47" s="511"/>
      <c r="AC47" s="511"/>
      <c r="AD47" s="511"/>
      <c r="AE47" s="512"/>
      <c r="AF47" s="97"/>
    </row>
    <row r="48" spans="1:32" ht="33" customHeight="1" thickBot="1" x14ac:dyDescent="0.25">
      <c r="A48" s="98"/>
      <c r="B48" s="343" t="s">
        <v>1244</v>
      </c>
      <c r="C48" s="344"/>
      <c r="D48" s="345"/>
      <c r="E48" s="321" t="str">
        <f>Lógica!E35</f>
        <v>ARLAN LAMONICA FERREIRA</v>
      </c>
      <c r="F48" s="322"/>
      <c r="G48" s="323"/>
      <c r="H48" s="92"/>
      <c r="I48" s="108"/>
      <c r="J48" s="386" t="s">
        <v>1243</v>
      </c>
      <c r="K48" s="387"/>
      <c r="L48" s="387"/>
      <c r="M48" s="321" t="str">
        <f>Lógica!K21</f>
        <v>ANDERSON DAS NEVES ARAUJO</v>
      </c>
      <c r="N48" s="322"/>
      <c r="O48" s="323"/>
      <c r="Q48" s="513"/>
      <c r="R48" s="514"/>
      <c r="S48" s="514"/>
      <c r="T48" s="514"/>
      <c r="U48" s="514"/>
      <c r="V48" s="514"/>
      <c r="W48" s="514"/>
      <c r="X48" s="514"/>
      <c r="Y48" s="514"/>
      <c r="Z48" s="514"/>
      <c r="AA48" s="514"/>
      <c r="AB48" s="514"/>
      <c r="AC48" s="514"/>
      <c r="AD48" s="514"/>
      <c r="AE48" s="515"/>
      <c r="AF48" s="97"/>
    </row>
    <row r="49" spans="1:32" ht="33" customHeight="1" thickBot="1" x14ac:dyDescent="0.25">
      <c r="A49" s="98"/>
      <c r="B49" s="343" t="s">
        <v>1242</v>
      </c>
      <c r="C49" s="344"/>
      <c r="D49" s="345"/>
      <c r="E49" s="321" t="str">
        <f>Lógica!H35</f>
        <v>JOAO PEDRO DA SILVA JUNIOR</v>
      </c>
      <c r="F49" s="322"/>
      <c r="G49" s="323"/>
      <c r="H49" s="92"/>
      <c r="I49" s="108"/>
      <c r="J49" s="386" t="s">
        <v>1241</v>
      </c>
      <c r="K49" s="387"/>
      <c r="L49" s="387"/>
      <c r="M49" s="321" t="str">
        <f>Lógica!H4</f>
        <v>CASSIO FERNANDO MONTE POLI</v>
      </c>
      <c r="N49" s="322"/>
      <c r="O49" s="323"/>
      <c r="Q49" s="504" t="s">
        <v>1240</v>
      </c>
      <c r="R49" s="505"/>
      <c r="S49" s="505"/>
      <c r="T49" s="505"/>
      <c r="U49" s="505"/>
      <c r="V49" s="505"/>
      <c r="W49" s="505"/>
      <c r="X49" s="505"/>
      <c r="Y49" s="505"/>
      <c r="Z49" s="505"/>
      <c r="AA49" s="505"/>
      <c r="AB49" s="505"/>
      <c r="AC49" s="505"/>
      <c r="AD49" s="505"/>
      <c r="AE49" s="505"/>
      <c r="AF49" s="97"/>
    </row>
    <row r="50" spans="1:32" ht="33" customHeight="1" x14ac:dyDescent="0.2">
      <c r="A50" s="98"/>
      <c r="B50" s="343" t="s">
        <v>1239</v>
      </c>
      <c r="C50" s="344"/>
      <c r="D50" s="345"/>
      <c r="E50" s="321" t="str">
        <f>Lógica!K35</f>
        <v>CELSO DE OLIVEIRA ROCHA</v>
      </c>
      <c r="F50" s="322"/>
      <c r="G50" s="323"/>
      <c r="H50" s="92"/>
      <c r="I50" s="108"/>
      <c r="J50" s="386" t="s">
        <v>1238</v>
      </c>
      <c r="K50" s="387"/>
      <c r="L50" s="387"/>
      <c r="M50" s="321" t="str">
        <f>Lógica!N21</f>
        <v>LUIS AUGUSTO ALMEIDA DIAS</v>
      </c>
      <c r="N50" s="322"/>
      <c r="O50" s="323"/>
      <c r="Q50" s="507" t="s">
        <v>1237</v>
      </c>
      <c r="R50" s="508"/>
      <c r="S50" s="508"/>
      <c r="T50" s="508"/>
      <c r="U50" s="508"/>
      <c r="V50" s="508"/>
      <c r="W50" s="508"/>
      <c r="X50" s="508"/>
      <c r="Y50" s="508"/>
      <c r="Z50" s="508"/>
      <c r="AA50" s="508"/>
      <c r="AB50" s="508"/>
      <c r="AC50" s="508"/>
      <c r="AD50" s="508"/>
      <c r="AE50" s="509"/>
      <c r="AF50" s="97"/>
    </row>
    <row r="51" spans="1:32" ht="33" customHeight="1" thickBot="1" x14ac:dyDescent="0.25">
      <c r="A51" s="98"/>
      <c r="B51" s="343" t="s">
        <v>1236</v>
      </c>
      <c r="C51" s="344"/>
      <c r="D51" s="345"/>
      <c r="E51" s="321" t="str">
        <f>Lógica!N1</f>
        <v>ANDERSON CARON SCHWENCK</v>
      </c>
      <c r="F51" s="322"/>
      <c r="G51" s="323"/>
      <c r="H51" s="92"/>
      <c r="I51" s="108"/>
      <c r="J51" s="319" t="s">
        <v>1235</v>
      </c>
      <c r="K51" s="320"/>
      <c r="L51" s="320"/>
      <c r="M51" s="372" t="str">
        <f>Lógica!E28</f>
        <v>ANDRE LUIZ DIAS DE ARAUJO</v>
      </c>
      <c r="N51" s="373"/>
      <c r="O51" s="374"/>
      <c r="Q51" s="510"/>
      <c r="R51" s="511"/>
      <c r="S51" s="511"/>
      <c r="T51" s="511"/>
      <c r="U51" s="511"/>
      <c r="V51" s="511"/>
      <c r="W51" s="511"/>
      <c r="X51" s="511"/>
      <c r="Y51" s="511"/>
      <c r="Z51" s="511"/>
      <c r="AA51" s="511"/>
      <c r="AB51" s="511"/>
      <c r="AC51" s="511"/>
      <c r="AD51" s="511"/>
      <c r="AE51" s="512"/>
      <c r="AF51" s="97"/>
    </row>
    <row r="52" spans="1:32" ht="33" customHeight="1" thickBot="1" x14ac:dyDescent="0.25">
      <c r="A52" s="98"/>
      <c r="B52" s="369" t="s">
        <v>1234</v>
      </c>
      <c r="C52" s="589"/>
      <c r="D52" s="112" t="s">
        <v>1233</v>
      </c>
      <c r="E52" s="543" t="str">
        <f>Lógica!N35</f>
        <v>GABRIEL SIQUEIRA DA SILVA</v>
      </c>
      <c r="F52" s="544"/>
      <c r="G52" s="545"/>
      <c r="H52" s="92"/>
      <c r="I52" s="111"/>
      <c r="Q52" s="510"/>
      <c r="R52" s="511"/>
      <c r="S52" s="511"/>
      <c r="T52" s="511"/>
      <c r="U52" s="511"/>
      <c r="V52" s="511"/>
      <c r="W52" s="511"/>
      <c r="X52" s="511"/>
      <c r="Y52" s="511"/>
      <c r="Z52" s="511"/>
      <c r="AA52" s="511"/>
      <c r="AB52" s="511"/>
      <c r="AC52" s="511"/>
      <c r="AD52" s="511"/>
      <c r="AE52" s="512"/>
      <c r="AF52" s="97"/>
    </row>
    <row r="53" spans="1:32" ht="33" customHeight="1" thickBot="1" x14ac:dyDescent="0.25">
      <c r="A53" s="98"/>
      <c r="B53" s="535" t="s">
        <v>1232</v>
      </c>
      <c r="C53" s="536"/>
      <c r="D53" s="536"/>
      <c r="E53" s="536"/>
      <c r="F53" s="536"/>
      <c r="G53" s="537"/>
      <c r="H53" s="92"/>
      <c r="I53" s="106"/>
      <c r="J53" s="355" t="s">
        <v>1231</v>
      </c>
      <c r="K53" s="375"/>
      <c r="L53" s="375"/>
      <c r="M53" s="375"/>
      <c r="N53" s="375"/>
      <c r="O53" s="376"/>
      <c r="Q53" s="510"/>
      <c r="R53" s="511"/>
      <c r="S53" s="511"/>
      <c r="T53" s="511"/>
      <c r="U53" s="511"/>
      <c r="V53" s="511"/>
      <c r="W53" s="511"/>
      <c r="X53" s="511"/>
      <c r="Y53" s="511"/>
      <c r="Z53" s="511"/>
      <c r="AA53" s="511"/>
      <c r="AB53" s="511"/>
      <c r="AC53" s="511"/>
      <c r="AD53" s="511"/>
      <c r="AE53" s="512"/>
      <c r="AF53" s="97"/>
    </row>
    <row r="54" spans="1:32" ht="33" customHeight="1" x14ac:dyDescent="0.2">
      <c r="A54" s="98"/>
      <c r="B54" s="332" t="s">
        <v>1230</v>
      </c>
      <c r="C54" s="333"/>
      <c r="D54" s="334"/>
      <c r="E54" s="380" t="str">
        <f>Lógica!H29</f>
        <v>JOAO PAULO PEREIRA DA HORA</v>
      </c>
      <c r="F54" s="381"/>
      <c r="G54" s="382"/>
      <c r="H54" s="110"/>
      <c r="I54" s="108"/>
      <c r="J54" s="365" t="s">
        <v>1229</v>
      </c>
      <c r="K54" s="366"/>
      <c r="L54" s="366"/>
      <c r="M54" s="477" t="str">
        <f>Lógica!E42</f>
        <v>LUDMILA DA SILVA PINHEIRO</v>
      </c>
      <c r="N54" s="366"/>
      <c r="O54" s="540"/>
      <c r="Q54" s="510"/>
      <c r="R54" s="511"/>
      <c r="S54" s="511"/>
      <c r="T54" s="511"/>
      <c r="U54" s="511"/>
      <c r="V54" s="511"/>
      <c r="W54" s="511"/>
      <c r="X54" s="511"/>
      <c r="Y54" s="511"/>
      <c r="Z54" s="511"/>
      <c r="AA54" s="511"/>
      <c r="AB54" s="511"/>
      <c r="AC54" s="511"/>
      <c r="AD54" s="511"/>
      <c r="AE54" s="512"/>
      <c r="AF54" s="97"/>
    </row>
    <row r="55" spans="1:32" ht="33" customHeight="1" thickBot="1" x14ac:dyDescent="0.25">
      <c r="A55" s="98"/>
      <c r="B55" s="327" t="s">
        <v>1228</v>
      </c>
      <c r="C55" s="328"/>
      <c r="D55" s="342"/>
      <c r="E55" s="372" t="str">
        <f>Lógica!N2</f>
        <v>LEONARDO JOSE DE CARVALHO MOREIRA</v>
      </c>
      <c r="F55" s="373"/>
      <c r="G55" s="374"/>
      <c r="H55" s="110"/>
      <c r="I55" s="108"/>
      <c r="J55" s="386" t="s">
        <v>1227</v>
      </c>
      <c r="K55" s="363"/>
      <c r="L55" s="363"/>
      <c r="M55" s="330" t="str">
        <f>Lógica!H42</f>
        <v>ALRICIMAR RODRIGUES CAMPELO</v>
      </c>
      <c r="N55" s="363"/>
      <c r="O55" s="364"/>
      <c r="Q55" s="510"/>
      <c r="R55" s="511"/>
      <c r="S55" s="511"/>
      <c r="T55" s="511"/>
      <c r="U55" s="511"/>
      <c r="V55" s="511"/>
      <c r="W55" s="511"/>
      <c r="X55" s="511"/>
      <c r="Y55" s="511"/>
      <c r="Z55" s="511"/>
      <c r="AA55" s="511"/>
      <c r="AB55" s="511"/>
      <c r="AC55" s="511"/>
      <c r="AD55" s="511"/>
      <c r="AE55" s="512"/>
      <c r="AF55" s="97"/>
    </row>
    <row r="56" spans="1:32" ht="33" customHeight="1" thickBot="1" x14ac:dyDescent="0.25">
      <c r="A56" s="98"/>
      <c r="H56" s="110"/>
      <c r="I56" s="108"/>
      <c r="J56" s="367" t="s">
        <v>1226</v>
      </c>
      <c r="K56" s="368"/>
      <c r="L56" s="368"/>
      <c r="M56" s="541" t="str">
        <f>Lógica!E50</f>
        <v>LUIS FELIPE MORAES LIMA</v>
      </c>
      <c r="N56" s="368"/>
      <c r="O56" s="542"/>
      <c r="Q56" s="510"/>
      <c r="R56" s="511"/>
      <c r="S56" s="511"/>
      <c r="T56" s="511"/>
      <c r="U56" s="511"/>
      <c r="V56" s="511"/>
      <c r="W56" s="511"/>
      <c r="X56" s="511"/>
      <c r="Y56" s="511"/>
      <c r="Z56" s="511"/>
      <c r="AA56" s="511"/>
      <c r="AB56" s="511"/>
      <c r="AC56" s="511"/>
      <c r="AD56" s="511"/>
      <c r="AE56" s="512"/>
      <c r="AF56" s="97"/>
    </row>
    <row r="57" spans="1:32" ht="41.25" customHeight="1" thickBot="1" x14ac:dyDescent="0.25">
      <c r="A57" s="98"/>
      <c r="B57" s="346" t="s">
        <v>6</v>
      </c>
      <c r="C57" s="347"/>
      <c r="D57" s="347"/>
      <c r="E57" s="347"/>
      <c r="F57" s="347"/>
      <c r="G57" s="348"/>
      <c r="H57" s="109"/>
      <c r="I57" s="108"/>
      <c r="J57" s="558" t="s">
        <v>1225</v>
      </c>
      <c r="K57" s="559"/>
      <c r="L57" s="559"/>
      <c r="M57" s="559"/>
      <c r="N57" s="559"/>
      <c r="O57" s="560"/>
      <c r="Q57" s="510"/>
      <c r="R57" s="511"/>
      <c r="S57" s="511"/>
      <c r="T57" s="511"/>
      <c r="U57" s="511"/>
      <c r="V57" s="511"/>
      <c r="W57" s="511"/>
      <c r="X57" s="511"/>
      <c r="Y57" s="511"/>
      <c r="Z57" s="511"/>
      <c r="AA57" s="511"/>
      <c r="AB57" s="511"/>
      <c r="AC57" s="511"/>
      <c r="AD57" s="511"/>
      <c r="AE57" s="512"/>
      <c r="AF57" s="97"/>
    </row>
    <row r="58" spans="1:32" ht="33" customHeight="1" thickBot="1" x14ac:dyDescent="0.25">
      <c r="A58" s="98"/>
      <c r="B58" s="332" t="s">
        <v>1224</v>
      </c>
      <c r="C58" s="333"/>
      <c r="D58" s="334"/>
      <c r="E58" s="380" t="str">
        <f>Lógica!K50</f>
        <v>ANDRE LUIS ALVES DA ROSA</v>
      </c>
      <c r="F58" s="381"/>
      <c r="G58" s="382"/>
      <c r="H58" s="92"/>
      <c r="I58" s="108"/>
      <c r="J58" s="561"/>
      <c r="K58" s="562"/>
      <c r="L58" s="562"/>
      <c r="M58" s="562"/>
      <c r="N58" s="562"/>
      <c r="O58" s="563"/>
      <c r="Q58" s="513"/>
      <c r="R58" s="514"/>
      <c r="S58" s="514"/>
      <c r="T58" s="514"/>
      <c r="U58" s="514"/>
      <c r="V58" s="514"/>
      <c r="W58" s="514"/>
      <c r="X58" s="514"/>
      <c r="Y58" s="514"/>
      <c r="Z58" s="514"/>
      <c r="AA58" s="514"/>
      <c r="AB58" s="514"/>
      <c r="AC58" s="514"/>
      <c r="AD58" s="514"/>
      <c r="AE58" s="515"/>
      <c r="AF58" s="97"/>
    </row>
    <row r="59" spans="1:32" ht="33" customHeight="1" thickBot="1" x14ac:dyDescent="0.25">
      <c r="A59" s="98"/>
      <c r="B59" s="324" t="s">
        <v>1223</v>
      </c>
      <c r="C59" s="325"/>
      <c r="D59" s="326"/>
      <c r="E59" s="321" t="str">
        <f>Lógica!K28</f>
        <v>BRAULIO FARINA CAMPAGNARO</v>
      </c>
      <c r="F59" s="322"/>
      <c r="G59" s="323"/>
      <c r="H59" s="92"/>
      <c r="I59" s="108"/>
      <c r="Q59" s="504" t="s">
        <v>1222</v>
      </c>
      <c r="R59" s="505"/>
      <c r="S59" s="505"/>
      <c r="T59" s="505"/>
      <c r="U59" s="505"/>
      <c r="V59" s="505"/>
      <c r="W59" s="505"/>
      <c r="X59" s="505"/>
      <c r="Y59" s="505"/>
      <c r="Z59" s="505"/>
      <c r="AA59" s="505"/>
      <c r="AB59" s="505"/>
      <c r="AC59" s="505"/>
      <c r="AD59" s="505"/>
      <c r="AE59" s="505"/>
      <c r="AF59" s="97"/>
    </row>
    <row r="60" spans="1:32" ht="33" customHeight="1" thickBot="1" x14ac:dyDescent="0.25">
      <c r="A60" s="98"/>
      <c r="B60" s="324" t="s">
        <v>1221</v>
      </c>
      <c r="C60" s="325"/>
      <c r="D60" s="326"/>
      <c r="E60" s="321" t="str">
        <f>Lógica!N29</f>
        <v>DANIEL BISPO REIS</v>
      </c>
      <c r="F60" s="322"/>
      <c r="G60" s="323"/>
      <c r="H60" s="92"/>
      <c r="I60" s="106"/>
      <c r="J60" s="355" t="s">
        <v>1220</v>
      </c>
      <c r="K60" s="375"/>
      <c r="L60" s="375"/>
      <c r="M60" s="375"/>
      <c r="N60" s="375"/>
      <c r="O60" s="376"/>
      <c r="Q60" s="507" t="s">
        <v>1219</v>
      </c>
      <c r="R60" s="508"/>
      <c r="S60" s="508"/>
      <c r="T60" s="508"/>
      <c r="U60" s="508"/>
      <c r="V60" s="508"/>
      <c r="W60" s="508"/>
      <c r="X60" s="508"/>
      <c r="Y60" s="508"/>
      <c r="Z60" s="508"/>
      <c r="AA60" s="508"/>
      <c r="AB60" s="508"/>
      <c r="AC60" s="508"/>
      <c r="AD60" s="508"/>
      <c r="AE60" s="509"/>
      <c r="AF60" s="97"/>
    </row>
    <row r="61" spans="1:32" ht="33" customHeight="1" thickTop="1" thickBot="1" x14ac:dyDescent="0.25">
      <c r="A61" s="98"/>
      <c r="B61" s="324" t="s">
        <v>1218</v>
      </c>
      <c r="C61" s="325"/>
      <c r="D61" s="326"/>
      <c r="E61" s="321" t="str">
        <f>Lógica!E36</f>
        <v>SIDNEY SANTOS PEREIRA</v>
      </c>
      <c r="F61" s="322"/>
      <c r="G61" s="323"/>
      <c r="H61" s="92"/>
      <c r="I61" s="108"/>
      <c r="J61" s="346" t="s">
        <v>1217</v>
      </c>
      <c r="K61" s="347"/>
      <c r="L61" s="347"/>
      <c r="M61" s="347"/>
      <c r="N61" s="347"/>
      <c r="O61" s="348"/>
      <c r="Q61" s="510"/>
      <c r="R61" s="511"/>
      <c r="S61" s="511"/>
      <c r="T61" s="511"/>
      <c r="U61" s="511"/>
      <c r="V61" s="511"/>
      <c r="W61" s="511"/>
      <c r="X61" s="511"/>
      <c r="Y61" s="511"/>
      <c r="Z61" s="511"/>
      <c r="AA61" s="511"/>
      <c r="AB61" s="511"/>
      <c r="AC61" s="511"/>
      <c r="AD61" s="511"/>
      <c r="AE61" s="512"/>
      <c r="AF61" s="97"/>
    </row>
    <row r="62" spans="1:32" ht="33" customHeight="1" thickBot="1" x14ac:dyDescent="0.25">
      <c r="A62" s="98"/>
      <c r="B62" s="319" t="s">
        <v>1216</v>
      </c>
      <c r="C62" s="320"/>
      <c r="D62" s="320"/>
      <c r="E62" s="340" t="str">
        <f>Lógica!H36</f>
        <v>ROBERTO DORIA DE SANTANA JUNIO</v>
      </c>
      <c r="F62" s="340"/>
      <c r="G62" s="341"/>
      <c r="H62" s="92"/>
      <c r="I62" s="108"/>
      <c r="J62" s="349" t="s">
        <v>1215</v>
      </c>
      <c r="K62" s="350"/>
      <c r="L62" s="351"/>
      <c r="M62" s="352" t="str">
        <f>AB19</f>
        <v>JACIANO FERREIRA</v>
      </c>
      <c r="N62" s="353"/>
      <c r="O62" s="354"/>
      <c r="Q62" s="510"/>
      <c r="R62" s="511"/>
      <c r="S62" s="511"/>
      <c r="T62" s="511"/>
      <c r="U62" s="511"/>
      <c r="V62" s="511"/>
      <c r="W62" s="511"/>
      <c r="X62" s="511"/>
      <c r="Y62" s="511"/>
      <c r="Z62" s="511"/>
      <c r="AA62" s="511"/>
      <c r="AB62" s="511"/>
      <c r="AC62" s="511"/>
      <c r="AD62" s="511"/>
      <c r="AE62" s="512"/>
      <c r="AF62" s="97"/>
    </row>
    <row r="63" spans="1:32" ht="33" customHeight="1" thickBot="1" x14ac:dyDescent="0.25">
      <c r="A63" s="98"/>
      <c r="H63" s="92"/>
      <c r="I63" s="108"/>
      <c r="J63" s="324" t="s">
        <v>1214</v>
      </c>
      <c r="K63" s="325"/>
      <c r="L63" s="326"/>
      <c r="M63" s="444" t="str">
        <f>T21</f>
        <v>PAULO ROBERTO DE SOUZA</v>
      </c>
      <c r="N63" s="445"/>
      <c r="O63" s="446"/>
      <c r="Q63" s="510"/>
      <c r="R63" s="511"/>
      <c r="S63" s="511"/>
      <c r="T63" s="511"/>
      <c r="U63" s="511"/>
      <c r="V63" s="511"/>
      <c r="W63" s="511"/>
      <c r="X63" s="511"/>
      <c r="Y63" s="511"/>
      <c r="Z63" s="511"/>
      <c r="AA63" s="511"/>
      <c r="AB63" s="511"/>
      <c r="AC63" s="511"/>
      <c r="AD63" s="511"/>
      <c r="AE63" s="512"/>
      <c r="AF63" s="97"/>
    </row>
    <row r="64" spans="1:32" ht="33" customHeight="1" thickBot="1" x14ac:dyDescent="0.25">
      <c r="A64" s="98"/>
      <c r="B64" s="355" t="s">
        <v>1213</v>
      </c>
      <c r="C64" s="356"/>
      <c r="D64" s="356"/>
      <c r="E64" s="356"/>
      <c r="F64" s="356"/>
      <c r="G64" s="357"/>
      <c r="H64" s="107"/>
      <c r="I64" s="108"/>
      <c r="J64" s="324" t="s">
        <v>1212</v>
      </c>
      <c r="K64" s="325"/>
      <c r="L64" s="326"/>
      <c r="M64" s="555" t="str">
        <f>AB22</f>
        <v>DANIEL RAMOS PESSANHA DA SILVA</v>
      </c>
      <c r="N64" s="556"/>
      <c r="O64" s="557"/>
      <c r="Q64" s="510"/>
      <c r="R64" s="511"/>
      <c r="S64" s="511"/>
      <c r="T64" s="511"/>
      <c r="U64" s="511"/>
      <c r="V64" s="511"/>
      <c r="W64" s="511"/>
      <c r="X64" s="511"/>
      <c r="Y64" s="511"/>
      <c r="Z64" s="511"/>
      <c r="AA64" s="511"/>
      <c r="AB64" s="511"/>
      <c r="AC64" s="511"/>
      <c r="AD64" s="511"/>
      <c r="AE64" s="512"/>
      <c r="AF64" s="97"/>
    </row>
    <row r="65" spans="1:32" ht="33" customHeight="1" thickBot="1" x14ac:dyDescent="0.25">
      <c r="A65" s="98"/>
      <c r="B65" s="392" t="s">
        <v>1211</v>
      </c>
      <c r="C65" s="356"/>
      <c r="D65" s="356"/>
      <c r="E65" s="356"/>
      <c r="F65" s="356"/>
      <c r="G65" s="357"/>
      <c r="I65" s="108"/>
      <c r="J65" s="327" t="s">
        <v>1210</v>
      </c>
      <c r="K65" s="328"/>
      <c r="L65" s="342"/>
      <c r="M65" s="372" t="str">
        <f>Lógica!N21</f>
        <v>LUIS AUGUSTO ALMEIDA DIAS</v>
      </c>
      <c r="N65" s="373"/>
      <c r="O65" s="374"/>
      <c r="Q65" s="510"/>
      <c r="R65" s="511"/>
      <c r="S65" s="511"/>
      <c r="T65" s="511"/>
      <c r="U65" s="511"/>
      <c r="V65" s="511"/>
      <c r="W65" s="511"/>
      <c r="X65" s="511"/>
      <c r="Y65" s="511"/>
      <c r="Z65" s="511"/>
      <c r="AA65" s="511"/>
      <c r="AB65" s="511"/>
      <c r="AC65" s="511"/>
      <c r="AD65" s="511"/>
      <c r="AE65" s="512"/>
      <c r="AF65" s="97"/>
    </row>
    <row r="66" spans="1:32" ht="33" customHeight="1" thickBot="1" x14ac:dyDescent="0.25">
      <c r="A66" s="98"/>
      <c r="B66" s="332" t="s">
        <v>1209</v>
      </c>
      <c r="C66" s="333"/>
      <c r="D66" s="334"/>
      <c r="E66" s="380" t="str">
        <f>T20</f>
        <v>MAICO DE ALMEIDA OLIVEIRA</v>
      </c>
      <c r="F66" s="381"/>
      <c r="G66" s="382"/>
      <c r="I66" s="108"/>
      <c r="Q66" s="510"/>
      <c r="R66" s="511"/>
      <c r="S66" s="511"/>
      <c r="T66" s="511"/>
      <c r="U66" s="511"/>
      <c r="V66" s="511"/>
      <c r="W66" s="511"/>
      <c r="X66" s="511"/>
      <c r="Y66" s="511"/>
      <c r="Z66" s="511"/>
      <c r="AA66" s="511"/>
      <c r="AB66" s="511"/>
      <c r="AC66" s="511"/>
      <c r="AD66" s="511"/>
      <c r="AE66" s="512"/>
      <c r="AF66" s="97"/>
    </row>
    <row r="67" spans="1:32" ht="33" customHeight="1" thickBot="1" x14ac:dyDescent="0.25">
      <c r="A67" s="98"/>
      <c r="B67" s="386" t="s">
        <v>1208</v>
      </c>
      <c r="C67" s="387"/>
      <c r="D67" s="387"/>
      <c r="E67" s="361" t="str">
        <f>AB20</f>
        <v>FABIO SILVA DE OLIVEIRA</v>
      </c>
      <c r="F67" s="361"/>
      <c r="G67" s="362"/>
      <c r="I67" s="106"/>
      <c r="J67" s="355" t="s">
        <v>1207</v>
      </c>
      <c r="K67" s="375"/>
      <c r="L67" s="375"/>
      <c r="M67" s="375"/>
      <c r="N67" s="375"/>
      <c r="O67" s="376"/>
      <c r="Q67" s="510"/>
      <c r="R67" s="511"/>
      <c r="S67" s="511"/>
      <c r="T67" s="511"/>
      <c r="U67" s="511"/>
      <c r="V67" s="511"/>
      <c r="W67" s="511"/>
      <c r="X67" s="511"/>
      <c r="Y67" s="511"/>
      <c r="Z67" s="511"/>
      <c r="AA67" s="511"/>
      <c r="AB67" s="511"/>
      <c r="AC67" s="511"/>
      <c r="AD67" s="511"/>
      <c r="AE67" s="512"/>
      <c r="AF67" s="97"/>
    </row>
    <row r="68" spans="1:32" ht="33" customHeight="1" thickTop="1" x14ac:dyDescent="0.2">
      <c r="A68" s="98"/>
      <c r="B68" s="358" t="s">
        <v>1206</v>
      </c>
      <c r="C68" s="359"/>
      <c r="D68" s="360"/>
      <c r="E68" s="361" t="str">
        <f>E39</f>
        <v>GUILHERME RODRIGUES FONSECA</v>
      </c>
      <c r="F68" s="361"/>
      <c r="G68" s="362"/>
      <c r="I68" s="108"/>
      <c r="J68" s="332" t="s">
        <v>1205</v>
      </c>
      <c r="K68" s="333"/>
      <c r="L68" s="334"/>
      <c r="M68" s="380" t="str">
        <f>Lógica!E35</f>
        <v>ARLAN LAMONICA FERREIRA</v>
      </c>
      <c r="N68" s="381"/>
      <c r="O68" s="382"/>
      <c r="Q68" s="510"/>
      <c r="R68" s="511"/>
      <c r="S68" s="511"/>
      <c r="T68" s="511"/>
      <c r="U68" s="511"/>
      <c r="V68" s="511"/>
      <c r="W68" s="511"/>
      <c r="X68" s="511"/>
      <c r="Y68" s="511"/>
      <c r="Z68" s="511"/>
      <c r="AA68" s="511"/>
      <c r="AB68" s="511"/>
      <c r="AC68" s="511"/>
      <c r="AD68" s="511"/>
      <c r="AE68" s="512"/>
      <c r="AF68" s="97"/>
    </row>
    <row r="69" spans="1:32" ht="33" customHeight="1" thickBot="1" x14ac:dyDescent="0.25">
      <c r="A69" s="98"/>
      <c r="B69" s="327" t="s">
        <v>1204</v>
      </c>
      <c r="C69" s="328"/>
      <c r="D69" s="328"/>
      <c r="E69" s="328"/>
      <c r="F69" s="328"/>
      <c r="G69" s="329"/>
      <c r="I69" s="108"/>
      <c r="J69" s="324" t="s">
        <v>1203</v>
      </c>
      <c r="K69" s="325"/>
      <c r="L69" s="326"/>
      <c r="M69" s="321" t="str">
        <f>Lógica!K35</f>
        <v>CELSO DE OLIVEIRA ROCHA</v>
      </c>
      <c r="N69" s="322"/>
      <c r="O69" s="323"/>
      <c r="Q69" s="510"/>
      <c r="R69" s="511"/>
      <c r="S69" s="511"/>
      <c r="T69" s="511"/>
      <c r="U69" s="511"/>
      <c r="V69" s="511"/>
      <c r="W69" s="511"/>
      <c r="X69" s="511"/>
      <c r="Y69" s="511"/>
      <c r="Z69" s="511"/>
      <c r="AA69" s="511"/>
      <c r="AB69" s="511"/>
      <c r="AC69" s="511"/>
      <c r="AD69" s="511"/>
      <c r="AE69" s="512"/>
      <c r="AF69" s="97"/>
    </row>
    <row r="70" spans="1:32" ht="33" customHeight="1" thickBot="1" x14ac:dyDescent="0.25">
      <c r="A70" s="98"/>
      <c r="B70" s="391"/>
      <c r="C70" s="391"/>
      <c r="D70" s="391"/>
      <c r="E70" s="393"/>
      <c r="F70" s="393"/>
      <c r="G70" s="393"/>
      <c r="H70" s="92"/>
      <c r="I70" s="108"/>
      <c r="J70" s="324" t="s">
        <v>1202</v>
      </c>
      <c r="K70" s="325"/>
      <c r="L70" s="326"/>
      <c r="M70" s="321" t="str">
        <f>Lógica!K36</f>
        <v>EDER SOARES TERRA</v>
      </c>
      <c r="N70" s="322"/>
      <c r="O70" s="323"/>
      <c r="Q70" s="513"/>
      <c r="R70" s="514"/>
      <c r="S70" s="514"/>
      <c r="T70" s="514"/>
      <c r="U70" s="514"/>
      <c r="V70" s="514"/>
      <c r="W70" s="514"/>
      <c r="X70" s="514"/>
      <c r="Y70" s="514"/>
      <c r="Z70" s="514"/>
      <c r="AA70" s="514"/>
      <c r="AB70" s="514"/>
      <c r="AC70" s="514"/>
      <c r="AD70" s="514"/>
      <c r="AE70" s="515"/>
      <c r="AF70" s="97"/>
    </row>
    <row r="71" spans="1:32" ht="33" customHeight="1" thickBot="1" x14ac:dyDescent="0.25">
      <c r="A71" s="98"/>
      <c r="B71" s="391"/>
      <c r="C71" s="391"/>
      <c r="D71" s="391"/>
      <c r="E71" s="393"/>
      <c r="F71" s="393"/>
      <c r="G71" s="393"/>
      <c r="I71" s="108"/>
      <c r="J71" s="327" t="s">
        <v>1201</v>
      </c>
      <c r="K71" s="328"/>
      <c r="L71" s="342"/>
      <c r="M71" s="372" t="str">
        <f>Lógica!K37</f>
        <v>FABIO MARCOS MORAES</v>
      </c>
      <c r="N71" s="373"/>
      <c r="O71" s="374"/>
      <c r="Q71" s="504" t="s">
        <v>1200</v>
      </c>
      <c r="R71" s="505"/>
      <c r="S71" s="505"/>
      <c r="T71" s="505"/>
      <c r="U71" s="505"/>
      <c r="V71" s="505"/>
      <c r="W71" s="505"/>
      <c r="X71" s="505"/>
      <c r="Y71" s="505"/>
      <c r="Z71" s="505"/>
      <c r="AA71" s="505"/>
      <c r="AB71" s="505"/>
      <c r="AC71" s="505"/>
      <c r="AD71" s="505"/>
      <c r="AE71" s="505"/>
      <c r="AF71" s="97"/>
    </row>
    <row r="72" spans="1:32" ht="33" customHeight="1" thickBot="1" x14ac:dyDescent="0.25">
      <c r="A72" s="98"/>
      <c r="I72" s="108"/>
      <c r="Q72" s="546" t="s">
        <v>1199</v>
      </c>
      <c r="R72" s="547"/>
      <c r="S72" s="547"/>
      <c r="T72" s="547"/>
      <c r="U72" s="547"/>
      <c r="V72" s="547"/>
      <c r="W72" s="547"/>
      <c r="X72" s="547"/>
      <c r="Y72" s="547"/>
      <c r="Z72" s="547"/>
      <c r="AA72" s="547"/>
      <c r="AB72" s="547"/>
      <c r="AC72" s="547"/>
      <c r="AD72" s="547"/>
      <c r="AE72" s="548"/>
      <c r="AF72" s="97"/>
    </row>
    <row r="73" spans="1:32" ht="33" customHeight="1" thickBot="1" x14ac:dyDescent="0.25">
      <c r="A73" s="98"/>
      <c r="B73" s="394" t="s">
        <v>1198</v>
      </c>
      <c r="C73" s="395"/>
      <c r="D73" s="395"/>
      <c r="E73" s="395"/>
      <c r="F73" s="395"/>
      <c r="G73" s="396"/>
      <c r="H73" s="107"/>
      <c r="I73" s="106"/>
      <c r="J73" s="355" t="s">
        <v>1197</v>
      </c>
      <c r="K73" s="375"/>
      <c r="L73" s="375"/>
      <c r="M73" s="375"/>
      <c r="N73" s="375"/>
      <c r="O73" s="376"/>
      <c r="Q73" s="549"/>
      <c r="R73" s="550"/>
      <c r="S73" s="550"/>
      <c r="T73" s="550"/>
      <c r="U73" s="550"/>
      <c r="V73" s="550"/>
      <c r="W73" s="550"/>
      <c r="X73" s="550"/>
      <c r="Y73" s="550"/>
      <c r="Z73" s="550"/>
      <c r="AA73" s="550"/>
      <c r="AB73" s="550"/>
      <c r="AC73" s="550"/>
      <c r="AD73" s="550"/>
      <c r="AE73" s="551"/>
      <c r="AF73" s="97"/>
    </row>
    <row r="74" spans="1:32" ht="33" customHeight="1" thickTop="1" x14ac:dyDescent="0.2">
      <c r="A74" s="98"/>
      <c r="B74" s="388" t="s">
        <v>1196</v>
      </c>
      <c r="C74" s="389"/>
      <c r="D74" s="390"/>
      <c r="E74" s="321" t="str">
        <f>Lógica!K2</f>
        <v>SILVERIO MAIA</v>
      </c>
      <c r="F74" s="322"/>
      <c r="G74" s="323"/>
      <c r="H74" s="105"/>
      <c r="J74" s="383" t="s">
        <v>1195</v>
      </c>
      <c r="K74" s="384"/>
      <c r="L74" s="385"/>
      <c r="M74" s="337" t="str">
        <f>Lógica!E21</f>
        <v>FABIO SILVA DE OLIVEIRA</v>
      </c>
      <c r="N74" s="338"/>
      <c r="O74" s="339"/>
      <c r="Q74" s="549"/>
      <c r="R74" s="550"/>
      <c r="S74" s="550"/>
      <c r="T74" s="550"/>
      <c r="U74" s="550"/>
      <c r="V74" s="550"/>
      <c r="W74" s="550"/>
      <c r="X74" s="550"/>
      <c r="Y74" s="550"/>
      <c r="Z74" s="550"/>
      <c r="AA74" s="550"/>
      <c r="AB74" s="550"/>
      <c r="AC74" s="550"/>
      <c r="AD74" s="550"/>
      <c r="AE74" s="551"/>
      <c r="AF74" s="97"/>
    </row>
    <row r="75" spans="1:32" ht="33" customHeight="1" x14ac:dyDescent="0.2">
      <c r="A75" s="98"/>
      <c r="B75" s="388" t="s">
        <v>1194</v>
      </c>
      <c r="C75" s="389"/>
      <c r="D75" s="390"/>
      <c r="E75" s="321" t="str">
        <f>Lógica!N42</f>
        <v>ARIANE BARRETO DE SOUZA</v>
      </c>
      <c r="F75" s="322"/>
      <c r="G75" s="323"/>
      <c r="H75" s="104"/>
      <c r="J75" s="324" t="s">
        <v>1193</v>
      </c>
      <c r="K75" s="325"/>
      <c r="L75" s="325"/>
      <c r="M75" s="325"/>
      <c r="N75" s="325"/>
      <c r="O75" s="407"/>
      <c r="Q75" s="549"/>
      <c r="R75" s="550"/>
      <c r="S75" s="550"/>
      <c r="T75" s="550"/>
      <c r="U75" s="550"/>
      <c r="V75" s="550"/>
      <c r="W75" s="550"/>
      <c r="X75" s="550"/>
      <c r="Y75" s="550"/>
      <c r="Z75" s="550"/>
      <c r="AA75" s="550"/>
      <c r="AB75" s="550"/>
      <c r="AC75" s="550"/>
      <c r="AD75" s="550"/>
      <c r="AE75" s="551"/>
      <c r="AF75" s="97"/>
    </row>
    <row r="76" spans="1:32" ht="33" customHeight="1" thickBot="1" x14ac:dyDescent="0.25">
      <c r="A76" s="98"/>
      <c r="B76" s="369" t="s">
        <v>1192</v>
      </c>
      <c r="C76" s="370"/>
      <c r="D76" s="371"/>
      <c r="E76" s="372" t="str">
        <f>Lógica!N43</f>
        <v>GABRIELA DA COSTA LINO</v>
      </c>
      <c r="F76" s="373"/>
      <c r="G76" s="374"/>
      <c r="H76" s="104"/>
      <c r="J76" s="327" t="s">
        <v>1191</v>
      </c>
      <c r="K76" s="328"/>
      <c r="L76" s="342"/>
      <c r="M76" s="372" t="str">
        <f>Lógica!N42</f>
        <v>ARIANE BARRETO DE SOUZA</v>
      </c>
      <c r="N76" s="373"/>
      <c r="O76" s="374"/>
      <c r="Q76" s="549"/>
      <c r="R76" s="550"/>
      <c r="S76" s="550"/>
      <c r="T76" s="550"/>
      <c r="U76" s="550"/>
      <c r="V76" s="550"/>
      <c r="W76" s="550"/>
      <c r="X76" s="550"/>
      <c r="Y76" s="550"/>
      <c r="Z76" s="550"/>
      <c r="AA76" s="550"/>
      <c r="AB76" s="550"/>
      <c r="AC76" s="550"/>
      <c r="AD76" s="550"/>
      <c r="AE76" s="551"/>
      <c r="AF76" s="97"/>
    </row>
    <row r="77" spans="1:32" ht="33" customHeight="1" thickBot="1" x14ac:dyDescent="0.25">
      <c r="A77" s="98"/>
      <c r="H77" s="104"/>
      <c r="Q77" s="549"/>
      <c r="R77" s="550"/>
      <c r="S77" s="550"/>
      <c r="T77" s="550"/>
      <c r="U77" s="550"/>
      <c r="V77" s="550"/>
      <c r="W77" s="550"/>
      <c r="X77" s="550"/>
      <c r="Y77" s="550"/>
      <c r="Z77" s="550"/>
      <c r="AA77" s="550"/>
      <c r="AB77" s="550"/>
      <c r="AC77" s="550"/>
      <c r="AD77" s="550"/>
      <c r="AE77" s="551"/>
      <c r="AF77" s="97"/>
    </row>
    <row r="78" spans="1:32" ht="72.75" customHeight="1" thickBot="1" x14ac:dyDescent="0.25">
      <c r="A78" s="98"/>
      <c r="C78" s="103"/>
      <c r="D78" s="355" t="s">
        <v>1190</v>
      </c>
      <c r="E78" s="375"/>
      <c r="F78" s="375"/>
      <c r="G78" s="375"/>
      <c r="H78" s="375"/>
      <c r="I78" s="375"/>
      <c r="J78" s="375"/>
      <c r="K78" s="375"/>
      <c r="L78" s="375"/>
      <c r="M78" s="376"/>
      <c r="Q78" s="552"/>
      <c r="R78" s="553"/>
      <c r="S78" s="553"/>
      <c r="T78" s="553"/>
      <c r="U78" s="553"/>
      <c r="V78" s="553"/>
      <c r="W78" s="553"/>
      <c r="X78" s="553"/>
      <c r="Y78" s="553"/>
      <c r="Z78" s="553"/>
      <c r="AA78" s="553"/>
      <c r="AB78" s="553"/>
      <c r="AC78" s="553"/>
      <c r="AD78" s="553"/>
      <c r="AE78" s="554"/>
      <c r="AF78" s="97"/>
    </row>
    <row r="79" spans="1:32" ht="44.25" customHeight="1" thickBot="1" x14ac:dyDescent="0.25">
      <c r="A79" s="98"/>
      <c r="D79" s="577" t="s">
        <v>1189</v>
      </c>
      <c r="E79" s="578"/>
      <c r="F79" s="578"/>
      <c r="G79" s="578"/>
      <c r="H79" s="579"/>
      <c r="I79" s="380" t="s">
        <v>1188</v>
      </c>
      <c r="J79" s="381"/>
      <c r="K79" s="381"/>
      <c r="L79" s="381"/>
      <c r="M79" s="382"/>
      <c r="N79" s="102"/>
      <c r="Q79" s="504" t="s">
        <v>1187</v>
      </c>
      <c r="R79" s="505"/>
      <c r="S79" s="505"/>
      <c r="T79" s="505"/>
      <c r="U79" s="505"/>
      <c r="V79" s="505"/>
      <c r="W79" s="505"/>
      <c r="X79" s="505"/>
      <c r="Y79" s="505"/>
      <c r="Z79" s="505"/>
      <c r="AA79" s="505"/>
      <c r="AB79" s="505"/>
      <c r="AC79" s="505"/>
      <c r="AD79" s="505"/>
      <c r="AE79" s="505"/>
      <c r="AF79" s="97"/>
    </row>
    <row r="80" spans="1:32" ht="33" customHeight="1" x14ac:dyDescent="0.2">
      <c r="A80" s="98"/>
      <c r="D80" s="565" t="s">
        <v>1186</v>
      </c>
      <c r="E80" s="566"/>
      <c r="F80" s="566"/>
      <c r="G80" s="566"/>
      <c r="H80" s="567"/>
      <c r="I80" s="568" t="s">
        <v>1185</v>
      </c>
      <c r="J80" s="569"/>
      <c r="K80" s="569"/>
      <c r="L80" s="569"/>
      <c r="M80" s="570"/>
      <c r="Q80" s="546" t="s">
        <v>1184</v>
      </c>
      <c r="R80" s="547"/>
      <c r="S80" s="547"/>
      <c r="T80" s="547"/>
      <c r="U80" s="547"/>
      <c r="V80" s="547"/>
      <c r="W80" s="547"/>
      <c r="X80" s="547"/>
      <c r="Y80" s="547"/>
      <c r="Z80" s="547"/>
      <c r="AA80" s="547"/>
      <c r="AB80" s="547"/>
      <c r="AC80" s="547"/>
      <c r="AD80" s="547"/>
      <c r="AE80" s="548"/>
      <c r="AF80" s="97"/>
    </row>
    <row r="81" spans="1:32" ht="27" customHeight="1" x14ac:dyDescent="0.2">
      <c r="A81" s="98"/>
      <c r="D81" s="583"/>
      <c r="E81" s="584"/>
      <c r="F81" s="584"/>
      <c r="G81" s="584"/>
      <c r="H81" s="585"/>
      <c r="I81" s="337"/>
      <c r="J81" s="338"/>
      <c r="K81" s="338"/>
      <c r="L81" s="338"/>
      <c r="M81" s="339"/>
      <c r="Q81" s="549"/>
      <c r="R81" s="550"/>
      <c r="S81" s="550"/>
      <c r="T81" s="550"/>
      <c r="U81" s="550"/>
      <c r="V81" s="550"/>
      <c r="W81" s="550"/>
      <c r="X81" s="550"/>
      <c r="Y81" s="550"/>
      <c r="Z81" s="550"/>
      <c r="AA81" s="550"/>
      <c r="AB81" s="550"/>
      <c r="AC81" s="550"/>
      <c r="AD81" s="550"/>
      <c r="AE81" s="551"/>
      <c r="AF81" s="97"/>
    </row>
    <row r="82" spans="1:32" ht="33" customHeight="1" x14ac:dyDescent="0.2">
      <c r="A82" s="98"/>
      <c r="D82" s="586" t="s">
        <v>1183</v>
      </c>
      <c r="E82" s="587"/>
      <c r="F82" s="587"/>
      <c r="G82" s="587"/>
      <c r="H82" s="588"/>
      <c r="I82" s="574" t="s">
        <v>1182</v>
      </c>
      <c r="J82" s="575"/>
      <c r="K82" s="575"/>
      <c r="L82" s="575"/>
      <c r="M82" s="576"/>
      <c r="Q82" s="549"/>
      <c r="R82" s="550"/>
      <c r="S82" s="550"/>
      <c r="T82" s="550"/>
      <c r="U82" s="550"/>
      <c r="V82" s="550"/>
      <c r="W82" s="550"/>
      <c r="X82" s="550"/>
      <c r="Y82" s="550"/>
      <c r="Z82" s="550"/>
      <c r="AA82" s="550"/>
      <c r="AB82" s="550"/>
      <c r="AC82" s="550"/>
      <c r="AD82" s="550"/>
      <c r="AE82" s="551"/>
      <c r="AF82" s="97"/>
    </row>
    <row r="83" spans="1:32" ht="46.5" customHeight="1" x14ac:dyDescent="0.2">
      <c r="A83" s="98"/>
      <c r="D83" s="571" t="s">
        <v>1181</v>
      </c>
      <c r="E83" s="572"/>
      <c r="F83" s="572"/>
      <c r="G83" s="572"/>
      <c r="H83" s="573"/>
      <c r="I83" s="321" t="s">
        <v>1180</v>
      </c>
      <c r="J83" s="322"/>
      <c r="K83" s="322"/>
      <c r="L83" s="322"/>
      <c r="M83" s="323"/>
      <c r="Q83" s="549"/>
      <c r="R83" s="550"/>
      <c r="S83" s="550"/>
      <c r="T83" s="550"/>
      <c r="U83" s="550"/>
      <c r="V83" s="550"/>
      <c r="W83" s="550"/>
      <c r="X83" s="550"/>
      <c r="Y83" s="550"/>
      <c r="Z83" s="550"/>
      <c r="AA83" s="550"/>
      <c r="AB83" s="550"/>
      <c r="AC83" s="550"/>
      <c r="AD83" s="550"/>
      <c r="AE83" s="551"/>
      <c r="AF83" s="97"/>
    </row>
    <row r="84" spans="1:32" ht="40.5" customHeight="1" x14ac:dyDescent="0.2">
      <c r="A84" s="98"/>
      <c r="D84" s="571" t="s">
        <v>1112</v>
      </c>
      <c r="E84" s="572"/>
      <c r="F84" s="572"/>
      <c r="G84" s="572"/>
      <c r="H84" s="573"/>
      <c r="I84" s="321" t="s">
        <v>1179</v>
      </c>
      <c r="J84" s="322"/>
      <c r="K84" s="322"/>
      <c r="L84" s="322"/>
      <c r="M84" s="323"/>
      <c r="Q84" s="549"/>
      <c r="R84" s="550"/>
      <c r="S84" s="550"/>
      <c r="T84" s="550"/>
      <c r="U84" s="550"/>
      <c r="V84" s="550"/>
      <c r="W84" s="550"/>
      <c r="X84" s="550"/>
      <c r="Y84" s="550"/>
      <c r="Z84" s="550"/>
      <c r="AA84" s="550"/>
      <c r="AB84" s="550"/>
      <c r="AC84" s="550"/>
      <c r="AD84" s="550"/>
      <c r="AE84" s="551"/>
      <c r="AF84" s="97"/>
    </row>
    <row r="85" spans="1:32" ht="66" customHeight="1" thickBot="1" x14ac:dyDescent="0.25">
      <c r="A85" s="98"/>
      <c r="B85" s="92"/>
      <c r="C85" s="92"/>
      <c r="D85" s="571" t="s">
        <v>1040</v>
      </c>
      <c r="E85" s="572"/>
      <c r="F85" s="572"/>
      <c r="G85" s="572"/>
      <c r="H85" s="573"/>
      <c r="I85" s="321" t="s">
        <v>1178</v>
      </c>
      <c r="J85" s="322"/>
      <c r="K85" s="322"/>
      <c r="L85" s="322"/>
      <c r="M85" s="323"/>
      <c r="N85" s="92"/>
      <c r="O85" s="92"/>
      <c r="Q85" s="552"/>
      <c r="R85" s="553"/>
      <c r="S85" s="553"/>
      <c r="T85" s="553"/>
      <c r="U85" s="553"/>
      <c r="V85" s="553"/>
      <c r="W85" s="553"/>
      <c r="X85" s="553"/>
      <c r="Y85" s="553"/>
      <c r="Z85" s="553"/>
      <c r="AA85" s="553"/>
      <c r="AB85" s="553"/>
      <c r="AC85" s="553"/>
      <c r="AD85" s="553"/>
      <c r="AE85" s="554"/>
      <c r="AF85" s="97"/>
    </row>
    <row r="86" spans="1:32" ht="48" customHeight="1" x14ac:dyDescent="0.2">
      <c r="A86" s="98"/>
      <c r="B86" s="92"/>
      <c r="C86" s="92"/>
      <c r="D86" s="571" t="s">
        <v>1177</v>
      </c>
      <c r="E86" s="572"/>
      <c r="F86" s="572"/>
      <c r="G86" s="572"/>
      <c r="H86" s="573"/>
      <c r="I86" s="574" t="s">
        <v>1176</v>
      </c>
      <c r="J86" s="575"/>
      <c r="K86" s="575"/>
      <c r="L86" s="575"/>
      <c r="M86" s="576"/>
      <c r="N86" s="92"/>
      <c r="O86" s="92"/>
      <c r="P86" s="92"/>
      <c r="Z86" s="99"/>
      <c r="AA86" s="99"/>
      <c r="AB86" s="100"/>
      <c r="AF86" s="97"/>
    </row>
    <row r="87" spans="1:32" ht="33" customHeight="1" thickBot="1" x14ac:dyDescent="0.25">
      <c r="A87" s="98"/>
      <c r="B87" s="92"/>
      <c r="C87" s="92"/>
      <c r="D87" s="565" t="s">
        <v>1063</v>
      </c>
      <c r="E87" s="566"/>
      <c r="F87" s="566"/>
      <c r="G87" s="566"/>
      <c r="H87" s="567"/>
      <c r="I87" s="568" t="s">
        <v>1175</v>
      </c>
      <c r="J87" s="569"/>
      <c r="K87" s="569"/>
      <c r="L87" s="569"/>
      <c r="M87" s="570"/>
      <c r="N87" s="92"/>
      <c r="O87" s="92"/>
      <c r="P87" s="92"/>
      <c r="Z87" s="99"/>
      <c r="AA87" s="99"/>
      <c r="AB87" s="100"/>
      <c r="AF87" s="97"/>
    </row>
    <row r="88" spans="1:32" ht="33" customHeight="1" thickBot="1" x14ac:dyDescent="0.25">
      <c r="A88" s="98"/>
      <c r="B88" s="92"/>
      <c r="C88" s="92"/>
      <c r="D88" s="580" t="s">
        <v>1174</v>
      </c>
      <c r="E88" s="581"/>
      <c r="F88" s="581"/>
      <c r="G88" s="581"/>
      <c r="H88" s="581"/>
      <c r="I88" s="581"/>
      <c r="J88" s="581"/>
      <c r="K88" s="581"/>
      <c r="L88" s="581"/>
      <c r="M88" s="582"/>
      <c r="N88" s="92"/>
      <c r="O88" s="92"/>
      <c r="P88" s="92"/>
      <c r="Z88" s="99"/>
      <c r="AA88" s="99"/>
      <c r="AB88" s="100"/>
      <c r="AF88" s="97"/>
    </row>
    <row r="89" spans="1:32" ht="33" customHeight="1" x14ac:dyDescent="0.2">
      <c r="A89" s="98"/>
      <c r="B89" s="92"/>
      <c r="C89" s="284" t="s">
        <v>1546</v>
      </c>
      <c r="D89" s="101"/>
      <c r="E89" s="101"/>
      <c r="F89" s="101"/>
      <c r="G89" s="101"/>
      <c r="H89" s="101"/>
      <c r="I89" s="101"/>
      <c r="J89" s="101"/>
      <c r="K89" s="101"/>
      <c r="L89" s="101"/>
      <c r="M89" s="101"/>
      <c r="N89" s="92"/>
      <c r="O89" s="92"/>
      <c r="P89" s="92"/>
      <c r="Z89" s="99"/>
      <c r="AA89" s="99"/>
      <c r="AB89" s="100"/>
      <c r="AF89" s="97"/>
    </row>
    <row r="90" spans="1:32" ht="33" customHeight="1" x14ac:dyDescent="0.2">
      <c r="A90" s="98"/>
      <c r="B90" s="92"/>
      <c r="C90" s="92"/>
      <c r="D90" s="101"/>
      <c r="E90" s="101"/>
      <c r="F90" s="101"/>
      <c r="G90" s="101"/>
      <c r="H90" s="101"/>
      <c r="I90" s="101"/>
      <c r="J90" s="101"/>
      <c r="K90" s="101"/>
      <c r="L90" s="101"/>
      <c r="M90" s="101"/>
      <c r="N90" s="92"/>
      <c r="O90" s="92"/>
      <c r="P90" s="92"/>
      <c r="Z90" s="99"/>
      <c r="AA90" s="99"/>
      <c r="AB90" s="100"/>
      <c r="AF90" s="97"/>
    </row>
    <row r="91" spans="1:32" ht="33" customHeight="1" x14ac:dyDescent="0.2">
      <c r="A91" s="98"/>
      <c r="B91" s="92"/>
      <c r="C91" s="92"/>
      <c r="D91" s="99"/>
      <c r="E91" s="92"/>
      <c r="F91" s="92"/>
      <c r="G91" s="92"/>
      <c r="H91" s="92"/>
      <c r="I91" s="92"/>
      <c r="J91" s="92"/>
      <c r="K91" s="92"/>
      <c r="L91" s="92"/>
      <c r="M91" s="92"/>
      <c r="N91" s="92"/>
      <c r="O91" s="92"/>
      <c r="P91" s="92"/>
      <c r="Z91" s="99"/>
      <c r="AA91" s="99"/>
      <c r="AB91" s="100"/>
      <c r="AF91" s="97"/>
    </row>
    <row r="92" spans="1:32" ht="33" customHeight="1" x14ac:dyDescent="0.2">
      <c r="A92" s="98"/>
      <c r="B92" s="92"/>
      <c r="C92" s="92"/>
      <c r="D92" s="99"/>
      <c r="E92" s="92"/>
      <c r="F92" s="92"/>
      <c r="G92" s="92"/>
      <c r="H92" s="92"/>
      <c r="I92" s="92"/>
      <c r="J92" s="92"/>
      <c r="K92" s="92"/>
      <c r="L92" s="92"/>
      <c r="M92" s="92"/>
      <c r="N92" s="92"/>
      <c r="O92" s="92"/>
      <c r="P92" s="92"/>
      <c r="Z92" s="99"/>
      <c r="AA92" s="99"/>
      <c r="AB92" s="100"/>
      <c r="AF92" s="97"/>
    </row>
    <row r="93" spans="1:32" ht="33" customHeight="1" x14ac:dyDescent="0.2">
      <c r="A93" s="98"/>
      <c r="B93" s="92"/>
      <c r="C93" s="92"/>
      <c r="D93" s="99"/>
      <c r="E93" s="92"/>
      <c r="F93" s="92"/>
      <c r="G93" s="92"/>
      <c r="H93" s="92"/>
      <c r="I93" s="92"/>
      <c r="J93" s="92"/>
      <c r="K93" s="92"/>
      <c r="L93" s="92"/>
      <c r="M93" s="92"/>
      <c r="N93" s="92"/>
      <c r="O93" s="92"/>
      <c r="P93" s="92"/>
      <c r="Z93" s="99"/>
      <c r="AA93" s="99"/>
      <c r="AB93" s="100"/>
      <c r="AF93" s="97"/>
    </row>
    <row r="94" spans="1:32" ht="33" customHeight="1" x14ac:dyDescent="0.2">
      <c r="A94" s="98"/>
      <c r="B94" s="92"/>
      <c r="C94" s="92"/>
      <c r="D94" s="99"/>
      <c r="E94" s="92"/>
      <c r="F94" s="92"/>
      <c r="G94" s="92"/>
      <c r="H94" s="92"/>
      <c r="I94" s="92"/>
      <c r="J94" s="92"/>
      <c r="K94" s="92"/>
      <c r="L94" s="92"/>
      <c r="M94" s="92"/>
      <c r="N94" s="92"/>
      <c r="O94" s="92"/>
      <c r="P94" s="92"/>
      <c r="Z94" s="99"/>
      <c r="AA94" s="99"/>
      <c r="AB94" s="100"/>
      <c r="AF94" s="97"/>
    </row>
    <row r="95" spans="1:32" ht="33" customHeight="1" x14ac:dyDescent="0.2">
      <c r="A95" s="98"/>
      <c r="B95" s="92"/>
      <c r="C95" s="92"/>
      <c r="D95" s="99"/>
      <c r="E95" s="92"/>
      <c r="F95" s="92"/>
      <c r="G95" s="92"/>
      <c r="H95" s="92"/>
      <c r="I95" s="92"/>
      <c r="J95" s="92"/>
      <c r="K95" s="92"/>
      <c r="L95" s="92"/>
      <c r="M95" s="92"/>
      <c r="N95" s="92"/>
      <c r="O95" s="92"/>
      <c r="P95" s="92"/>
      <c r="Z95" s="99"/>
      <c r="AA95" s="99"/>
      <c r="AB95" s="100"/>
      <c r="AF95" s="97"/>
    </row>
    <row r="96" spans="1:32" ht="33" customHeight="1" x14ac:dyDescent="0.2">
      <c r="A96" s="98"/>
      <c r="B96" s="92"/>
      <c r="C96" s="92"/>
      <c r="D96" s="99"/>
      <c r="E96" s="92"/>
      <c r="F96" s="92"/>
      <c r="G96" s="92"/>
      <c r="H96" s="92"/>
      <c r="I96" s="92"/>
      <c r="J96" s="92"/>
      <c r="K96" s="92"/>
      <c r="L96" s="92"/>
      <c r="M96" s="92"/>
      <c r="N96" s="92"/>
      <c r="O96" s="92"/>
      <c r="P96" s="92"/>
      <c r="Z96" s="99"/>
      <c r="AA96" s="99"/>
      <c r="AB96" s="100"/>
      <c r="AF96" s="97"/>
    </row>
    <row r="97" spans="1:32" ht="33" customHeight="1" x14ac:dyDescent="0.2">
      <c r="A97" s="98"/>
      <c r="B97" s="92"/>
      <c r="C97" s="92"/>
      <c r="D97" s="99"/>
      <c r="E97" s="92"/>
      <c r="F97" s="92"/>
      <c r="G97" s="92"/>
      <c r="H97" s="92"/>
      <c r="I97" s="92"/>
      <c r="J97" s="92"/>
      <c r="K97" s="92"/>
      <c r="L97" s="92"/>
      <c r="M97" s="92"/>
      <c r="N97" s="92"/>
      <c r="O97" s="92"/>
      <c r="P97" s="92"/>
      <c r="Z97" s="99"/>
      <c r="AA97" s="99"/>
      <c r="AB97" s="100"/>
      <c r="AF97" s="97"/>
    </row>
    <row r="98" spans="1:32" ht="33" customHeight="1" x14ac:dyDescent="0.2">
      <c r="A98" s="98"/>
      <c r="B98" s="92"/>
      <c r="C98" s="92"/>
      <c r="D98" s="99"/>
      <c r="E98" s="92"/>
      <c r="F98" s="92"/>
      <c r="G98" s="92"/>
      <c r="H98" s="92"/>
      <c r="I98" s="92"/>
      <c r="J98" s="92"/>
      <c r="K98" s="92"/>
      <c r="L98" s="92"/>
      <c r="M98" s="92"/>
      <c r="N98" s="92"/>
      <c r="O98" s="92"/>
      <c r="P98" s="92"/>
      <c r="Z98" s="99"/>
      <c r="AA98" s="99"/>
      <c r="AB98" s="100"/>
      <c r="AF98" s="97"/>
    </row>
    <row r="99" spans="1:32" ht="33" customHeight="1" x14ac:dyDescent="0.2">
      <c r="A99" s="98"/>
      <c r="B99" s="92"/>
      <c r="C99" s="92"/>
      <c r="D99" s="99"/>
      <c r="E99" s="92"/>
      <c r="F99" s="92"/>
      <c r="G99" s="92"/>
      <c r="H99" s="92"/>
      <c r="I99" s="92"/>
      <c r="J99" s="92"/>
      <c r="K99" s="92"/>
      <c r="L99" s="92"/>
      <c r="M99" s="92"/>
      <c r="N99" s="92"/>
      <c r="O99" s="92"/>
      <c r="P99" s="92"/>
      <c r="Z99" s="99"/>
      <c r="AA99" s="99"/>
      <c r="AB99" s="100"/>
      <c r="AF99" s="97"/>
    </row>
    <row r="100" spans="1:32" ht="33" customHeight="1" x14ac:dyDescent="0.2">
      <c r="A100" s="98"/>
      <c r="B100" s="92"/>
      <c r="C100" s="92"/>
      <c r="D100" s="99"/>
      <c r="E100" s="92"/>
      <c r="F100" s="92"/>
      <c r="G100" s="92"/>
      <c r="H100" s="92"/>
      <c r="I100" s="92"/>
      <c r="J100" s="92"/>
      <c r="K100" s="92"/>
      <c r="L100" s="92"/>
      <c r="M100" s="92"/>
      <c r="N100" s="92"/>
      <c r="O100" s="92"/>
      <c r="P100" s="92"/>
      <c r="Z100" s="99"/>
      <c r="AA100" s="99"/>
      <c r="AB100" s="100"/>
      <c r="AF100" s="97"/>
    </row>
    <row r="101" spans="1:32" ht="33" customHeight="1" x14ac:dyDescent="0.2">
      <c r="A101" s="98"/>
      <c r="B101" s="92"/>
      <c r="C101" s="92"/>
      <c r="D101" s="99"/>
      <c r="E101" s="92"/>
      <c r="F101" s="92"/>
      <c r="G101" s="92"/>
      <c r="H101" s="92"/>
      <c r="I101" s="92"/>
      <c r="J101" s="92"/>
      <c r="K101" s="92"/>
      <c r="L101" s="92"/>
      <c r="M101" s="92"/>
      <c r="N101" s="92"/>
      <c r="O101" s="92"/>
      <c r="P101" s="92"/>
      <c r="Z101" s="99"/>
      <c r="AA101" s="99"/>
      <c r="AB101" s="100"/>
      <c r="AF101" s="97"/>
    </row>
    <row r="102" spans="1:32" ht="33" customHeight="1" x14ac:dyDescent="0.2">
      <c r="A102" s="98"/>
      <c r="B102" s="92"/>
      <c r="C102" s="92"/>
      <c r="D102" s="99"/>
      <c r="E102" s="92"/>
      <c r="F102" s="92"/>
      <c r="G102" s="92"/>
      <c r="H102" s="92"/>
      <c r="I102" s="92"/>
      <c r="J102" s="92"/>
      <c r="K102" s="92"/>
      <c r="L102" s="92"/>
      <c r="M102" s="92"/>
      <c r="N102" s="92"/>
      <c r="O102" s="92"/>
      <c r="P102" s="92"/>
      <c r="Z102" s="99"/>
      <c r="AA102" s="99"/>
      <c r="AB102" s="100"/>
      <c r="AF102" s="97"/>
    </row>
    <row r="103" spans="1:32" ht="33" customHeight="1" x14ac:dyDescent="0.2">
      <c r="A103" s="98"/>
      <c r="B103" s="92"/>
      <c r="C103" s="92"/>
      <c r="D103" s="99"/>
      <c r="E103" s="92"/>
      <c r="F103" s="92"/>
      <c r="G103" s="92"/>
      <c r="H103" s="92"/>
      <c r="I103" s="92"/>
      <c r="J103" s="92"/>
      <c r="K103" s="92"/>
      <c r="L103" s="92"/>
      <c r="M103" s="92"/>
      <c r="N103" s="92"/>
      <c r="O103" s="92"/>
      <c r="P103" s="92"/>
      <c r="Z103" s="99"/>
      <c r="AA103" s="99"/>
      <c r="AB103" s="100"/>
      <c r="AF103" s="97"/>
    </row>
    <row r="104" spans="1:32" ht="33" customHeight="1" x14ac:dyDescent="0.2">
      <c r="A104" s="98"/>
      <c r="B104" s="92"/>
      <c r="C104" s="92"/>
      <c r="D104" s="99"/>
      <c r="E104" s="92"/>
      <c r="F104" s="92"/>
      <c r="G104" s="92"/>
      <c r="H104" s="92"/>
      <c r="I104" s="92"/>
      <c r="J104" s="92"/>
      <c r="K104" s="92"/>
      <c r="L104" s="92"/>
      <c r="M104" s="92"/>
      <c r="N104" s="92"/>
      <c r="O104" s="92"/>
      <c r="P104" s="92"/>
      <c r="Z104" s="99"/>
      <c r="AA104" s="99"/>
      <c r="AB104" s="100"/>
      <c r="AF104" s="97"/>
    </row>
    <row r="105" spans="1:32" ht="33" customHeight="1" x14ac:dyDescent="0.2">
      <c r="A105" s="98"/>
      <c r="B105" s="92"/>
      <c r="C105" s="92"/>
      <c r="D105" s="99"/>
      <c r="E105" s="92"/>
      <c r="F105" s="92"/>
      <c r="G105" s="92"/>
      <c r="H105" s="92"/>
      <c r="I105" s="92"/>
      <c r="J105" s="92"/>
      <c r="K105" s="92"/>
      <c r="L105" s="92"/>
      <c r="M105" s="92"/>
      <c r="N105" s="92"/>
      <c r="O105" s="92"/>
      <c r="P105" s="92"/>
      <c r="Z105" s="99"/>
      <c r="AA105" s="99"/>
      <c r="AB105" s="100"/>
      <c r="AF105" s="97"/>
    </row>
    <row r="106" spans="1:32" ht="33" customHeight="1" x14ac:dyDescent="0.2">
      <c r="A106" s="98"/>
      <c r="B106" s="92"/>
      <c r="C106" s="92"/>
      <c r="D106" s="99"/>
      <c r="E106" s="92"/>
      <c r="F106" s="92"/>
      <c r="G106" s="92"/>
      <c r="H106" s="92"/>
      <c r="I106" s="92"/>
      <c r="J106" s="92"/>
      <c r="K106" s="92"/>
      <c r="L106" s="92"/>
      <c r="M106" s="92"/>
      <c r="N106" s="92"/>
      <c r="O106" s="92"/>
      <c r="P106" s="92"/>
      <c r="Z106" s="99"/>
      <c r="AA106" s="99"/>
      <c r="AF106" s="97"/>
    </row>
    <row r="107" spans="1:32" ht="33" customHeight="1" x14ac:dyDescent="0.2">
      <c r="A107" s="98"/>
      <c r="P107" s="92"/>
      <c r="AC107" s="564"/>
      <c r="AD107" s="564"/>
      <c r="AE107" s="564"/>
      <c r="AF107" s="97"/>
    </row>
    <row r="108" spans="1:32" ht="33" customHeight="1" thickBot="1" x14ac:dyDescent="0.25">
      <c r="A108" s="96"/>
      <c r="B108" s="94"/>
      <c r="C108" s="94"/>
      <c r="D108" s="94"/>
      <c r="E108" s="94"/>
      <c r="F108" s="94"/>
      <c r="G108" s="94"/>
      <c r="H108" s="94"/>
      <c r="I108" s="94"/>
      <c r="J108" s="94"/>
      <c r="K108" s="94"/>
      <c r="L108" s="94"/>
      <c r="M108" s="94"/>
      <c r="N108" s="94"/>
      <c r="O108" s="94"/>
      <c r="P108" s="95"/>
      <c r="Q108" s="94"/>
      <c r="R108" s="94"/>
      <c r="S108" s="94"/>
      <c r="T108" s="94"/>
      <c r="U108" s="94"/>
      <c r="V108" s="94"/>
      <c r="W108" s="94"/>
      <c r="X108" s="94"/>
      <c r="Y108" s="94"/>
      <c r="Z108" s="94"/>
      <c r="AA108" s="94"/>
      <c r="AB108" s="94"/>
      <c r="AC108" s="94"/>
      <c r="AD108" s="94"/>
      <c r="AE108" s="94"/>
      <c r="AF108" s="93"/>
    </row>
    <row r="109" spans="1:32" ht="33" customHeight="1" x14ac:dyDescent="0.2">
      <c r="P109" s="92"/>
    </row>
    <row r="112" spans="1:32" ht="30" customHeight="1" x14ac:dyDescent="0.2"/>
    <row r="113" ht="30" customHeight="1" x14ac:dyDescent="0.2"/>
    <row r="114" ht="30" customHeight="1" x14ac:dyDescent="0.2"/>
    <row r="115" ht="30" customHeight="1" x14ac:dyDescent="0.2"/>
    <row r="116" ht="30" customHeight="1" x14ac:dyDescent="0.2"/>
    <row r="117" ht="30" customHeight="1" x14ac:dyDescent="0.2"/>
    <row r="118" ht="30" customHeight="1" x14ac:dyDescent="0.2"/>
    <row r="119" ht="30" customHeight="1" x14ac:dyDescent="0.2"/>
    <row r="120" ht="30" customHeight="1" x14ac:dyDescent="0.2"/>
    <row r="121" ht="30" customHeight="1" x14ac:dyDescent="0.2"/>
    <row r="122" ht="30" customHeight="1" x14ac:dyDescent="0.2"/>
    <row r="123" ht="30" customHeight="1" x14ac:dyDescent="0.2"/>
    <row r="124" ht="30" customHeight="1" x14ac:dyDescent="0.2"/>
    <row r="125" ht="30" customHeight="1" x14ac:dyDescent="0.2"/>
    <row r="126" ht="30" customHeight="1" x14ac:dyDescent="0.2"/>
    <row r="127" ht="30" customHeight="1" x14ac:dyDescent="0.2"/>
    <row r="128" ht="30" customHeight="1" x14ac:dyDescent="0.2"/>
    <row r="129" ht="30" customHeight="1" x14ac:dyDescent="0.2"/>
    <row r="130" ht="30" customHeight="1" x14ac:dyDescent="0.2"/>
    <row r="131" ht="30" customHeight="1" x14ac:dyDescent="0.2"/>
    <row r="132" ht="30" customHeight="1" x14ac:dyDescent="0.2"/>
    <row r="133" ht="30" customHeight="1" x14ac:dyDescent="0.2"/>
    <row r="134" ht="30" customHeight="1" x14ac:dyDescent="0.2"/>
    <row r="135" ht="30" customHeight="1" x14ac:dyDescent="0.2"/>
    <row r="136" ht="30" customHeight="1" x14ac:dyDescent="0.2"/>
    <row r="137" ht="30" customHeight="1" x14ac:dyDescent="0.2"/>
    <row r="138" ht="30" customHeight="1" x14ac:dyDescent="0.2"/>
    <row r="139" ht="30" customHeight="1" x14ac:dyDescent="0.2"/>
    <row r="140" ht="30" customHeight="1" x14ac:dyDescent="0.2"/>
    <row r="141" ht="30" customHeight="1" x14ac:dyDescent="0.2"/>
    <row r="142" ht="30" customHeight="1" x14ac:dyDescent="0.2"/>
    <row r="143" ht="30" customHeight="1" x14ac:dyDescent="0.2"/>
    <row r="144" ht="30" customHeight="1" x14ac:dyDescent="0.2"/>
    <row r="145" ht="30" customHeight="1" x14ac:dyDescent="0.2"/>
    <row r="146" ht="30" customHeight="1" x14ac:dyDescent="0.2"/>
    <row r="147" ht="30" customHeight="1" x14ac:dyDescent="0.2"/>
    <row r="148" ht="30" customHeight="1" x14ac:dyDescent="0.2"/>
    <row r="149" ht="30" customHeight="1" x14ac:dyDescent="0.2"/>
    <row r="150" ht="30" customHeight="1" x14ac:dyDescent="0.2"/>
    <row r="151" ht="30" customHeight="1" x14ac:dyDescent="0.2"/>
    <row r="152" ht="30" customHeight="1" x14ac:dyDescent="0.2"/>
    <row r="153" ht="30" customHeight="1" x14ac:dyDescent="0.2"/>
    <row r="154" ht="30" customHeight="1" x14ac:dyDescent="0.2"/>
    <row r="155" ht="30" customHeight="1" x14ac:dyDescent="0.2"/>
    <row r="156" ht="30" customHeight="1" x14ac:dyDescent="0.2"/>
    <row r="157" ht="30" customHeight="1" x14ac:dyDescent="0.2"/>
    <row r="158" ht="30" customHeight="1" x14ac:dyDescent="0.2"/>
    <row r="159" ht="30" customHeight="1" x14ac:dyDescent="0.2"/>
    <row r="160" ht="30" customHeight="1" x14ac:dyDescent="0.2"/>
    <row r="161" ht="30" customHeight="1" x14ac:dyDescent="0.2"/>
    <row r="162" ht="30" customHeight="1" x14ac:dyDescent="0.2"/>
    <row r="163" ht="30" customHeight="1" x14ac:dyDescent="0.2"/>
    <row r="164" ht="30" customHeight="1" x14ac:dyDescent="0.2"/>
    <row r="165" ht="30" customHeight="1" x14ac:dyDescent="0.2"/>
    <row r="166" ht="30" customHeight="1" x14ac:dyDescent="0.2"/>
    <row r="167" ht="30" customHeight="1" x14ac:dyDescent="0.2"/>
    <row r="168" ht="30" customHeight="1" x14ac:dyDescent="0.2"/>
    <row r="169" ht="30" customHeight="1" x14ac:dyDescent="0.2"/>
    <row r="170" ht="30" customHeight="1" x14ac:dyDescent="0.2"/>
    <row r="171" ht="30" customHeight="1" x14ac:dyDescent="0.2"/>
    <row r="172" ht="30" customHeight="1" x14ac:dyDescent="0.2"/>
    <row r="173" ht="30" customHeight="1" x14ac:dyDescent="0.2"/>
    <row r="174" ht="30" customHeight="1" x14ac:dyDescent="0.2"/>
    <row r="175" ht="30" customHeight="1" x14ac:dyDescent="0.2"/>
    <row r="176" ht="30" customHeight="1" x14ac:dyDescent="0.2"/>
    <row r="177" ht="30" customHeight="1" x14ac:dyDescent="0.2"/>
    <row r="178" ht="30" customHeight="1" x14ac:dyDescent="0.2"/>
    <row r="179" ht="30" customHeight="1" x14ac:dyDescent="0.2"/>
    <row r="180" ht="30" customHeight="1" x14ac:dyDescent="0.2"/>
    <row r="181" ht="30" customHeight="1" x14ac:dyDescent="0.2"/>
    <row r="182" ht="30" customHeight="1" x14ac:dyDescent="0.2"/>
    <row r="183" ht="30" customHeight="1" x14ac:dyDescent="0.2"/>
    <row r="184" ht="30" customHeight="1" x14ac:dyDescent="0.2"/>
    <row r="185" ht="30" customHeight="1" x14ac:dyDescent="0.2"/>
    <row r="186" ht="30" customHeight="1" x14ac:dyDescent="0.2"/>
    <row r="187" ht="30" customHeight="1" x14ac:dyDescent="0.2"/>
    <row r="188" ht="30" customHeight="1" x14ac:dyDescent="0.2"/>
    <row r="189" ht="30" customHeight="1" x14ac:dyDescent="0.2"/>
    <row r="190" ht="30" customHeight="1" x14ac:dyDescent="0.2"/>
    <row r="191" ht="30" customHeight="1" x14ac:dyDescent="0.2"/>
    <row r="192" ht="30" customHeight="1" x14ac:dyDescent="0.2"/>
    <row r="193" ht="30" customHeight="1" x14ac:dyDescent="0.2"/>
    <row r="194" ht="30" customHeight="1" x14ac:dyDescent="0.2"/>
    <row r="195" ht="30" customHeight="1" x14ac:dyDescent="0.2"/>
    <row r="196" ht="30" customHeight="1" x14ac:dyDescent="0.2"/>
    <row r="197" ht="30" customHeight="1" x14ac:dyDescent="0.2"/>
    <row r="198" ht="30" customHeight="1" x14ac:dyDescent="0.2"/>
    <row r="199" ht="30" customHeight="1" x14ac:dyDescent="0.2"/>
    <row r="200" ht="30" customHeight="1" x14ac:dyDescent="0.2"/>
    <row r="201" ht="30" customHeight="1" x14ac:dyDescent="0.2"/>
    <row r="202" ht="30" customHeight="1" x14ac:dyDescent="0.2"/>
    <row r="203" ht="30" customHeight="1" x14ac:dyDescent="0.2"/>
    <row r="204" ht="30" customHeight="1" x14ac:dyDescent="0.2"/>
    <row r="205" ht="30" customHeight="1" x14ac:dyDescent="0.2"/>
    <row r="206" ht="30" customHeight="1" x14ac:dyDescent="0.2"/>
    <row r="207" ht="30" customHeight="1" x14ac:dyDescent="0.2"/>
    <row r="208" ht="30" customHeight="1" x14ac:dyDescent="0.2"/>
    <row r="209" ht="30" customHeight="1" x14ac:dyDescent="0.2"/>
    <row r="210" ht="30" customHeight="1" x14ac:dyDescent="0.2"/>
    <row r="211" ht="30" customHeight="1" x14ac:dyDescent="0.2"/>
    <row r="212" ht="30" customHeight="1" x14ac:dyDescent="0.2"/>
    <row r="213" ht="30" customHeight="1" x14ac:dyDescent="0.2"/>
    <row r="214" ht="30" customHeight="1" x14ac:dyDescent="0.2"/>
    <row r="215" ht="30" customHeight="1" x14ac:dyDescent="0.2"/>
    <row r="216" ht="30" customHeight="1" x14ac:dyDescent="0.2"/>
    <row r="217" ht="30" customHeight="1" x14ac:dyDescent="0.2"/>
    <row r="218" ht="30" customHeight="1" x14ac:dyDescent="0.2"/>
    <row r="219" ht="30" customHeight="1" x14ac:dyDescent="0.2"/>
    <row r="220" ht="30" customHeight="1" x14ac:dyDescent="0.2"/>
    <row r="221" ht="30" customHeight="1" x14ac:dyDescent="0.2"/>
    <row r="222" ht="30" customHeight="1" x14ac:dyDescent="0.2"/>
    <row r="223" ht="30" customHeight="1" x14ac:dyDescent="0.2"/>
    <row r="224" ht="30" customHeight="1" x14ac:dyDescent="0.2"/>
    <row r="225" ht="30" customHeight="1" x14ac:dyDescent="0.2"/>
    <row r="226" ht="30" customHeight="1" x14ac:dyDescent="0.2"/>
    <row r="227" ht="30" customHeight="1" x14ac:dyDescent="0.2"/>
    <row r="228" ht="30" customHeight="1" x14ac:dyDescent="0.2"/>
    <row r="229" ht="30" customHeight="1" x14ac:dyDescent="0.2"/>
    <row r="230" ht="30" customHeight="1" x14ac:dyDescent="0.2"/>
    <row r="231" ht="30" customHeight="1" x14ac:dyDescent="0.2"/>
    <row r="232" ht="30" customHeight="1" x14ac:dyDescent="0.2"/>
    <row r="233" ht="30" customHeight="1" x14ac:dyDescent="0.2"/>
    <row r="234" ht="30" customHeight="1" x14ac:dyDescent="0.2"/>
    <row r="235" ht="30" customHeight="1" x14ac:dyDescent="0.2"/>
    <row r="236" ht="30" customHeight="1" x14ac:dyDescent="0.2"/>
    <row r="237" ht="30" customHeight="1" x14ac:dyDescent="0.2"/>
    <row r="238" ht="30" customHeight="1" x14ac:dyDescent="0.2"/>
    <row r="239" ht="30" customHeight="1" x14ac:dyDescent="0.2"/>
    <row r="240" ht="30" customHeight="1" x14ac:dyDescent="0.2"/>
    <row r="241" ht="30" customHeight="1" x14ac:dyDescent="0.2"/>
    <row r="242" ht="30" customHeight="1" x14ac:dyDescent="0.2"/>
    <row r="243" ht="30" customHeight="1" x14ac:dyDescent="0.2"/>
    <row r="244" ht="30" customHeight="1" x14ac:dyDescent="0.2"/>
    <row r="245" ht="30" customHeight="1" x14ac:dyDescent="0.2"/>
    <row r="246" ht="30" customHeight="1" x14ac:dyDescent="0.2"/>
    <row r="247" ht="30" customHeight="1" x14ac:dyDescent="0.2"/>
    <row r="248" ht="30" customHeight="1" x14ac:dyDescent="0.2"/>
    <row r="249" ht="30" customHeight="1" x14ac:dyDescent="0.2"/>
    <row r="250" ht="30" customHeight="1" x14ac:dyDescent="0.2"/>
    <row r="251" ht="30" customHeight="1" x14ac:dyDescent="0.2"/>
    <row r="252" ht="30" customHeight="1" x14ac:dyDescent="0.2"/>
    <row r="253" ht="30" customHeight="1" x14ac:dyDescent="0.2"/>
    <row r="254" ht="30" customHeight="1" x14ac:dyDescent="0.2"/>
    <row r="255" ht="30" customHeight="1" x14ac:dyDescent="0.2"/>
    <row r="256" ht="30" customHeight="1" x14ac:dyDescent="0.2"/>
    <row r="257" ht="30" customHeight="1" x14ac:dyDescent="0.2"/>
    <row r="258" ht="30" customHeight="1" x14ac:dyDescent="0.2"/>
    <row r="259" ht="30" customHeight="1" x14ac:dyDescent="0.2"/>
    <row r="260" ht="30" customHeight="1" x14ac:dyDescent="0.2"/>
    <row r="261" ht="30" customHeight="1" x14ac:dyDescent="0.2"/>
    <row r="262" ht="30" customHeight="1" x14ac:dyDescent="0.2"/>
    <row r="263" ht="30" customHeight="1" x14ac:dyDescent="0.2"/>
    <row r="264" ht="30" customHeight="1" x14ac:dyDescent="0.2"/>
    <row r="265" ht="30" customHeight="1" x14ac:dyDescent="0.2"/>
    <row r="266" ht="30" customHeight="1" x14ac:dyDescent="0.2"/>
    <row r="267" ht="30" customHeight="1" x14ac:dyDescent="0.2"/>
    <row r="268" ht="30" customHeight="1" x14ac:dyDescent="0.2"/>
    <row r="269" ht="30" customHeight="1" x14ac:dyDescent="0.2"/>
    <row r="270" ht="30" customHeight="1" x14ac:dyDescent="0.2"/>
    <row r="271" ht="30" customHeight="1" x14ac:dyDescent="0.2"/>
    <row r="272" ht="30" customHeight="1" x14ac:dyDescent="0.2"/>
    <row r="273" ht="30" customHeight="1" x14ac:dyDescent="0.2"/>
    <row r="274" ht="30" customHeight="1" x14ac:dyDescent="0.2"/>
    <row r="275" ht="30" customHeight="1" x14ac:dyDescent="0.2"/>
    <row r="276" ht="30" customHeight="1" x14ac:dyDescent="0.2"/>
    <row r="277" ht="30" customHeight="1" x14ac:dyDescent="0.2"/>
    <row r="278" ht="30" customHeight="1" x14ac:dyDescent="0.2"/>
    <row r="279" ht="30" customHeight="1" x14ac:dyDescent="0.2"/>
    <row r="280" ht="30" customHeight="1" x14ac:dyDescent="0.2"/>
    <row r="281" ht="30" customHeight="1" x14ac:dyDescent="0.2"/>
    <row r="282" ht="30" customHeight="1" x14ac:dyDescent="0.2"/>
    <row r="283" ht="30" customHeight="1" x14ac:dyDescent="0.2"/>
    <row r="284" ht="30" customHeight="1" x14ac:dyDescent="0.2"/>
    <row r="285" ht="30" customHeight="1" x14ac:dyDescent="0.2"/>
    <row r="286" ht="30" customHeight="1" x14ac:dyDescent="0.2"/>
    <row r="287" ht="30" customHeight="1" x14ac:dyDescent="0.2"/>
    <row r="288" ht="30" customHeight="1" x14ac:dyDescent="0.2"/>
    <row r="289" ht="30" customHeight="1" x14ac:dyDescent="0.2"/>
    <row r="290" ht="30" customHeight="1" x14ac:dyDescent="0.2"/>
    <row r="291" ht="30" customHeight="1" x14ac:dyDescent="0.2"/>
    <row r="292" ht="30" customHeight="1" x14ac:dyDescent="0.2"/>
    <row r="293" ht="30" customHeight="1" x14ac:dyDescent="0.2"/>
    <row r="294" ht="30" customHeight="1" x14ac:dyDescent="0.2"/>
    <row r="295" ht="30" customHeight="1" x14ac:dyDescent="0.2"/>
    <row r="296" ht="30" customHeight="1" x14ac:dyDescent="0.2"/>
    <row r="297" ht="30" customHeight="1" x14ac:dyDescent="0.2"/>
    <row r="298" ht="30" customHeight="1" x14ac:dyDescent="0.2"/>
    <row r="299" ht="30" customHeight="1" x14ac:dyDescent="0.2"/>
    <row r="300" ht="30" customHeight="1" x14ac:dyDescent="0.2"/>
    <row r="301" ht="30" customHeight="1" x14ac:dyDescent="0.2"/>
    <row r="302" ht="30" customHeight="1" x14ac:dyDescent="0.2"/>
    <row r="303" ht="30" customHeight="1" x14ac:dyDescent="0.2"/>
    <row r="304" ht="30" customHeight="1" x14ac:dyDescent="0.2"/>
    <row r="305" ht="30" customHeight="1" x14ac:dyDescent="0.2"/>
    <row r="306" ht="30" customHeight="1" x14ac:dyDescent="0.2"/>
    <row r="307" ht="30" customHeight="1" x14ac:dyDescent="0.2"/>
    <row r="308" ht="30" customHeight="1" x14ac:dyDescent="0.2"/>
    <row r="309" ht="30" customHeight="1" x14ac:dyDescent="0.2"/>
    <row r="310" ht="30" customHeight="1" x14ac:dyDescent="0.2"/>
    <row r="311" ht="30" customHeight="1" x14ac:dyDescent="0.2"/>
    <row r="312" ht="30" customHeight="1" x14ac:dyDescent="0.2"/>
    <row r="313" ht="30" customHeight="1" x14ac:dyDescent="0.2"/>
    <row r="314" ht="30" customHeight="1" x14ac:dyDescent="0.2"/>
    <row r="315" ht="30" customHeight="1" x14ac:dyDescent="0.2"/>
    <row r="316" ht="30" customHeight="1" x14ac:dyDescent="0.2"/>
    <row r="317" ht="30" customHeight="1" x14ac:dyDescent="0.2"/>
    <row r="318" ht="30" customHeight="1" x14ac:dyDescent="0.2"/>
    <row r="319" ht="30" customHeight="1" x14ac:dyDescent="0.2"/>
    <row r="320" ht="30" customHeight="1" x14ac:dyDescent="0.2"/>
    <row r="321" ht="30" customHeight="1" x14ac:dyDescent="0.2"/>
    <row r="322" ht="30" customHeight="1" x14ac:dyDescent="0.2"/>
    <row r="323" ht="30" customHeight="1" x14ac:dyDescent="0.2"/>
    <row r="324" ht="30" customHeight="1" x14ac:dyDescent="0.2"/>
    <row r="325" ht="30" customHeight="1" x14ac:dyDescent="0.2"/>
    <row r="326" ht="30" customHeight="1" x14ac:dyDescent="0.2"/>
    <row r="327" ht="30" customHeight="1" x14ac:dyDescent="0.2"/>
    <row r="328" ht="30" customHeight="1" x14ac:dyDescent="0.2"/>
    <row r="329" ht="30" customHeight="1" x14ac:dyDescent="0.2"/>
    <row r="330" ht="30" customHeight="1" x14ac:dyDescent="0.2"/>
    <row r="331" ht="30" customHeight="1" x14ac:dyDescent="0.2"/>
    <row r="332" ht="30" customHeight="1" x14ac:dyDescent="0.2"/>
    <row r="333" ht="30" customHeight="1" x14ac:dyDescent="0.2"/>
    <row r="334" ht="30" customHeight="1" x14ac:dyDescent="0.2"/>
    <row r="335" ht="30" customHeight="1" x14ac:dyDescent="0.2"/>
    <row r="336" ht="30" customHeight="1" x14ac:dyDescent="0.2"/>
    <row r="337" ht="30" customHeight="1" x14ac:dyDescent="0.2"/>
    <row r="338" ht="30" customHeight="1" x14ac:dyDescent="0.2"/>
    <row r="339" ht="30" customHeight="1" x14ac:dyDescent="0.2"/>
    <row r="340" ht="30" customHeight="1" x14ac:dyDescent="0.2"/>
    <row r="341" ht="30" customHeight="1" x14ac:dyDescent="0.2"/>
    <row r="342" ht="30" customHeight="1" x14ac:dyDescent="0.2"/>
    <row r="343" ht="30" customHeight="1" x14ac:dyDescent="0.2"/>
    <row r="344" ht="30" customHeight="1" x14ac:dyDescent="0.2"/>
    <row r="345" ht="30" customHeight="1" x14ac:dyDescent="0.2"/>
    <row r="346" ht="30" customHeight="1" x14ac:dyDescent="0.2"/>
    <row r="347" ht="30" customHeight="1" x14ac:dyDescent="0.2"/>
    <row r="348" ht="30" customHeight="1" x14ac:dyDescent="0.2"/>
    <row r="349" ht="30" customHeight="1" x14ac:dyDescent="0.2"/>
    <row r="350" ht="30" customHeight="1" x14ac:dyDescent="0.2"/>
    <row r="351" ht="30" customHeight="1" x14ac:dyDescent="0.2"/>
    <row r="352" ht="30" customHeight="1" x14ac:dyDescent="0.2"/>
    <row r="353" ht="30" customHeight="1" x14ac:dyDescent="0.2"/>
    <row r="354" ht="30" customHeight="1" x14ac:dyDescent="0.2"/>
    <row r="355" ht="30" customHeight="1" x14ac:dyDescent="0.2"/>
    <row r="356" ht="30" customHeight="1" x14ac:dyDescent="0.2"/>
    <row r="357" ht="30" customHeight="1" x14ac:dyDescent="0.2"/>
    <row r="358" ht="30" customHeight="1" x14ac:dyDescent="0.2"/>
    <row r="359" ht="30" customHeight="1" x14ac:dyDescent="0.2"/>
    <row r="360" ht="30" customHeight="1" x14ac:dyDescent="0.2"/>
    <row r="361" ht="30" customHeight="1" x14ac:dyDescent="0.2"/>
    <row r="362" ht="30" customHeight="1" x14ac:dyDescent="0.2"/>
    <row r="363" ht="30" customHeight="1" x14ac:dyDescent="0.2"/>
    <row r="364" ht="30" customHeight="1" x14ac:dyDescent="0.2"/>
    <row r="365" ht="30" customHeight="1" x14ac:dyDescent="0.2"/>
    <row r="366" ht="30" customHeight="1" x14ac:dyDescent="0.2"/>
    <row r="367" ht="30" customHeight="1" x14ac:dyDescent="0.2"/>
    <row r="368" ht="30" customHeight="1" x14ac:dyDescent="0.2"/>
    <row r="369" ht="30" customHeight="1" x14ac:dyDescent="0.2"/>
    <row r="370" ht="30" customHeight="1" x14ac:dyDescent="0.2"/>
    <row r="371" ht="30" customHeight="1" x14ac:dyDescent="0.2"/>
    <row r="372" ht="30" customHeight="1" x14ac:dyDescent="0.2"/>
    <row r="373" ht="30" customHeight="1" x14ac:dyDescent="0.2"/>
    <row r="374" ht="30" customHeight="1" x14ac:dyDescent="0.2"/>
    <row r="375" ht="30" customHeight="1" x14ac:dyDescent="0.2"/>
    <row r="376" ht="30" customHeight="1" x14ac:dyDescent="0.2"/>
    <row r="377" ht="30" customHeight="1" x14ac:dyDescent="0.2"/>
    <row r="378" ht="30" customHeight="1" x14ac:dyDescent="0.2"/>
    <row r="379" ht="30" customHeight="1" x14ac:dyDescent="0.2"/>
    <row r="380" ht="30" customHeight="1" x14ac:dyDescent="0.2"/>
    <row r="381" ht="30" customHeight="1" x14ac:dyDescent="0.2"/>
    <row r="382" ht="30" customHeight="1" x14ac:dyDescent="0.2"/>
    <row r="383" ht="30" customHeight="1" x14ac:dyDescent="0.2"/>
    <row r="384" ht="30" customHeight="1" x14ac:dyDescent="0.2"/>
    <row r="385" ht="30" customHeight="1" x14ac:dyDescent="0.2"/>
    <row r="386" ht="30" customHeight="1" x14ac:dyDescent="0.2"/>
    <row r="387" ht="30" customHeight="1" x14ac:dyDescent="0.2"/>
    <row r="388" ht="30" customHeight="1" x14ac:dyDescent="0.2"/>
    <row r="389" ht="30" customHeight="1" x14ac:dyDescent="0.2"/>
    <row r="390" ht="30" customHeight="1" x14ac:dyDescent="0.2"/>
    <row r="391" ht="30" customHeight="1" x14ac:dyDescent="0.2"/>
    <row r="392" ht="30" customHeight="1" x14ac:dyDescent="0.2"/>
    <row r="393" ht="30" customHeight="1" x14ac:dyDescent="0.2"/>
    <row r="394" ht="30" customHeight="1" x14ac:dyDescent="0.2"/>
    <row r="395" ht="30" customHeight="1" x14ac:dyDescent="0.2"/>
    <row r="396" ht="30" customHeight="1" x14ac:dyDescent="0.2"/>
    <row r="397" ht="30" customHeight="1" x14ac:dyDescent="0.2"/>
    <row r="398" ht="30" customHeight="1" x14ac:dyDescent="0.2"/>
    <row r="399" ht="30" customHeight="1" x14ac:dyDescent="0.2"/>
    <row r="400" ht="30" customHeight="1" x14ac:dyDescent="0.2"/>
    <row r="401" ht="30" customHeight="1" x14ac:dyDescent="0.2"/>
    <row r="402" ht="30" customHeight="1" x14ac:dyDescent="0.2"/>
    <row r="403" ht="30" customHeight="1" x14ac:dyDescent="0.2"/>
    <row r="404" ht="30" customHeight="1" x14ac:dyDescent="0.2"/>
  </sheetData>
  <mergeCells count="267">
    <mergeCell ref="E27:H27"/>
    <mergeCell ref="I28:L28"/>
    <mergeCell ref="J39:L39"/>
    <mergeCell ref="I27:L27"/>
    <mergeCell ref="I31:L31"/>
    <mergeCell ref="E29:H29"/>
    <mergeCell ref="E24:H24"/>
    <mergeCell ref="I25:L25"/>
    <mergeCell ref="I30:L30"/>
    <mergeCell ref="I29:L29"/>
    <mergeCell ref="E26:H26"/>
    <mergeCell ref="E28:H28"/>
    <mergeCell ref="B35:G35"/>
    <mergeCell ref="B32:O34"/>
    <mergeCell ref="J35:O35"/>
    <mergeCell ref="E30:H30"/>
    <mergeCell ref="C30:D30"/>
    <mergeCell ref="C29:D29"/>
    <mergeCell ref="C25:D25"/>
    <mergeCell ref="C26:D26"/>
    <mergeCell ref="C27:D27"/>
    <mergeCell ref="C28:D28"/>
    <mergeCell ref="E25:H25"/>
    <mergeCell ref="B36:D36"/>
    <mergeCell ref="E60:G60"/>
    <mergeCell ref="B60:D60"/>
    <mergeCell ref="B51:D51"/>
    <mergeCell ref="E51:G51"/>
    <mergeCell ref="B52:C52"/>
    <mergeCell ref="E49:G49"/>
    <mergeCell ref="E54:G54"/>
    <mergeCell ref="B55:D55"/>
    <mergeCell ref="B54:D54"/>
    <mergeCell ref="AC107:AE107"/>
    <mergeCell ref="Q79:AE79"/>
    <mergeCell ref="D87:H87"/>
    <mergeCell ref="I87:M87"/>
    <mergeCell ref="D86:H86"/>
    <mergeCell ref="I86:M86"/>
    <mergeCell ref="D78:M78"/>
    <mergeCell ref="D79:H79"/>
    <mergeCell ref="I79:M79"/>
    <mergeCell ref="D88:M88"/>
    <mergeCell ref="Q80:AE85"/>
    <mergeCell ref="D85:H85"/>
    <mergeCell ref="I85:M85"/>
    <mergeCell ref="D84:H84"/>
    <mergeCell ref="I84:M84"/>
    <mergeCell ref="D83:H83"/>
    <mergeCell ref="I83:M83"/>
    <mergeCell ref="D80:H81"/>
    <mergeCell ref="I80:M81"/>
    <mergeCell ref="D82:H82"/>
    <mergeCell ref="I82:M82"/>
    <mergeCell ref="Q71:AE71"/>
    <mergeCell ref="Q72:AE78"/>
    <mergeCell ref="M74:O74"/>
    <mergeCell ref="M65:O65"/>
    <mergeCell ref="M64:O64"/>
    <mergeCell ref="M63:O63"/>
    <mergeCell ref="J57:O58"/>
    <mergeCell ref="J76:L76"/>
    <mergeCell ref="J68:L68"/>
    <mergeCell ref="M68:O68"/>
    <mergeCell ref="J69:L69"/>
    <mergeCell ref="M69:O69"/>
    <mergeCell ref="J70:L70"/>
    <mergeCell ref="M70:O70"/>
    <mergeCell ref="J74:L74"/>
    <mergeCell ref="J67:O67"/>
    <mergeCell ref="M76:O76"/>
    <mergeCell ref="J75:O75"/>
    <mergeCell ref="J63:L63"/>
    <mergeCell ref="Q50:AE58"/>
    <mergeCell ref="Q59:AE59"/>
    <mergeCell ref="Q60:AE70"/>
    <mergeCell ref="M51:O51"/>
    <mergeCell ref="J53:O53"/>
    <mergeCell ref="J61:O61"/>
    <mergeCell ref="B53:G53"/>
    <mergeCell ref="J50:L50"/>
    <mergeCell ref="AC7:AE10"/>
    <mergeCell ref="E19:L19"/>
    <mergeCell ref="C19:D19"/>
    <mergeCell ref="C18:L18"/>
    <mergeCell ref="C20:D20"/>
    <mergeCell ref="C21:D21"/>
    <mergeCell ref="E47:G47"/>
    <mergeCell ref="B61:D61"/>
    <mergeCell ref="E61:G61"/>
    <mergeCell ref="E58:G58"/>
    <mergeCell ref="B50:D50"/>
    <mergeCell ref="E50:G50"/>
    <mergeCell ref="B49:D49"/>
    <mergeCell ref="M54:O54"/>
    <mergeCell ref="B58:D58"/>
    <mergeCell ref="B59:D59"/>
    <mergeCell ref="E59:G59"/>
    <mergeCell ref="E55:G55"/>
    <mergeCell ref="M56:O56"/>
    <mergeCell ref="J55:L55"/>
    <mergeCell ref="E52:G52"/>
    <mergeCell ref="M49:O49"/>
    <mergeCell ref="Q40:AE40"/>
    <mergeCell ref="Q41:AE48"/>
    <mergeCell ref="Q49:AE49"/>
    <mergeCell ref="Y27:AA27"/>
    <mergeCell ref="AB27:AE27"/>
    <mergeCell ref="Y28:AA28"/>
    <mergeCell ref="Y38:AE38"/>
    <mergeCell ref="J60:O60"/>
    <mergeCell ref="J48:L48"/>
    <mergeCell ref="AB29:AE29"/>
    <mergeCell ref="Y30:AA30"/>
    <mergeCell ref="AB30:AE30"/>
    <mergeCell ref="Y31:AA31"/>
    <mergeCell ref="AB31:AE31"/>
    <mergeCell ref="Y35:AE35"/>
    <mergeCell ref="Y36:AE36"/>
    <mergeCell ref="Q25:W31"/>
    <mergeCell ref="Q33:AE33"/>
    <mergeCell ref="Y25:AE25"/>
    <mergeCell ref="Y26:AA26"/>
    <mergeCell ref="Y34:AE34"/>
    <mergeCell ref="Q35:W35"/>
    <mergeCell ref="Q36:W36"/>
    <mergeCell ref="J47:L47"/>
    <mergeCell ref="T21:W21"/>
    <mergeCell ref="AB21:AE21"/>
    <mergeCell ref="Q17:S17"/>
    <mergeCell ref="Q18:S18"/>
    <mergeCell ref="Q19:S19"/>
    <mergeCell ref="Q20:S20"/>
    <mergeCell ref="Y18:AA18"/>
    <mergeCell ref="Y17:AA17"/>
    <mergeCell ref="Y20:AA20"/>
    <mergeCell ref="Y19:AA19"/>
    <mergeCell ref="T22:W22"/>
    <mergeCell ref="AB26:AE26"/>
    <mergeCell ref="Q24:W24"/>
    <mergeCell ref="Q37:W37"/>
    <mergeCell ref="Y37:AE37"/>
    <mergeCell ref="Q38:W38"/>
    <mergeCell ref="Y39:AE39"/>
    <mergeCell ref="Q34:W34"/>
    <mergeCell ref="AB28:AE28"/>
    <mergeCell ref="Y29:AA29"/>
    <mergeCell ref="M47:O47"/>
    <mergeCell ref="F2:Z2"/>
    <mergeCell ref="T17:W17"/>
    <mergeCell ref="AB17:AE17"/>
    <mergeCell ref="T20:W20"/>
    <mergeCell ref="AB20:AE20"/>
    <mergeCell ref="F3:AB3"/>
    <mergeCell ref="F4:AB4"/>
    <mergeCell ref="Y16:AE16"/>
    <mergeCell ref="B12:O13"/>
    <mergeCell ref="Q12:AE13"/>
    <mergeCell ref="B6:F6"/>
    <mergeCell ref="N7:R10"/>
    <mergeCell ref="Y15:AE15"/>
    <mergeCell ref="Q15:W15"/>
    <mergeCell ref="D7:F10"/>
    <mergeCell ref="J7:L10"/>
    <mergeCell ref="V7:Y10"/>
    <mergeCell ref="E20:H20"/>
    <mergeCell ref="I20:L20"/>
    <mergeCell ref="T18:W18"/>
    <mergeCell ref="AB18:AE18"/>
    <mergeCell ref="T19:W19"/>
    <mergeCell ref="AB19:AE19"/>
    <mergeCell ref="B5:F5"/>
    <mergeCell ref="N5:R5"/>
    <mergeCell ref="T5:Y5"/>
    <mergeCell ref="AA5:AE5"/>
    <mergeCell ref="B15:O16"/>
    <mergeCell ref="Q16:W16"/>
    <mergeCell ref="Q21:S21"/>
    <mergeCell ref="AB22:AE22"/>
    <mergeCell ref="I26:L26"/>
    <mergeCell ref="I23:L23"/>
    <mergeCell ref="I21:L21"/>
    <mergeCell ref="I24:L24"/>
    <mergeCell ref="I22:L22"/>
    <mergeCell ref="Q22:S22"/>
    <mergeCell ref="Y22:AA22"/>
    <mergeCell ref="Y24:AE24"/>
    <mergeCell ref="E21:H21"/>
    <mergeCell ref="E22:H22"/>
    <mergeCell ref="C23:D23"/>
    <mergeCell ref="C24:D24"/>
    <mergeCell ref="Y21:AA21"/>
    <mergeCell ref="H5:L5"/>
    <mergeCell ref="C22:D22"/>
    <mergeCell ref="E23:H23"/>
    <mergeCell ref="B71:D71"/>
    <mergeCell ref="E71:G71"/>
    <mergeCell ref="B73:G73"/>
    <mergeCell ref="B43:G43"/>
    <mergeCell ref="B38:D38"/>
    <mergeCell ref="B37:D37"/>
    <mergeCell ref="B41:D41"/>
    <mergeCell ref="E38:G38"/>
    <mergeCell ref="J45:L45"/>
    <mergeCell ref="B44:G44"/>
    <mergeCell ref="J44:O44"/>
    <mergeCell ref="M39:O39"/>
    <mergeCell ref="M41:O41"/>
    <mergeCell ref="J38:L38"/>
    <mergeCell ref="E39:G39"/>
    <mergeCell ref="B39:D39"/>
    <mergeCell ref="J41:L41"/>
    <mergeCell ref="M45:O45"/>
    <mergeCell ref="M38:O38"/>
    <mergeCell ref="J43:O43"/>
    <mergeCell ref="B40:G40"/>
    <mergeCell ref="J40:O40"/>
    <mergeCell ref="E41:G41"/>
    <mergeCell ref="E70:G70"/>
    <mergeCell ref="B76:D76"/>
    <mergeCell ref="E76:G76"/>
    <mergeCell ref="J73:O73"/>
    <mergeCell ref="E74:G74"/>
    <mergeCell ref="B45:D45"/>
    <mergeCell ref="E45:G45"/>
    <mergeCell ref="B46:D46"/>
    <mergeCell ref="E46:G46"/>
    <mergeCell ref="J46:L46"/>
    <mergeCell ref="B48:D48"/>
    <mergeCell ref="M48:O48"/>
    <mergeCell ref="M50:O50"/>
    <mergeCell ref="J49:L49"/>
    <mergeCell ref="B75:D75"/>
    <mergeCell ref="E75:G75"/>
    <mergeCell ref="B70:D70"/>
    <mergeCell ref="B74:D74"/>
    <mergeCell ref="B65:G65"/>
    <mergeCell ref="B66:D66"/>
    <mergeCell ref="E66:G66"/>
    <mergeCell ref="J71:L71"/>
    <mergeCell ref="M71:O71"/>
    <mergeCell ref="B67:D67"/>
    <mergeCell ref="E67:G67"/>
    <mergeCell ref="J51:L51"/>
    <mergeCell ref="M46:O46"/>
    <mergeCell ref="E37:G37"/>
    <mergeCell ref="J37:L37"/>
    <mergeCell ref="E48:G48"/>
    <mergeCell ref="B69:G69"/>
    <mergeCell ref="M37:O37"/>
    <mergeCell ref="J36:L36"/>
    <mergeCell ref="M36:O36"/>
    <mergeCell ref="E36:G36"/>
    <mergeCell ref="B62:D62"/>
    <mergeCell ref="E62:G62"/>
    <mergeCell ref="J65:L65"/>
    <mergeCell ref="J64:L64"/>
    <mergeCell ref="B47:D47"/>
    <mergeCell ref="B57:G57"/>
    <mergeCell ref="J62:L62"/>
    <mergeCell ref="M62:O62"/>
    <mergeCell ref="B64:G64"/>
    <mergeCell ref="B68:D68"/>
    <mergeCell ref="E68:G68"/>
    <mergeCell ref="M55:O55"/>
    <mergeCell ref="J54:L54"/>
    <mergeCell ref="J56:L56"/>
  </mergeCells>
  <conditionalFormatting sqref="E23">
    <cfRule type="expression" dxfId="3" priority="5">
      <formula>$E$23="OPERADOR DE POSIC DINAMICO"</formula>
    </cfRule>
  </conditionalFormatting>
  <conditionalFormatting sqref="C20:D20">
    <cfRule type="containsErrors" dxfId="2" priority="2">
      <formula>ISERROR(C20)</formula>
    </cfRule>
  </conditionalFormatting>
  <conditionalFormatting sqref="A1:AG400">
    <cfRule type="containsErrors" dxfId="1" priority="1" stopIfTrue="1">
      <formula>ISERROR(A1)</formula>
    </cfRule>
  </conditionalFormatting>
  <printOptions horizontalCentered="1" verticalCentered="1"/>
  <pageMargins left="0.11811023622047245" right="0.11811023622047245" top="0.11811023622047245" bottom="0.11811023622047245" header="0" footer="0"/>
  <pageSetup paperSize="8" scale="32" fitToWidth="0" fitToHeight="0" orientation="portrait" r:id="rId1"/>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2"/>
  <dimension ref="A1:AF118"/>
  <sheetViews>
    <sheetView showGridLines="0" view="pageBreakPreview" topLeftCell="A31" zoomScale="70" zoomScaleNormal="55" zoomScaleSheetLayoutView="70" workbookViewId="0">
      <selection activeCell="I21" sqref="I21:L21"/>
    </sheetView>
  </sheetViews>
  <sheetFormatPr baseColWidth="10" defaultColWidth="9.1640625" defaultRowHeight="15" x14ac:dyDescent="0.2"/>
  <cols>
    <col min="1" max="16" width="11.6640625" style="153" customWidth="1"/>
    <col min="17" max="17" width="14.6640625" style="153" customWidth="1"/>
    <col min="18" max="23" width="11.6640625" style="153" customWidth="1"/>
    <col min="24" max="24" width="4.6640625" style="153" customWidth="1"/>
    <col min="25" max="25" width="14.6640625" style="153" customWidth="1"/>
    <col min="26" max="32" width="11.6640625" style="153" customWidth="1"/>
    <col min="33" max="16384" width="9.1640625" style="153"/>
  </cols>
  <sheetData>
    <row r="1" spans="1:32" ht="52.5" customHeight="1" x14ac:dyDescent="0.2">
      <c r="A1" s="217"/>
      <c r="B1" s="216"/>
      <c r="C1" s="215"/>
      <c r="D1" s="215"/>
      <c r="E1" s="215"/>
      <c r="F1" s="215"/>
      <c r="G1" s="808" t="s">
        <v>1332</v>
      </c>
      <c r="H1" s="808"/>
      <c r="I1" s="808"/>
      <c r="J1" s="808"/>
      <c r="K1" s="808"/>
      <c r="L1" s="808"/>
      <c r="M1" s="808"/>
      <c r="N1" s="808"/>
      <c r="O1" s="808"/>
      <c r="P1" s="808"/>
      <c r="Q1" s="808"/>
      <c r="R1" s="808"/>
      <c r="S1" s="808"/>
      <c r="T1" s="808"/>
      <c r="U1" s="808"/>
      <c r="V1" s="808"/>
      <c r="W1" s="808"/>
      <c r="X1" s="808"/>
      <c r="Y1" s="808"/>
      <c r="Z1" s="808"/>
      <c r="AA1" s="808"/>
      <c r="AB1" s="215"/>
      <c r="AC1" s="215"/>
      <c r="AD1" s="215"/>
      <c r="AE1" s="215"/>
      <c r="AF1" s="214"/>
    </row>
    <row r="2" spans="1:32" ht="30" customHeight="1" x14ac:dyDescent="0.2">
      <c r="A2" s="160"/>
      <c r="B2" s="213" t="s">
        <v>1488</v>
      </c>
      <c r="C2" s="212"/>
      <c r="D2" s="212"/>
      <c r="E2" s="212"/>
      <c r="F2" s="212"/>
      <c r="G2" s="809" t="s">
        <v>1487</v>
      </c>
      <c r="H2" s="809"/>
      <c r="I2" s="809"/>
      <c r="J2" s="809"/>
      <c r="K2" s="809"/>
      <c r="L2" s="809"/>
      <c r="M2" s="809"/>
      <c r="N2" s="809"/>
      <c r="O2" s="809"/>
      <c r="P2" s="809"/>
      <c r="Q2" s="809"/>
      <c r="R2" s="809"/>
      <c r="S2" s="809"/>
      <c r="T2" s="809"/>
      <c r="U2" s="809"/>
      <c r="V2" s="809"/>
      <c r="W2" s="809"/>
      <c r="X2" s="809"/>
      <c r="Y2" s="809"/>
      <c r="Z2" s="809"/>
      <c r="AA2" s="809"/>
      <c r="AB2" s="809"/>
      <c r="AC2" s="809"/>
      <c r="AD2" s="212"/>
      <c r="AE2" s="212"/>
      <c r="AF2" s="158"/>
    </row>
    <row r="3" spans="1:32" ht="56.25" customHeight="1" x14ac:dyDescent="0.2">
      <c r="A3" s="160"/>
      <c r="B3" s="209"/>
      <c r="C3" s="209"/>
      <c r="D3" s="209"/>
      <c r="E3" s="211" t="s">
        <v>1486</v>
      </c>
      <c r="F3" s="210"/>
      <c r="G3" s="448" t="s">
        <v>1545</v>
      </c>
      <c r="H3" s="448"/>
      <c r="I3" s="448"/>
      <c r="J3" s="448"/>
      <c r="K3" s="448"/>
      <c r="L3" s="448"/>
      <c r="M3" s="448"/>
      <c r="N3" s="448"/>
      <c r="O3" s="448"/>
      <c r="P3" s="448"/>
      <c r="Q3" s="448"/>
      <c r="R3" s="448"/>
      <c r="S3" s="448"/>
      <c r="T3" s="448"/>
      <c r="U3" s="448"/>
      <c r="V3" s="448"/>
      <c r="W3" s="448"/>
      <c r="X3" s="448"/>
      <c r="Y3" s="448"/>
      <c r="Z3" s="448"/>
      <c r="AA3" s="448"/>
      <c r="AB3" s="448"/>
      <c r="AC3" s="448"/>
      <c r="AD3" s="209"/>
      <c r="AE3" s="209"/>
      <c r="AF3" s="158"/>
    </row>
    <row r="4" spans="1:32" s="193" customFormat="1" ht="30" customHeight="1" x14ac:dyDescent="0.2">
      <c r="A4" s="197"/>
      <c r="B4" s="823" t="s">
        <v>1485</v>
      </c>
      <c r="C4" s="824"/>
      <c r="D4" s="824"/>
      <c r="E4" s="824"/>
      <c r="F4" s="825"/>
      <c r="H4" s="823" t="s">
        <v>1484</v>
      </c>
      <c r="I4" s="824"/>
      <c r="J4" s="824"/>
      <c r="K4" s="824"/>
      <c r="L4" s="825"/>
      <c r="M4" s="208"/>
      <c r="N4" s="826" t="s">
        <v>1483</v>
      </c>
      <c r="O4" s="827"/>
      <c r="P4" s="827"/>
      <c r="Q4" s="827"/>
      <c r="R4" s="828"/>
      <c r="T4" s="823" t="s">
        <v>1482</v>
      </c>
      <c r="U4" s="824"/>
      <c r="V4" s="824"/>
      <c r="W4" s="824"/>
      <c r="X4" s="824"/>
      <c r="Y4" s="825"/>
      <c r="AA4" s="823" t="s">
        <v>1481</v>
      </c>
      <c r="AB4" s="824"/>
      <c r="AC4" s="824"/>
      <c r="AD4" s="824"/>
      <c r="AE4" s="825"/>
      <c r="AF4" s="194"/>
    </row>
    <row r="5" spans="1:32" s="193" customFormat="1" ht="30" customHeight="1" x14ac:dyDescent="0.2">
      <c r="A5" s="197"/>
      <c r="B5" s="810"/>
      <c r="C5" s="811"/>
      <c r="D5" s="811"/>
      <c r="E5" s="811"/>
      <c r="F5" s="812"/>
      <c r="H5" s="204"/>
      <c r="I5" s="203"/>
      <c r="J5" s="203"/>
      <c r="K5" s="203"/>
      <c r="L5" s="202"/>
      <c r="N5" s="207"/>
      <c r="O5" s="206"/>
      <c r="P5" s="206"/>
      <c r="Q5" s="206"/>
      <c r="R5" s="205"/>
      <c r="T5" s="204"/>
      <c r="U5" s="203"/>
      <c r="V5" s="203"/>
      <c r="W5" s="203"/>
      <c r="X5" s="203"/>
      <c r="Y5" s="202"/>
      <c r="AA5" s="204"/>
      <c r="AB5" s="203"/>
      <c r="AC5" s="203"/>
      <c r="AD5" s="203"/>
      <c r="AE5" s="202"/>
      <c r="AF5" s="194"/>
    </row>
    <row r="6" spans="1:32" s="193" customFormat="1" ht="30" customHeight="1" x14ac:dyDescent="0.2">
      <c r="A6" s="197"/>
      <c r="B6" s="199"/>
      <c r="C6" s="198"/>
      <c r="D6" s="819" t="s">
        <v>1480</v>
      </c>
      <c r="E6" s="819"/>
      <c r="F6" s="820"/>
      <c r="H6" s="201"/>
      <c r="I6" s="198"/>
      <c r="J6" s="819" t="s">
        <v>1479</v>
      </c>
      <c r="K6" s="819"/>
      <c r="L6" s="820"/>
      <c r="M6" s="200"/>
      <c r="N6" s="813" t="s">
        <v>1478</v>
      </c>
      <c r="O6" s="814"/>
      <c r="P6" s="814"/>
      <c r="Q6" s="814"/>
      <c r="R6" s="815"/>
      <c r="T6" s="199"/>
      <c r="U6" s="198"/>
      <c r="V6" s="819" t="s">
        <v>1477</v>
      </c>
      <c r="W6" s="819"/>
      <c r="X6" s="819"/>
      <c r="Y6" s="820"/>
      <c r="AA6" s="199"/>
      <c r="AB6" s="198"/>
      <c r="AC6" s="819" t="s">
        <v>1476</v>
      </c>
      <c r="AD6" s="819"/>
      <c r="AE6" s="820"/>
      <c r="AF6" s="194"/>
    </row>
    <row r="7" spans="1:32" s="193" customFormat="1" ht="30" customHeight="1" x14ac:dyDescent="0.2">
      <c r="A7" s="197"/>
      <c r="B7" s="199"/>
      <c r="C7" s="198"/>
      <c r="D7" s="819"/>
      <c r="E7" s="819"/>
      <c r="F7" s="820"/>
      <c r="H7" s="199"/>
      <c r="I7" s="198"/>
      <c r="J7" s="819"/>
      <c r="K7" s="819"/>
      <c r="L7" s="820"/>
      <c r="N7" s="813"/>
      <c r="O7" s="814"/>
      <c r="P7" s="814"/>
      <c r="Q7" s="814"/>
      <c r="R7" s="815"/>
      <c r="T7" s="199"/>
      <c r="U7" s="198"/>
      <c r="V7" s="819"/>
      <c r="W7" s="819"/>
      <c r="X7" s="819"/>
      <c r="Y7" s="820"/>
      <c r="AA7" s="199"/>
      <c r="AB7" s="198"/>
      <c r="AC7" s="819"/>
      <c r="AD7" s="819"/>
      <c r="AE7" s="820"/>
      <c r="AF7" s="194"/>
    </row>
    <row r="8" spans="1:32" s="193" customFormat="1" ht="30" customHeight="1" x14ac:dyDescent="0.2">
      <c r="A8" s="197"/>
      <c r="B8" s="199"/>
      <c r="C8" s="198"/>
      <c r="D8" s="819"/>
      <c r="E8" s="819"/>
      <c r="F8" s="820"/>
      <c r="H8" s="199"/>
      <c r="I8" s="198"/>
      <c r="J8" s="819"/>
      <c r="K8" s="819"/>
      <c r="L8" s="820"/>
      <c r="N8" s="813"/>
      <c r="O8" s="814"/>
      <c r="P8" s="814"/>
      <c r="Q8" s="814"/>
      <c r="R8" s="815"/>
      <c r="T8" s="199"/>
      <c r="U8" s="198"/>
      <c r="V8" s="819"/>
      <c r="W8" s="819"/>
      <c r="X8" s="819"/>
      <c r="Y8" s="820"/>
      <c r="AA8" s="199"/>
      <c r="AB8" s="198"/>
      <c r="AC8" s="819"/>
      <c r="AD8" s="819"/>
      <c r="AE8" s="820"/>
      <c r="AF8" s="194"/>
    </row>
    <row r="9" spans="1:32" s="193" customFormat="1" ht="23" x14ac:dyDescent="0.2">
      <c r="A9" s="197"/>
      <c r="B9" s="196"/>
      <c r="C9" s="195"/>
      <c r="D9" s="821"/>
      <c r="E9" s="821"/>
      <c r="F9" s="822"/>
      <c r="H9" s="196"/>
      <c r="I9" s="195"/>
      <c r="J9" s="821"/>
      <c r="K9" s="821"/>
      <c r="L9" s="822"/>
      <c r="N9" s="816"/>
      <c r="O9" s="817"/>
      <c r="P9" s="817"/>
      <c r="Q9" s="817"/>
      <c r="R9" s="818"/>
      <c r="T9" s="196"/>
      <c r="U9" s="195"/>
      <c r="V9" s="821"/>
      <c r="W9" s="821"/>
      <c r="X9" s="821"/>
      <c r="Y9" s="822"/>
      <c r="AA9" s="196"/>
      <c r="AB9" s="195"/>
      <c r="AC9" s="821"/>
      <c r="AD9" s="821"/>
      <c r="AE9" s="822"/>
      <c r="AF9" s="194"/>
    </row>
    <row r="10" spans="1:32" ht="30" customHeight="1" thickBot="1" x14ac:dyDescent="0.25">
      <c r="A10" s="160"/>
      <c r="B10" s="192"/>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58"/>
    </row>
    <row r="11" spans="1:32" ht="30" customHeight="1" x14ac:dyDescent="0.2">
      <c r="A11" s="160"/>
      <c r="B11" s="683" t="s">
        <v>1475</v>
      </c>
      <c r="C11" s="684"/>
      <c r="D11" s="684"/>
      <c r="E11" s="684"/>
      <c r="F11" s="684"/>
      <c r="G11" s="684"/>
      <c r="H11" s="684"/>
      <c r="I11" s="684"/>
      <c r="J11" s="684"/>
      <c r="K11" s="684"/>
      <c r="L11" s="684"/>
      <c r="M11" s="684"/>
      <c r="N11" s="684"/>
      <c r="O11" s="685"/>
      <c r="P11" s="186"/>
      <c r="Q11" s="689" t="s">
        <v>1474</v>
      </c>
      <c r="R11" s="690"/>
      <c r="S11" s="690"/>
      <c r="T11" s="690"/>
      <c r="U11" s="690"/>
      <c r="V11" s="690"/>
      <c r="W11" s="690"/>
      <c r="X11" s="690"/>
      <c r="Y11" s="690"/>
      <c r="Z11" s="690"/>
      <c r="AA11" s="690"/>
      <c r="AB11" s="690"/>
      <c r="AC11" s="690"/>
      <c r="AD11" s="690"/>
      <c r="AE11" s="691"/>
      <c r="AF11" s="158"/>
    </row>
    <row r="12" spans="1:32" ht="30" customHeight="1" thickBot="1" x14ac:dyDescent="0.25">
      <c r="A12" s="160"/>
      <c r="B12" s="686"/>
      <c r="C12" s="687"/>
      <c r="D12" s="687"/>
      <c r="E12" s="687"/>
      <c r="F12" s="687"/>
      <c r="G12" s="687"/>
      <c r="H12" s="687"/>
      <c r="I12" s="687"/>
      <c r="J12" s="687"/>
      <c r="K12" s="687"/>
      <c r="L12" s="687"/>
      <c r="M12" s="687"/>
      <c r="N12" s="687"/>
      <c r="O12" s="688"/>
      <c r="P12" s="186"/>
      <c r="Q12" s="692"/>
      <c r="R12" s="693"/>
      <c r="S12" s="693"/>
      <c r="T12" s="693"/>
      <c r="U12" s="693"/>
      <c r="V12" s="693"/>
      <c r="W12" s="693"/>
      <c r="X12" s="693"/>
      <c r="Y12" s="693"/>
      <c r="Z12" s="693"/>
      <c r="AA12" s="693"/>
      <c r="AB12" s="693"/>
      <c r="AC12" s="693"/>
      <c r="AD12" s="693"/>
      <c r="AE12" s="694"/>
      <c r="AF12" s="158"/>
    </row>
    <row r="13" spans="1:32" ht="30" customHeight="1" thickBot="1" x14ac:dyDescent="0.25">
      <c r="A13" s="160"/>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58"/>
    </row>
    <row r="14" spans="1:32" ht="30" customHeight="1" thickBot="1" x14ac:dyDescent="0.25">
      <c r="A14" s="160"/>
      <c r="B14" s="835" t="s">
        <v>1473</v>
      </c>
      <c r="C14" s="836"/>
      <c r="D14" s="836"/>
      <c r="E14" s="836"/>
      <c r="F14" s="836"/>
      <c r="G14" s="836"/>
      <c r="H14" s="836"/>
      <c r="I14" s="836"/>
      <c r="J14" s="836"/>
      <c r="K14" s="836"/>
      <c r="L14" s="836"/>
      <c r="M14" s="836"/>
      <c r="N14" s="836"/>
      <c r="O14" s="837"/>
      <c r="P14" s="186"/>
      <c r="Q14" s="832" t="s">
        <v>1472</v>
      </c>
      <c r="R14" s="833"/>
      <c r="S14" s="833"/>
      <c r="T14" s="833"/>
      <c r="U14" s="833"/>
      <c r="V14" s="833"/>
      <c r="W14" s="834"/>
      <c r="X14" s="186"/>
      <c r="Y14" s="829" t="s">
        <v>1471</v>
      </c>
      <c r="Z14" s="830"/>
      <c r="AA14" s="830"/>
      <c r="AB14" s="830"/>
      <c r="AC14" s="830"/>
      <c r="AD14" s="830"/>
      <c r="AE14" s="831"/>
      <c r="AF14" s="191"/>
    </row>
    <row r="15" spans="1:32" ht="30" customHeight="1" thickBot="1" x14ac:dyDescent="0.25">
      <c r="A15" s="160"/>
      <c r="B15" s="838"/>
      <c r="C15" s="839"/>
      <c r="D15" s="839"/>
      <c r="E15" s="839"/>
      <c r="F15" s="839"/>
      <c r="G15" s="839"/>
      <c r="H15" s="839"/>
      <c r="I15" s="839"/>
      <c r="J15" s="839"/>
      <c r="K15" s="839"/>
      <c r="L15" s="839"/>
      <c r="M15" s="839"/>
      <c r="N15" s="839"/>
      <c r="O15" s="840"/>
      <c r="P15" s="186"/>
      <c r="Q15" s="841" t="s">
        <v>1447</v>
      </c>
      <c r="R15" s="842"/>
      <c r="S15" s="842"/>
      <c r="T15" s="842"/>
      <c r="U15" s="842"/>
      <c r="V15" s="842"/>
      <c r="W15" s="843"/>
      <c r="X15" s="186"/>
      <c r="Y15" s="841" t="s">
        <v>1470</v>
      </c>
      <c r="Z15" s="842"/>
      <c r="AA15" s="842"/>
      <c r="AB15" s="842"/>
      <c r="AC15" s="842"/>
      <c r="AD15" s="842"/>
      <c r="AE15" s="843"/>
      <c r="AF15" s="158"/>
    </row>
    <row r="16" spans="1:32" ht="30" customHeight="1" thickBot="1" x14ac:dyDescent="0.25">
      <c r="A16" s="160"/>
      <c r="B16" s="186"/>
      <c r="C16" s="186"/>
      <c r="D16" s="186"/>
      <c r="E16" s="186"/>
      <c r="F16" s="186"/>
      <c r="G16" s="186"/>
      <c r="H16" s="186"/>
      <c r="I16" s="186"/>
      <c r="J16" s="186"/>
      <c r="K16" s="186"/>
      <c r="L16" s="186"/>
      <c r="M16" s="186"/>
      <c r="N16" s="186"/>
      <c r="O16" s="186"/>
      <c r="P16" s="187"/>
      <c r="Q16" s="803" t="s">
        <v>1445</v>
      </c>
      <c r="R16" s="804"/>
      <c r="S16" s="804"/>
      <c r="T16" s="805"/>
      <c r="U16" s="789" t="s">
        <v>1444</v>
      </c>
      <c r="V16" s="790"/>
      <c r="W16" s="791"/>
      <c r="X16" s="187"/>
      <c r="Y16" s="803" t="s">
        <v>1445</v>
      </c>
      <c r="Z16" s="804"/>
      <c r="AA16" s="804"/>
      <c r="AB16" s="805"/>
      <c r="AC16" s="844" t="s">
        <v>1444</v>
      </c>
      <c r="AD16" s="845"/>
      <c r="AE16" s="846"/>
      <c r="AF16" s="158"/>
    </row>
    <row r="17" spans="1:32" ht="30" customHeight="1" thickBot="1" x14ac:dyDescent="0.25">
      <c r="A17" s="160"/>
      <c r="B17" s="175"/>
      <c r="C17" s="606" t="s">
        <v>1315</v>
      </c>
      <c r="D17" s="607"/>
      <c r="E17" s="607"/>
      <c r="F17" s="607"/>
      <c r="G17" s="607"/>
      <c r="H17" s="607"/>
      <c r="I17" s="607"/>
      <c r="J17" s="607"/>
      <c r="K17" s="607"/>
      <c r="L17" s="608"/>
      <c r="M17" s="175"/>
      <c r="N17" s="175"/>
      <c r="O17" s="175"/>
      <c r="P17" s="187"/>
      <c r="Q17" s="695" t="s">
        <v>1469</v>
      </c>
      <c r="R17" s="696"/>
      <c r="S17" s="696"/>
      <c r="T17" s="697"/>
      <c r="U17" s="778" t="str">
        <f>PORTUGUÊS!T18</f>
        <v>FLÁVIO MOREIRA LEMOS</v>
      </c>
      <c r="V17" s="779"/>
      <c r="W17" s="780"/>
      <c r="X17" s="189"/>
      <c r="Y17" s="695" t="s">
        <v>1468</v>
      </c>
      <c r="Z17" s="696"/>
      <c r="AA17" s="696"/>
      <c r="AB17" s="697"/>
      <c r="AC17" s="680" t="str">
        <f>PORTUGUÊS!AB18</f>
        <v>WESLEY DA COSTA ALVES</v>
      </c>
      <c r="AD17" s="681"/>
      <c r="AE17" s="682"/>
      <c r="AF17" s="158"/>
    </row>
    <row r="18" spans="1:32" ht="30" customHeight="1" thickBot="1" x14ac:dyDescent="0.25">
      <c r="A18" s="160"/>
      <c r="B18" s="175"/>
      <c r="C18" s="792" t="s">
        <v>1312</v>
      </c>
      <c r="D18" s="793"/>
      <c r="E18" s="636" t="s">
        <v>1311</v>
      </c>
      <c r="F18" s="637"/>
      <c r="G18" s="637"/>
      <c r="H18" s="637"/>
      <c r="I18" s="637"/>
      <c r="J18" s="637"/>
      <c r="K18" s="637"/>
      <c r="L18" s="638"/>
      <c r="M18" s="175"/>
      <c r="N18" s="175"/>
      <c r="O18" s="175"/>
      <c r="P18" s="190"/>
      <c r="Q18" s="695" t="s">
        <v>1467</v>
      </c>
      <c r="R18" s="696"/>
      <c r="S18" s="696"/>
      <c r="T18" s="697"/>
      <c r="U18" s="778" t="str">
        <f>PORTUGUÊS!T19</f>
        <v>JOSE HAMILTON MENDES FILHO</v>
      </c>
      <c r="V18" s="779"/>
      <c r="W18" s="780"/>
      <c r="X18" s="189"/>
      <c r="Y18" s="695" t="s">
        <v>1466</v>
      </c>
      <c r="Z18" s="696"/>
      <c r="AA18" s="696"/>
      <c r="AB18" s="697"/>
      <c r="AC18" s="680" t="str">
        <f>PORTUGUÊS!AB19</f>
        <v>JACIANO FERREIRA</v>
      </c>
      <c r="AD18" s="681"/>
      <c r="AE18" s="682"/>
      <c r="AF18" s="158"/>
    </row>
    <row r="19" spans="1:32" ht="30" customHeight="1" thickBot="1" x14ac:dyDescent="0.25">
      <c r="A19" s="160"/>
      <c r="B19" s="175"/>
      <c r="C19" s="769" t="str">
        <f>PORTUGUÊS!C20</f>
        <v>RODION SERDYUKOV</v>
      </c>
      <c r="D19" s="770"/>
      <c r="E19" s="666" t="s">
        <v>1465</v>
      </c>
      <c r="F19" s="806"/>
      <c r="G19" s="806"/>
      <c r="H19" s="806"/>
      <c r="I19" s="649" t="s">
        <v>1464</v>
      </c>
      <c r="J19" s="649"/>
      <c r="K19" s="649"/>
      <c r="L19" s="807"/>
      <c r="M19" s="175"/>
      <c r="N19" s="175"/>
      <c r="O19" s="175"/>
      <c r="P19" s="190"/>
      <c r="Q19" s="695" t="s">
        <v>1463</v>
      </c>
      <c r="R19" s="696"/>
      <c r="S19" s="696"/>
      <c r="T19" s="697"/>
      <c r="U19" s="778" t="str">
        <f>PORTUGUÊS!T20</f>
        <v>MAICO DE ALMEIDA OLIVEIRA</v>
      </c>
      <c r="V19" s="779"/>
      <c r="W19" s="780"/>
      <c r="X19" s="189"/>
      <c r="Y19" s="695" t="s">
        <v>1462</v>
      </c>
      <c r="Z19" s="696"/>
      <c r="AA19" s="696"/>
      <c r="AB19" s="697"/>
      <c r="AC19" s="680" t="str">
        <f>PORTUGUÊS!AB20</f>
        <v>FABIO SILVA DE OLIVEIRA</v>
      </c>
      <c r="AD19" s="847"/>
      <c r="AE19" s="848"/>
      <c r="AF19" s="158"/>
    </row>
    <row r="20" spans="1:32" ht="30" customHeight="1" thickBot="1" x14ac:dyDescent="0.25">
      <c r="A20" s="160"/>
      <c r="B20" s="175"/>
      <c r="C20" s="769" t="str">
        <f>PORTUGUÊS!C21</f>
        <v>MAURO CAMPOS DA SILVA</v>
      </c>
      <c r="D20" s="770"/>
      <c r="E20" s="639" t="s">
        <v>43</v>
      </c>
      <c r="F20" s="641"/>
      <c r="G20" s="641"/>
      <c r="H20" s="641"/>
      <c r="I20" s="604" t="s">
        <v>1461</v>
      </c>
      <c r="J20" s="604"/>
      <c r="K20" s="604"/>
      <c r="L20" s="605"/>
      <c r="M20" s="175"/>
      <c r="N20" s="175"/>
      <c r="O20" s="175"/>
      <c r="P20" s="190"/>
      <c r="Q20" s="695" t="s">
        <v>1460</v>
      </c>
      <c r="R20" s="696"/>
      <c r="S20" s="696"/>
      <c r="T20" s="697"/>
      <c r="U20" s="778" t="str">
        <f>PORTUGUÊS!T21</f>
        <v>PAULO ROBERTO DE SOUZA</v>
      </c>
      <c r="V20" s="779"/>
      <c r="W20" s="780"/>
      <c r="X20" s="189"/>
      <c r="Y20" s="695" t="s">
        <v>1459</v>
      </c>
      <c r="Z20" s="696"/>
      <c r="AA20" s="696"/>
      <c r="AB20" s="697"/>
      <c r="AC20" s="680" t="str">
        <f>PORTUGUÊS!AB21</f>
        <v>FLAVIO IVANIR PEREIRA</v>
      </c>
      <c r="AD20" s="847"/>
      <c r="AE20" s="848"/>
      <c r="AF20" s="158"/>
    </row>
    <row r="21" spans="1:32" ht="30" customHeight="1" thickBot="1" x14ac:dyDescent="0.25">
      <c r="A21" s="160"/>
      <c r="B21" s="175"/>
      <c r="C21" s="769" t="str">
        <f>PORTUGUÊS!C22</f>
        <v>STEPHEN PAUL WENTWORTH</v>
      </c>
      <c r="D21" s="770"/>
      <c r="E21" s="639" t="s">
        <v>40</v>
      </c>
      <c r="F21" s="641"/>
      <c r="G21" s="641"/>
      <c r="H21" s="641"/>
      <c r="I21" s="604" t="s">
        <v>1458</v>
      </c>
      <c r="J21" s="604"/>
      <c r="K21" s="604"/>
      <c r="L21" s="605"/>
      <c r="M21" s="175"/>
      <c r="N21" s="175"/>
      <c r="O21" s="175"/>
      <c r="P21" s="190"/>
      <c r="Q21" s="860" t="s">
        <v>1457</v>
      </c>
      <c r="R21" s="861"/>
      <c r="S21" s="861"/>
      <c r="T21" s="862"/>
      <c r="U21" s="857" t="str">
        <f>PORTUGUÊS!T22</f>
        <v>VICTOR PARENTE BARBOSA</v>
      </c>
      <c r="V21" s="858"/>
      <c r="W21" s="859"/>
      <c r="X21" s="189"/>
      <c r="Y21" s="761" t="s">
        <v>1456</v>
      </c>
      <c r="Z21" s="762"/>
      <c r="AA21" s="762"/>
      <c r="AB21" s="763"/>
      <c r="AC21" s="854" t="str">
        <f>PORTUGUÊS!AB22</f>
        <v>DANIEL RAMOS PESSANHA DA SILVA</v>
      </c>
      <c r="AD21" s="855"/>
      <c r="AE21" s="856"/>
      <c r="AF21" s="158"/>
    </row>
    <row r="22" spans="1:32" ht="30" customHeight="1" thickBot="1" x14ac:dyDescent="0.25">
      <c r="A22" s="160"/>
      <c r="B22" s="175"/>
      <c r="C22" s="769" t="str">
        <f>PORTUGUÊS!C23</f>
        <v>FLÁVIO MOREIRA LEMOS</v>
      </c>
      <c r="D22" s="770"/>
      <c r="E22" s="639" t="s">
        <v>1455</v>
      </c>
      <c r="F22" s="641"/>
      <c r="G22" s="641"/>
      <c r="H22" s="641"/>
      <c r="I22" s="604" t="s">
        <v>1454</v>
      </c>
      <c r="J22" s="604"/>
      <c r="K22" s="604"/>
      <c r="L22" s="605"/>
      <c r="M22" s="175"/>
      <c r="N22" s="175"/>
      <c r="O22" s="175"/>
      <c r="P22" s="175"/>
      <c r="Q22" s="188"/>
      <c r="R22" s="188"/>
      <c r="S22" s="188"/>
      <c r="T22" s="188"/>
      <c r="U22" s="188"/>
      <c r="V22" s="188"/>
      <c r="W22" s="188"/>
      <c r="X22" s="187"/>
      <c r="Y22" s="188"/>
      <c r="Z22" s="188"/>
      <c r="AA22" s="188"/>
      <c r="AB22" s="188"/>
      <c r="AC22" s="188"/>
      <c r="AD22" s="188"/>
      <c r="AE22" s="188"/>
      <c r="AF22" s="158"/>
    </row>
    <row r="23" spans="1:32" ht="30" customHeight="1" thickBot="1" x14ac:dyDescent="0.25">
      <c r="A23" s="160"/>
      <c r="B23" s="175"/>
      <c r="C23" s="769" t="str">
        <f>PORTUGUÊS!C24</f>
        <v>JOSE HAMILTON MENDES FILHO</v>
      </c>
      <c r="D23" s="770"/>
      <c r="E23" s="639" t="s">
        <v>1453</v>
      </c>
      <c r="F23" s="641"/>
      <c r="G23" s="641"/>
      <c r="H23" s="641"/>
      <c r="I23" s="612" t="s">
        <v>1452</v>
      </c>
      <c r="J23" s="613"/>
      <c r="K23" s="613"/>
      <c r="L23" s="614"/>
      <c r="M23" s="175"/>
      <c r="N23" s="175"/>
      <c r="O23" s="175"/>
      <c r="P23" s="175"/>
      <c r="Q23" s="771" t="s">
        <v>1451</v>
      </c>
      <c r="R23" s="772"/>
      <c r="S23" s="772"/>
      <c r="T23" s="772"/>
      <c r="U23" s="772"/>
      <c r="V23" s="772"/>
      <c r="W23" s="773"/>
      <c r="X23" s="186"/>
      <c r="Y23" s="829" t="s">
        <v>1450</v>
      </c>
      <c r="Z23" s="830"/>
      <c r="AA23" s="830"/>
      <c r="AB23" s="830"/>
      <c r="AC23" s="830"/>
      <c r="AD23" s="830"/>
      <c r="AE23" s="831"/>
    </row>
    <row r="24" spans="1:32" ht="30" customHeight="1" thickBot="1" x14ac:dyDescent="0.25">
      <c r="A24" s="160"/>
      <c r="B24" s="175"/>
      <c r="C24" s="769" t="str">
        <f>PORTUGUÊS!C25</f>
        <v>WESLEY DA COSTA ALVES</v>
      </c>
      <c r="D24" s="770"/>
      <c r="E24" s="639" t="s">
        <v>1449</v>
      </c>
      <c r="F24" s="641"/>
      <c r="G24" s="641"/>
      <c r="H24" s="641"/>
      <c r="I24" s="612" t="s">
        <v>1434</v>
      </c>
      <c r="J24" s="613"/>
      <c r="K24" s="613"/>
      <c r="L24" s="614"/>
      <c r="M24" s="175"/>
      <c r="N24" s="175"/>
      <c r="O24" s="175"/>
      <c r="P24" s="175"/>
      <c r="Q24" s="701" t="s">
        <v>1448</v>
      </c>
      <c r="R24" s="702"/>
      <c r="S24" s="702"/>
      <c r="T24" s="702"/>
      <c r="U24" s="702"/>
      <c r="V24" s="702"/>
      <c r="W24" s="703"/>
      <c r="X24" s="187"/>
      <c r="Y24" s="841" t="s">
        <v>1447</v>
      </c>
      <c r="Z24" s="842"/>
      <c r="AA24" s="842"/>
      <c r="AB24" s="842"/>
      <c r="AC24" s="842"/>
      <c r="AD24" s="842"/>
      <c r="AE24" s="843"/>
    </row>
    <row r="25" spans="1:32" ht="30" customHeight="1" thickBot="1" x14ac:dyDescent="0.25">
      <c r="A25" s="160"/>
      <c r="B25" s="175"/>
      <c r="C25" s="769" t="str">
        <f>PORTUGUÊS!C26</f>
        <v>RAFAEL FONTANA</v>
      </c>
      <c r="D25" s="770"/>
      <c r="E25" s="639" t="s">
        <v>48</v>
      </c>
      <c r="F25" s="641"/>
      <c r="G25" s="641"/>
      <c r="H25" s="641"/>
      <c r="I25" s="604" t="s">
        <v>1446</v>
      </c>
      <c r="J25" s="604"/>
      <c r="K25" s="604"/>
      <c r="L25" s="605"/>
      <c r="M25" s="175"/>
      <c r="N25" s="175"/>
      <c r="O25" s="175"/>
      <c r="P25" s="175"/>
      <c r="Q25" s="704"/>
      <c r="R25" s="705"/>
      <c r="S25" s="705"/>
      <c r="T25" s="705"/>
      <c r="U25" s="705"/>
      <c r="V25" s="705"/>
      <c r="W25" s="706"/>
      <c r="X25" s="187"/>
      <c r="Y25" s="784" t="s">
        <v>1445</v>
      </c>
      <c r="Z25" s="782"/>
      <c r="AA25" s="782"/>
      <c r="AB25" s="785"/>
      <c r="AC25" s="781" t="s">
        <v>1444</v>
      </c>
      <c r="AD25" s="782"/>
      <c r="AE25" s="783"/>
    </row>
    <row r="26" spans="1:32" ht="30" customHeight="1" thickBot="1" x14ac:dyDescent="0.25">
      <c r="A26" s="160"/>
      <c r="B26" s="175"/>
      <c r="C26" s="769" t="str">
        <f>PORTUGUÊS!C27</f>
        <v>AARON CARTER CAMPBELL</v>
      </c>
      <c r="D26" s="770"/>
      <c r="E26" s="639" t="s">
        <v>1443</v>
      </c>
      <c r="F26" s="641"/>
      <c r="G26" s="641"/>
      <c r="H26" s="641"/>
      <c r="I26" s="604" t="s">
        <v>1434</v>
      </c>
      <c r="J26" s="604"/>
      <c r="K26" s="604"/>
      <c r="L26" s="605"/>
      <c r="M26" s="175"/>
      <c r="N26" s="175"/>
      <c r="O26" s="175"/>
      <c r="P26" s="175"/>
      <c r="Q26" s="704"/>
      <c r="R26" s="705"/>
      <c r="S26" s="705"/>
      <c r="T26" s="705"/>
      <c r="U26" s="705"/>
      <c r="V26" s="705"/>
      <c r="W26" s="706"/>
      <c r="X26" s="187"/>
      <c r="Y26" s="695" t="s">
        <v>1442</v>
      </c>
      <c r="Z26" s="696"/>
      <c r="AA26" s="696"/>
      <c r="AB26" s="697"/>
      <c r="AC26" s="778" t="str">
        <f>PORTUGUÊS!AB27</f>
        <v xml:space="preserve">ANDERSON CALIXTO MACEDO </v>
      </c>
      <c r="AD26" s="849"/>
      <c r="AE26" s="850"/>
    </row>
    <row r="27" spans="1:32" ht="30" customHeight="1" thickBot="1" x14ac:dyDescent="0.25">
      <c r="A27" s="160"/>
      <c r="B27" s="175"/>
      <c r="C27" s="769" t="str">
        <f>PORTUGUÊS!C28</f>
        <v>KLEUDER FERREIRA CORTES</v>
      </c>
      <c r="D27" s="770"/>
      <c r="E27" s="631" t="s">
        <v>1441</v>
      </c>
      <c r="F27" s="632"/>
      <c r="G27" s="632"/>
      <c r="H27" s="633"/>
      <c r="I27" s="612" t="s">
        <v>1440</v>
      </c>
      <c r="J27" s="613"/>
      <c r="K27" s="613"/>
      <c r="L27" s="614"/>
      <c r="M27" s="175"/>
      <c r="N27" s="175"/>
      <c r="O27" s="175"/>
      <c r="P27" s="175"/>
      <c r="Q27" s="704"/>
      <c r="R27" s="705"/>
      <c r="S27" s="705"/>
      <c r="T27" s="705"/>
      <c r="U27" s="705"/>
      <c r="V27" s="705"/>
      <c r="W27" s="706"/>
      <c r="X27" s="187"/>
      <c r="Y27" s="695" t="s">
        <v>1439</v>
      </c>
      <c r="Z27" s="696"/>
      <c r="AA27" s="696"/>
      <c r="AB27" s="697"/>
      <c r="AC27" s="778" t="str">
        <f>PORTUGUÊS!AB28</f>
        <v>RENATO VILLELA</v>
      </c>
      <c r="AD27" s="849"/>
      <c r="AE27" s="850"/>
    </row>
    <row r="28" spans="1:32" ht="30" customHeight="1" thickBot="1" x14ac:dyDescent="0.25">
      <c r="A28" s="160"/>
      <c r="B28" s="175"/>
      <c r="C28" s="769" t="str">
        <f>PORTUGUÊS!C29</f>
        <v>SONIA MARIA PEREIRA MOTA</v>
      </c>
      <c r="D28" s="770"/>
      <c r="E28" s="639" t="s">
        <v>1438</v>
      </c>
      <c r="F28" s="641"/>
      <c r="G28" s="641"/>
      <c r="H28" s="641"/>
      <c r="I28" s="775" t="s">
        <v>1437</v>
      </c>
      <c r="J28" s="776"/>
      <c r="K28" s="776"/>
      <c r="L28" s="777"/>
      <c r="M28" s="175"/>
      <c r="N28" s="175"/>
      <c r="O28" s="175"/>
      <c r="P28" s="175"/>
      <c r="Q28" s="704"/>
      <c r="R28" s="705"/>
      <c r="S28" s="705"/>
      <c r="T28" s="705"/>
      <c r="U28" s="705"/>
      <c r="V28" s="705"/>
      <c r="W28" s="706"/>
      <c r="X28" s="186"/>
      <c r="Y28" s="695" t="s">
        <v>1436</v>
      </c>
      <c r="Z28" s="696"/>
      <c r="AA28" s="696"/>
      <c r="AB28" s="697"/>
      <c r="AC28" s="778" t="str">
        <f>PORTUGUÊS!AB29</f>
        <v>RENATO LIMA ALBUQUERQUE</v>
      </c>
      <c r="AD28" s="779"/>
      <c r="AE28" s="780"/>
    </row>
    <row r="29" spans="1:32" ht="30" customHeight="1" thickBot="1" x14ac:dyDescent="0.25">
      <c r="A29" s="160"/>
      <c r="B29" s="175"/>
      <c r="C29" s="769" t="str">
        <f>PORTUGUÊS!C30</f>
        <v>RENATO VILLELA</v>
      </c>
      <c r="D29" s="770"/>
      <c r="E29" s="626" t="s">
        <v>1435</v>
      </c>
      <c r="F29" s="627"/>
      <c r="G29" s="627"/>
      <c r="H29" s="627"/>
      <c r="I29" s="775" t="s">
        <v>1434</v>
      </c>
      <c r="J29" s="776"/>
      <c r="K29" s="776"/>
      <c r="L29" s="777"/>
      <c r="M29" s="175"/>
      <c r="N29" s="175"/>
      <c r="O29" s="175"/>
      <c r="P29" s="175"/>
      <c r="Q29" s="704"/>
      <c r="R29" s="705"/>
      <c r="S29" s="705"/>
      <c r="T29" s="705"/>
      <c r="U29" s="705"/>
      <c r="V29" s="705"/>
      <c r="W29" s="706"/>
      <c r="X29" s="186"/>
      <c r="Y29" s="695" t="s">
        <v>1433</v>
      </c>
      <c r="Z29" s="696"/>
      <c r="AA29" s="696"/>
      <c r="AB29" s="697"/>
      <c r="AC29" s="778" t="e">
        <f>PORTUGUÊS!AB30</f>
        <v>#NUM!</v>
      </c>
      <c r="AD29" s="779"/>
      <c r="AE29" s="780"/>
    </row>
    <row r="30" spans="1:32" ht="30" customHeight="1" thickBot="1" x14ac:dyDescent="0.25">
      <c r="A30" s="160"/>
      <c r="E30" s="185"/>
      <c r="F30" s="185"/>
      <c r="G30" s="185"/>
      <c r="H30" s="172"/>
      <c r="I30" s="710"/>
      <c r="J30" s="711"/>
      <c r="K30" s="711"/>
      <c r="L30" s="711"/>
      <c r="Q30" s="707"/>
      <c r="R30" s="708"/>
      <c r="S30" s="708"/>
      <c r="T30" s="708"/>
      <c r="U30" s="708"/>
      <c r="V30" s="708"/>
      <c r="W30" s="709"/>
      <c r="X30" s="184"/>
      <c r="Y30" s="761" t="s">
        <v>1432</v>
      </c>
      <c r="Z30" s="762"/>
      <c r="AA30" s="762"/>
      <c r="AB30" s="763"/>
      <c r="AC30" s="857" t="str">
        <f>PORTUGUÊS!AB31</f>
        <v>ERIK VAN NOUHUYS</v>
      </c>
      <c r="AD30" s="863"/>
      <c r="AE30" s="864"/>
    </row>
    <row r="31" spans="1:32" ht="26.25" customHeight="1" thickBot="1" x14ac:dyDescent="0.25">
      <c r="A31" s="160"/>
      <c r="B31" s="794" t="s">
        <v>1431</v>
      </c>
      <c r="C31" s="795"/>
      <c r="D31" s="795"/>
      <c r="E31" s="795"/>
      <c r="F31" s="795"/>
      <c r="G31" s="795"/>
      <c r="H31" s="795"/>
      <c r="I31" s="795"/>
      <c r="J31" s="795"/>
      <c r="K31" s="795"/>
      <c r="L31" s="795"/>
      <c r="M31" s="795"/>
      <c r="N31" s="795"/>
      <c r="O31" s="796"/>
      <c r="X31" s="184"/>
      <c r="AF31" s="158"/>
    </row>
    <row r="32" spans="1:32" ht="30" customHeight="1" thickBot="1" x14ac:dyDescent="0.25">
      <c r="A32" s="160"/>
      <c r="B32" s="797"/>
      <c r="C32" s="798"/>
      <c r="D32" s="798"/>
      <c r="E32" s="798"/>
      <c r="F32" s="798"/>
      <c r="G32" s="798"/>
      <c r="H32" s="798"/>
      <c r="I32" s="798"/>
      <c r="J32" s="798"/>
      <c r="K32" s="798"/>
      <c r="L32" s="798"/>
      <c r="M32" s="798"/>
      <c r="N32" s="798"/>
      <c r="O32" s="799"/>
      <c r="Q32" s="851" t="s">
        <v>1430</v>
      </c>
      <c r="R32" s="852"/>
      <c r="S32" s="852"/>
      <c r="T32" s="852"/>
      <c r="U32" s="852"/>
      <c r="V32" s="852"/>
      <c r="W32" s="852"/>
      <c r="X32" s="852"/>
      <c r="Y32" s="852"/>
      <c r="Z32" s="852"/>
      <c r="AA32" s="852"/>
      <c r="AB32" s="852"/>
      <c r="AC32" s="852"/>
      <c r="AD32" s="852"/>
      <c r="AE32" s="853"/>
      <c r="AF32" s="158"/>
    </row>
    <row r="33" spans="1:32" ht="30" customHeight="1" thickBot="1" x14ac:dyDescent="0.25">
      <c r="A33" s="160"/>
      <c r="B33" s="800"/>
      <c r="C33" s="801"/>
      <c r="D33" s="801"/>
      <c r="E33" s="801"/>
      <c r="F33" s="801"/>
      <c r="G33" s="801"/>
      <c r="H33" s="801"/>
      <c r="I33" s="801"/>
      <c r="J33" s="801"/>
      <c r="K33" s="801"/>
      <c r="L33" s="801"/>
      <c r="M33" s="801"/>
      <c r="N33" s="801"/>
      <c r="O33" s="802"/>
      <c r="Q33" s="774" t="s">
        <v>1429</v>
      </c>
      <c r="R33" s="774"/>
      <c r="S33" s="774"/>
      <c r="T33" s="774"/>
      <c r="U33" s="774"/>
      <c r="V33" s="774"/>
      <c r="W33" s="774"/>
      <c r="X33" s="183"/>
      <c r="Y33" s="774" t="s">
        <v>1428</v>
      </c>
      <c r="Z33" s="774"/>
      <c r="AA33" s="774"/>
      <c r="AB33" s="774"/>
      <c r="AC33" s="774"/>
      <c r="AD33" s="774"/>
      <c r="AE33" s="774"/>
      <c r="AF33" s="158"/>
    </row>
    <row r="34" spans="1:32" ht="30" customHeight="1" thickBot="1" x14ac:dyDescent="0.25">
      <c r="A34" s="160"/>
      <c r="B34" s="786" t="s">
        <v>1427</v>
      </c>
      <c r="C34" s="787"/>
      <c r="D34" s="787"/>
      <c r="E34" s="787"/>
      <c r="F34" s="787"/>
      <c r="G34" s="788"/>
      <c r="H34" s="159"/>
      <c r="I34" s="171"/>
      <c r="J34" s="636" t="s">
        <v>1426</v>
      </c>
      <c r="K34" s="637"/>
      <c r="L34" s="637"/>
      <c r="M34" s="637"/>
      <c r="N34" s="637"/>
      <c r="O34" s="638"/>
      <c r="Q34" s="652" t="str">
        <f>PORTUGUÊS!Q35</f>
        <v xml:space="preserve">ADEMILTON ALVES DA SILVA </v>
      </c>
      <c r="R34" s="652"/>
      <c r="S34" s="652"/>
      <c r="T34" s="652"/>
      <c r="U34" s="652"/>
      <c r="V34" s="652"/>
      <c r="W34" s="652"/>
      <c r="X34" s="182"/>
      <c r="Y34" s="652" t="str">
        <f>PORTUGUÊS!Y35</f>
        <v>ALEX WALLACE DA SILVA PEREZ</v>
      </c>
      <c r="Z34" s="652"/>
      <c r="AA34" s="652"/>
      <c r="AB34" s="652"/>
      <c r="AC34" s="652"/>
      <c r="AD34" s="652"/>
      <c r="AE34" s="652"/>
      <c r="AF34" s="158"/>
    </row>
    <row r="35" spans="1:32" ht="30" customHeight="1" x14ac:dyDescent="0.2">
      <c r="A35" s="160"/>
      <c r="B35" s="615" t="s">
        <v>1425</v>
      </c>
      <c r="C35" s="616"/>
      <c r="D35" s="617"/>
      <c r="E35" s="623" t="str">
        <f>PORTUGUÊS!E36</f>
        <v>DANIEL RAMOS PESSANHA DA SILVA</v>
      </c>
      <c r="F35" s="624"/>
      <c r="G35" s="625"/>
      <c r="H35" s="159"/>
      <c r="I35" s="171"/>
      <c r="J35" s="674" t="s">
        <v>1424</v>
      </c>
      <c r="K35" s="675"/>
      <c r="L35" s="676"/>
      <c r="M35" s="672" t="str">
        <f>PORTUGUÊS!M36</f>
        <v>VICTOR PARENTE BARBOSA</v>
      </c>
      <c r="N35" s="672"/>
      <c r="O35" s="673"/>
      <c r="Q35" s="652" t="str">
        <f>PORTUGUÊS!Q36</f>
        <v>DEJAILSON JOAQUIM DA SILVA</v>
      </c>
      <c r="R35" s="652"/>
      <c r="S35" s="652"/>
      <c r="T35" s="652"/>
      <c r="U35" s="652"/>
      <c r="V35" s="652"/>
      <c r="W35" s="652"/>
      <c r="X35" s="182"/>
      <c r="Y35" s="652" t="str">
        <f>PORTUGUÊS!Y36</f>
        <v>JEHAN JOSE GONCALVES FERREIRA</v>
      </c>
      <c r="Z35" s="652"/>
      <c r="AA35" s="652"/>
      <c r="AB35" s="652"/>
      <c r="AC35" s="652"/>
      <c r="AD35" s="652"/>
      <c r="AE35" s="652"/>
      <c r="AF35" s="158"/>
    </row>
    <row r="36" spans="1:32" ht="30" customHeight="1" x14ac:dyDescent="0.2">
      <c r="A36" s="160"/>
      <c r="B36" s="639" t="s">
        <v>1423</v>
      </c>
      <c r="C36" s="641"/>
      <c r="D36" s="641"/>
      <c r="E36" s="612" t="str">
        <f>PORTUGUÊS!E37</f>
        <v>FABIO SILVA DE OLIVEIRA</v>
      </c>
      <c r="F36" s="613"/>
      <c r="G36" s="614"/>
      <c r="H36" s="159"/>
      <c r="I36" s="171"/>
      <c r="J36" s="639" t="s">
        <v>1422</v>
      </c>
      <c r="K36" s="641"/>
      <c r="L36" s="641"/>
      <c r="M36" s="604" t="str">
        <f>PORTUGUÊS!M37</f>
        <v>FLAVIO IVANIR PEREIRA</v>
      </c>
      <c r="N36" s="604"/>
      <c r="O36" s="605"/>
      <c r="Q36" s="652" t="str">
        <f>PORTUGUÊS!Q37</f>
        <v>LEANDRO JOSE DA SILVA</v>
      </c>
      <c r="R36" s="652"/>
      <c r="S36" s="652"/>
      <c r="T36" s="652"/>
      <c r="U36" s="652"/>
      <c r="V36" s="652"/>
      <c r="W36" s="652"/>
      <c r="X36" s="182"/>
      <c r="Y36" s="652" t="str">
        <f>PORTUGUÊS!Y37</f>
        <v>LUIZ FERNANDO DE OLIVEIRA</v>
      </c>
      <c r="Z36" s="652"/>
      <c r="AA36" s="652"/>
      <c r="AB36" s="652"/>
      <c r="AC36" s="652"/>
      <c r="AD36" s="652"/>
      <c r="AE36" s="652"/>
      <c r="AF36" s="158"/>
    </row>
    <row r="37" spans="1:32" ht="30" customHeight="1" thickBot="1" x14ac:dyDescent="0.25">
      <c r="A37" s="160"/>
      <c r="B37" s="631" t="s">
        <v>1421</v>
      </c>
      <c r="C37" s="632"/>
      <c r="D37" s="633"/>
      <c r="E37" s="612" t="str">
        <f>PORTUGUÊS!E38</f>
        <v>MAICO DE ALMEIDA OLIVEIRA</v>
      </c>
      <c r="F37" s="613"/>
      <c r="G37" s="614"/>
      <c r="H37" s="159"/>
      <c r="I37" s="171"/>
      <c r="J37" s="631" t="s">
        <v>1420</v>
      </c>
      <c r="K37" s="632"/>
      <c r="L37" s="633"/>
      <c r="M37" s="604" t="str">
        <f>PORTUGUÊS!M38</f>
        <v>RENATO LIMA ALBUQUERQUE</v>
      </c>
      <c r="N37" s="604"/>
      <c r="O37" s="605"/>
      <c r="Q37" s="662" t="str">
        <f>PORTUGUÊS!Q38</f>
        <v>PABLO FORLAN DE SOUZA PEREIRA</v>
      </c>
      <c r="R37" s="662"/>
      <c r="S37" s="662"/>
      <c r="T37" s="662"/>
      <c r="U37" s="662"/>
      <c r="V37" s="662"/>
      <c r="W37" s="662"/>
      <c r="X37" s="181"/>
      <c r="Y37" s="652"/>
      <c r="Z37" s="652"/>
      <c r="AA37" s="652"/>
      <c r="AB37" s="652"/>
      <c r="AC37" s="652"/>
      <c r="AD37" s="652"/>
      <c r="AE37" s="652"/>
      <c r="AF37" s="158"/>
    </row>
    <row r="38" spans="1:32" ht="30" customHeight="1" thickBot="1" x14ac:dyDescent="0.25">
      <c r="A38" s="160"/>
      <c r="B38" s="631" t="s">
        <v>1419</v>
      </c>
      <c r="C38" s="632"/>
      <c r="D38" s="633"/>
      <c r="E38" s="612" t="str">
        <f>PORTUGUÊS!E39</f>
        <v>GUILHERME RODRIGUES FONSECA</v>
      </c>
      <c r="F38" s="613"/>
      <c r="G38" s="614"/>
      <c r="H38" s="159"/>
      <c r="I38" s="171"/>
      <c r="J38" s="631" t="s">
        <v>1418</v>
      </c>
      <c r="K38" s="632"/>
      <c r="L38" s="633"/>
      <c r="M38" s="604" t="str">
        <f>PORTUGUÊS!M39</f>
        <v>VICTOR JOSE RIBEIRO GOMES BALBI DE QUEIROZ</v>
      </c>
      <c r="N38" s="604"/>
      <c r="O38" s="605"/>
      <c r="AF38" s="158"/>
    </row>
    <row r="39" spans="1:32" ht="37.5" customHeight="1" thickBot="1" x14ac:dyDescent="0.25">
      <c r="A39" s="160"/>
      <c r="B39" s="631" t="s">
        <v>1417</v>
      </c>
      <c r="C39" s="632"/>
      <c r="D39" s="632"/>
      <c r="E39" s="632"/>
      <c r="F39" s="632"/>
      <c r="G39" s="642"/>
      <c r="H39" s="159"/>
      <c r="I39" s="171"/>
      <c r="J39" s="631" t="s">
        <v>1416</v>
      </c>
      <c r="K39" s="632"/>
      <c r="L39" s="632"/>
      <c r="M39" s="632"/>
      <c r="N39" s="632"/>
      <c r="O39" s="642"/>
      <c r="Q39" s="618" t="s">
        <v>1415</v>
      </c>
      <c r="R39" s="619"/>
      <c r="S39" s="619"/>
      <c r="T39" s="619"/>
      <c r="U39" s="619"/>
      <c r="V39" s="619"/>
      <c r="W39" s="619"/>
      <c r="X39" s="619"/>
      <c r="Y39" s="619"/>
      <c r="Z39" s="619"/>
      <c r="AA39" s="619"/>
      <c r="AB39" s="619"/>
      <c r="AC39" s="619"/>
      <c r="AD39" s="619"/>
      <c r="AE39" s="620"/>
      <c r="AF39" s="176"/>
    </row>
    <row r="40" spans="1:32" ht="30" customHeight="1" thickBot="1" x14ac:dyDescent="0.25">
      <c r="A40" s="160"/>
      <c r="B40" s="626" t="s">
        <v>1414</v>
      </c>
      <c r="C40" s="627"/>
      <c r="D40" s="627"/>
      <c r="E40" s="628" t="str">
        <f>PORTUGUÊS!$E$41</f>
        <v>LEONARDO DA SILVA RIBEIRO</v>
      </c>
      <c r="F40" s="629"/>
      <c r="G40" s="630"/>
      <c r="H40" s="159"/>
      <c r="I40" s="171"/>
      <c r="J40" s="609" t="s">
        <v>1413</v>
      </c>
      <c r="K40" s="610"/>
      <c r="L40" s="611"/>
      <c r="M40" s="628" t="str">
        <f>PORTUGUÊS!$M$41</f>
        <v>UANDERSON DE SOUZA NOGUEIRA</v>
      </c>
      <c r="N40" s="629"/>
      <c r="O40" s="630"/>
      <c r="Q40" s="653" t="s">
        <v>1412</v>
      </c>
      <c r="R40" s="654"/>
      <c r="S40" s="654"/>
      <c r="T40" s="654"/>
      <c r="U40" s="654"/>
      <c r="V40" s="654"/>
      <c r="W40" s="654"/>
      <c r="X40" s="654"/>
      <c r="Y40" s="654"/>
      <c r="Z40" s="654"/>
      <c r="AA40" s="654"/>
      <c r="AB40" s="654"/>
      <c r="AC40" s="654"/>
      <c r="AD40" s="654"/>
      <c r="AE40" s="655"/>
      <c r="AF40" s="176"/>
    </row>
    <row r="41" spans="1:32" ht="30" customHeight="1" thickBot="1" x14ac:dyDescent="0.25">
      <c r="A41" s="160"/>
      <c r="B41" s="180"/>
      <c r="C41" s="180"/>
      <c r="F41" s="179"/>
      <c r="G41" s="179"/>
      <c r="H41" s="159"/>
      <c r="I41" s="171"/>
      <c r="J41" s="178"/>
      <c r="K41" s="178"/>
      <c r="L41" s="178"/>
      <c r="M41" s="178"/>
      <c r="N41" s="178"/>
      <c r="O41" s="178"/>
      <c r="Q41" s="656"/>
      <c r="R41" s="657"/>
      <c r="S41" s="657"/>
      <c r="T41" s="657"/>
      <c r="U41" s="657"/>
      <c r="V41" s="657"/>
      <c r="W41" s="657"/>
      <c r="X41" s="657"/>
      <c r="Y41" s="657"/>
      <c r="Z41" s="657"/>
      <c r="AA41" s="657"/>
      <c r="AB41" s="657"/>
      <c r="AC41" s="657"/>
      <c r="AD41" s="657"/>
      <c r="AE41" s="658"/>
      <c r="AF41" s="176"/>
    </row>
    <row r="42" spans="1:32" ht="30" customHeight="1" thickBot="1" x14ac:dyDescent="0.25">
      <c r="A42" s="160"/>
      <c r="B42" s="606" t="s">
        <v>1411</v>
      </c>
      <c r="C42" s="607"/>
      <c r="D42" s="607"/>
      <c r="E42" s="607"/>
      <c r="F42" s="607"/>
      <c r="G42" s="608"/>
      <c r="H42" s="170"/>
      <c r="I42" s="177"/>
      <c r="J42" s="606" t="s">
        <v>1410</v>
      </c>
      <c r="K42" s="607"/>
      <c r="L42" s="607"/>
      <c r="M42" s="607"/>
      <c r="N42" s="607"/>
      <c r="O42" s="608"/>
      <c r="Q42" s="656"/>
      <c r="R42" s="657"/>
      <c r="S42" s="657"/>
      <c r="T42" s="657"/>
      <c r="U42" s="657"/>
      <c r="V42" s="657"/>
      <c r="W42" s="657"/>
      <c r="X42" s="657"/>
      <c r="Y42" s="657"/>
      <c r="Z42" s="657"/>
      <c r="AA42" s="657"/>
      <c r="AB42" s="657"/>
      <c r="AC42" s="657"/>
      <c r="AD42" s="657"/>
      <c r="AE42" s="658"/>
      <c r="AF42" s="158"/>
    </row>
    <row r="43" spans="1:32" ht="30" customHeight="1" thickBot="1" x14ac:dyDescent="0.25">
      <c r="A43" s="160"/>
      <c r="B43" s="677" t="s">
        <v>1409</v>
      </c>
      <c r="C43" s="637"/>
      <c r="D43" s="637"/>
      <c r="E43" s="637"/>
      <c r="F43" s="637"/>
      <c r="G43" s="638"/>
      <c r="H43" s="172"/>
      <c r="I43" s="171"/>
      <c r="J43" s="698" t="s">
        <v>1408</v>
      </c>
      <c r="K43" s="699"/>
      <c r="L43" s="699"/>
      <c r="M43" s="699"/>
      <c r="N43" s="699"/>
      <c r="O43" s="700"/>
      <c r="Q43" s="656"/>
      <c r="R43" s="657"/>
      <c r="S43" s="657"/>
      <c r="T43" s="657"/>
      <c r="U43" s="657"/>
      <c r="V43" s="657"/>
      <c r="W43" s="657"/>
      <c r="X43" s="657"/>
      <c r="Y43" s="657"/>
      <c r="Z43" s="657"/>
      <c r="AA43" s="657"/>
      <c r="AB43" s="657"/>
      <c r="AC43" s="657"/>
      <c r="AD43" s="657"/>
      <c r="AE43" s="658"/>
      <c r="AF43" s="176"/>
    </row>
    <row r="44" spans="1:32" ht="30" customHeight="1" x14ac:dyDescent="0.2">
      <c r="A44" s="160"/>
      <c r="B44" s="615" t="s">
        <v>1407</v>
      </c>
      <c r="C44" s="616"/>
      <c r="D44" s="617"/>
      <c r="E44" s="623" t="str">
        <f>PORTUGUÊS!E45</f>
        <v>IURI LIBARDI CAMPOS</v>
      </c>
      <c r="F44" s="624"/>
      <c r="G44" s="625"/>
      <c r="H44" s="159"/>
      <c r="I44" s="171"/>
      <c r="J44" s="674" t="s">
        <v>41</v>
      </c>
      <c r="K44" s="675"/>
      <c r="L44" s="676"/>
      <c r="M44" s="623" t="str">
        <f>PORTUGUÊS!M45</f>
        <v>ERIK VAN NOUHUYS</v>
      </c>
      <c r="N44" s="624"/>
      <c r="O44" s="625"/>
      <c r="P44" s="159"/>
      <c r="Q44" s="656"/>
      <c r="R44" s="657"/>
      <c r="S44" s="657"/>
      <c r="T44" s="657"/>
      <c r="U44" s="657"/>
      <c r="V44" s="657"/>
      <c r="W44" s="657"/>
      <c r="X44" s="657"/>
      <c r="Y44" s="657"/>
      <c r="Z44" s="657"/>
      <c r="AA44" s="657"/>
      <c r="AB44" s="657"/>
      <c r="AC44" s="657"/>
      <c r="AD44" s="657"/>
      <c r="AE44" s="658"/>
      <c r="AF44" s="158"/>
    </row>
    <row r="45" spans="1:32" ht="30" customHeight="1" x14ac:dyDescent="0.2">
      <c r="A45" s="160"/>
      <c r="B45" s="631" t="s">
        <v>1406</v>
      </c>
      <c r="C45" s="632"/>
      <c r="D45" s="633"/>
      <c r="E45" s="612" t="str">
        <f>PORTUGUÊS!E46</f>
        <v>BRAULIO FARINA CAMPAGNARO</v>
      </c>
      <c r="F45" s="613"/>
      <c r="G45" s="614"/>
      <c r="H45" s="159"/>
      <c r="I45" s="171"/>
      <c r="J45" s="615" t="s">
        <v>1405</v>
      </c>
      <c r="K45" s="616"/>
      <c r="L45" s="617"/>
      <c r="M45" s="612" t="str">
        <f>PORTUGUÊS!M46</f>
        <v>DANIEL RAMOS PESSANHA DA SILVA</v>
      </c>
      <c r="N45" s="613"/>
      <c r="O45" s="614"/>
      <c r="Q45" s="656"/>
      <c r="R45" s="657"/>
      <c r="S45" s="657"/>
      <c r="T45" s="657"/>
      <c r="U45" s="657"/>
      <c r="V45" s="657"/>
      <c r="W45" s="657"/>
      <c r="X45" s="657"/>
      <c r="Y45" s="657"/>
      <c r="Z45" s="657"/>
      <c r="AA45" s="657"/>
      <c r="AB45" s="657"/>
      <c r="AC45" s="657"/>
      <c r="AD45" s="657"/>
      <c r="AE45" s="658"/>
      <c r="AF45" s="158"/>
    </row>
    <row r="46" spans="1:32" ht="30" customHeight="1" x14ac:dyDescent="0.2">
      <c r="A46" s="160"/>
      <c r="B46" s="631" t="s">
        <v>1404</v>
      </c>
      <c r="C46" s="632"/>
      <c r="D46" s="633"/>
      <c r="E46" s="612" t="str">
        <f>PORTUGUÊS!E47</f>
        <v>ALESSANDRO DE ASSIS LEITE</v>
      </c>
      <c r="F46" s="613"/>
      <c r="G46" s="614"/>
      <c r="H46" s="172"/>
      <c r="I46" s="175"/>
      <c r="J46" s="631" t="s">
        <v>35</v>
      </c>
      <c r="K46" s="632"/>
      <c r="L46" s="633"/>
      <c r="M46" s="612" t="str">
        <f>PORTUGUÊS!M47</f>
        <v>BRUNO OUTOR MARINS</v>
      </c>
      <c r="N46" s="613"/>
      <c r="O46" s="614"/>
      <c r="Q46" s="656"/>
      <c r="R46" s="657"/>
      <c r="S46" s="657"/>
      <c r="T46" s="657"/>
      <c r="U46" s="657"/>
      <c r="V46" s="657"/>
      <c r="W46" s="657"/>
      <c r="X46" s="657"/>
      <c r="Y46" s="657"/>
      <c r="Z46" s="657"/>
      <c r="AA46" s="657"/>
      <c r="AB46" s="657"/>
      <c r="AC46" s="657"/>
      <c r="AD46" s="657"/>
      <c r="AE46" s="658"/>
      <c r="AF46" s="158"/>
    </row>
    <row r="47" spans="1:32" ht="60.75" customHeight="1" thickBot="1" x14ac:dyDescent="0.25">
      <c r="A47" s="160"/>
      <c r="B47" s="631" t="s">
        <v>1403</v>
      </c>
      <c r="C47" s="632"/>
      <c r="D47" s="633"/>
      <c r="E47" s="612" t="str">
        <f>PORTUGUÊS!E48</f>
        <v>ARLAN LAMONICA FERREIRA</v>
      </c>
      <c r="F47" s="613"/>
      <c r="G47" s="614"/>
      <c r="H47" s="159"/>
      <c r="I47" s="171"/>
      <c r="J47" s="639" t="s">
        <v>1402</v>
      </c>
      <c r="K47" s="641"/>
      <c r="L47" s="641"/>
      <c r="M47" s="612" t="str">
        <f>PORTUGUÊS!M48</f>
        <v>ANDERSON DAS NEVES ARAUJO</v>
      </c>
      <c r="N47" s="644"/>
      <c r="O47" s="645"/>
      <c r="Q47" s="659"/>
      <c r="R47" s="660"/>
      <c r="S47" s="660"/>
      <c r="T47" s="660"/>
      <c r="U47" s="660"/>
      <c r="V47" s="660"/>
      <c r="W47" s="660"/>
      <c r="X47" s="660"/>
      <c r="Y47" s="660"/>
      <c r="Z47" s="660"/>
      <c r="AA47" s="660"/>
      <c r="AB47" s="660"/>
      <c r="AC47" s="660"/>
      <c r="AD47" s="660"/>
      <c r="AE47" s="661"/>
      <c r="AF47" s="158"/>
    </row>
    <row r="48" spans="1:32" ht="18" customHeight="1" thickBot="1" x14ac:dyDescent="0.25">
      <c r="A48" s="160"/>
      <c r="B48" s="631" t="s">
        <v>1401</v>
      </c>
      <c r="C48" s="632"/>
      <c r="D48" s="633"/>
      <c r="E48" s="612" t="str">
        <f>PORTUGUÊS!E49</f>
        <v>JOAO PEDRO DA SILVA JUNIOR</v>
      </c>
      <c r="F48" s="613"/>
      <c r="G48" s="614"/>
      <c r="H48" s="159"/>
      <c r="I48" s="171"/>
      <c r="J48" s="639" t="s">
        <v>1400</v>
      </c>
      <c r="K48" s="641"/>
      <c r="L48" s="641"/>
      <c r="M48" s="612" t="str">
        <f>PORTUGUÊS!M49</f>
        <v>CASSIO FERNANDO MONTE POLI</v>
      </c>
      <c r="N48" s="644"/>
      <c r="O48" s="645"/>
      <c r="Q48" s="618" t="s">
        <v>1399</v>
      </c>
      <c r="R48" s="619"/>
      <c r="S48" s="619"/>
      <c r="T48" s="619"/>
      <c r="U48" s="619"/>
      <c r="V48" s="619"/>
      <c r="W48" s="619"/>
      <c r="X48" s="619"/>
      <c r="Y48" s="619"/>
      <c r="Z48" s="619"/>
      <c r="AA48" s="619"/>
      <c r="AB48" s="619"/>
      <c r="AC48" s="619"/>
      <c r="AD48" s="619"/>
      <c r="AE48" s="620"/>
      <c r="AF48" s="158"/>
    </row>
    <row r="49" spans="1:32" ht="30" customHeight="1" x14ac:dyDescent="0.2">
      <c r="A49" s="160"/>
      <c r="B49" s="631" t="s">
        <v>1398</v>
      </c>
      <c r="C49" s="632"/>
      <c r="D49" s="633"/>
      <c r="E49" s="612" t="str">
        <f>PORTUGUÊS!E50</f>
        <v>CELSO DE OLIVEIRA ROCHA</v>
      </c>
      <c r="F49" s="613"/>
      <c r="G49" s="614"/>
      <c r="H49" s="159"/>
      <c r="I49" s="171"/>
      <c r="J49" s="639" t="s">
        <v>39</v>
      </c>
      <c r="K49" s="641"/>
      <c r="L49" s="641"/>
      <c r="M49" s="612" t="str">
        <f>PORTUGUÊS!M50</f>
        <v>LUIS AUGUSTO ALMEIDA DIAS</v>
      </c>
      <c r="N49" s="644"/>
      <c r="O49" s="645"/>
      <c r="Q49" s="653" t="s">
        <v>1397</v>
      </c>
      <c r="R49" s="654"/>
      <c r="S49" s="654"/>
      <c r="T49" s="654"/>
      <c r="U49" s="654"/>
      <c r="V49" s="654"/>
      <c r="W49" s="654"/>
      <c r="X49" s="654"/>
      <c r="Y49" s="654"/>
      <c r="Z49" s="654"/>
      <c r="AA49" s="654"/>
      <c r="AB49" s="654"/>
      <c r="AC49" s="654"/>
      <c r="AD49" s="654"/>
      <c r="AE49" s="655"/>
      <c r="AF49" s="158"/>
    </row>
    <row r="50" spans="1:32" ht="30" customHeight="1" thickBot="1" x14ac:dyDescent="0.25">
      <c r="A50" s="160"/>
      <c r="B50" s="631" t="s">
        <v>1396</v>
      </c>
      <c r="C50" s="632"/>
      <c r="D50" s="633"/>
      <c r="E50" s="612" t="str">
        <f>PORTUGUÊS!E51</f>
        <v>ANDERSON CARON SCHWENCK</v>
      </c>
      <c r="F50" s="613"/>
      <c r="G50" s="614"/>
      <c r="H50" s="172"/>
      <c r="I50" s="171"/>
      <c r="J50" s="626" t="s">
        <v>1395</v>
      </c>
      <c r="K50" s="627"/>
      <c r="L50" s="627"/>
      <c r="M50" s="663" t="str">
        <f>PORTUGUÊS!M51</f>
        <v>ANDRE LUIZ DIAS DE ARAUJO</v>
      </c>
      <c r="N50" s="664"/>
      <c r="O50" s="665"/>
      <c r="Q50" s="656"/>
      <c r="R50" s="657"/>
      <c r="S50" s="657"/>
      <c r="T50" s="657"/>
      <c r="U50" s="657"/>
      <c r="V50" s="657"/>
      <c r="W50" s="657"/>
      <c r="X50" s="657"/>
      <c r="Y50" s="657"/>
      <c r="Z50" s="657"/>
      <c r="AA50" s="657"/>
      <c r="AB50" s="657"/>
      <c r="AC50" s="657"/>
      <c r="AD50" s="657"/>
      <c r="AE50" s="658"/>
      <c r="AF50" s="158"/>
    </row>
    <row r="51" spans="1:32" ht="30" customHeight="1" thickBot="1" x14ac:dyDescent="0.25">
      <c r="A51" s="160"/>
      <c r="B51" s="609" t="s">
        <v>1394</v>
      </c>
      <c r="C51" s="610"/>
      <c r="D51" s="611"/>
      <c r="E51" s="764" t="str">
        <f>PORTUGUÊS!E52</f>
        <v>GABRIEL SIQUEIRA DA SILVA</v>
      </c>
      <c r="F51" s="765"/>
      <c r="G51" s="766"/>
      <c r="H51" s="172"/>
      <c r="I51" s="171"/>
      <c r="Q51" s="656"/>
      <c r="R51" s="657"/>
      <c r="S51" s="657"/>
      <c r="T51" s="657"/>
      <c r="U51" s="657"/>
      <c r="V51" s="657"/>
      <c r="W51" s="657"/>
      <c r="X51" s="657"/>
      <c r="Y51" s="657"/>
      <c r="Z51" s="657"/>
      <c r="AA51" s="657"/>
      <c r="AB51" s="657"/>
      <c r="AC51" s="657"/>
      <c r="AD51" s="657"/>
      <c r="AE51" s="658"/>
      <c r="AF51" s="158"/>
    </row>
    <row r="52" spans="1:32" ht="30" customHeight="1" thickBot="1" x14ac:dyDescent="0.25">
      <c r="A52" s="160"/>
      <c r="B52" s="677" t="s">
        <v>1393</v>
      </c>
      <c r="C52" s="767"/>
      <c r="D52" s="767"/>
      <c r="E52" s="767"/>
      <c r="F52" s="767"/>
      <c r="G52" s="768"/>
      <c r="H52" s="172"/>
      <c r="I52" s="169"/>
      <c r="J52" s="606" t="s">
        <v>1392</v>
      </c>
      <c r="K52" s="607"/>
      <c r="L52" s="607"/>
      <c r="M52" s="607"/>
      <c r="N52" s="607"/>
      <c r="O52" s="608"/>
      <c r="Q52" s="656"/>
      <c r="R52" s="657"/>
      <c r="S52" s="657"/>
      <c r="T52" s="657"/>
      <c r="U52" s="657"/>
      <c r="V52" s="657"/>
      <c r="W52" s="657"/>
      <c r="X52" s="657"/>
      <c r="Y52" s="657"/>
      <c r="Z52" s="657"/>
      <c r="AA52" s="657"/>
      <c r="AB52" s="657"/>
      <c r="AC52" s="657"/>
      <c r="AD52" s="657"/>
      <c r="AE52" s="658"/>
      <c r="AF52" s="158"/>
    </row>
    <row r="53" spans="1:32" ht="30" customHeight="1" x14ac:dyDescent="0.2">
      <c r="A53" s="160"/>
      <c r="B53" s="615" t="s">
        <v>1391</v>
      </c>
      <c r="C53" s="616"/>
      <c r="D53" s="617"/>
      <c r="E53" s="667" t="str">
        <f>PORTUGUÊS!E54</f>
        <v>JOAO PAULO PEREIRA DA HORA</v>
      </c>
      <c r="F53" s="668"/>
      <c r="G53" s="669"/>
      <c r="H53" s="172"/>
      <c r="I53" s="171"/>
      <c r="J53" s="666" t="s">
        <v>1390</v>
      </c>
      <c r="K53" s="650"/>
      <c r="L53" s="650"/>
      <c r="M53" s="649" t="str">
        <f>PORTUGUÊS!M54</f>
        <v>LUDMILA DA SILVA PINHEIRO</v>
      </c>
      <c r="N53" s="650"/>
      <c r="O53" s="651"/>
      <c r="Q53" s="656"/>
      <c r="R53" s="657"/>
      <c r="S53" s="657"/>
      <c r="T53" s="657"/>
      <c r="U53" s="657"/>
      <c r="V53" s="657"/>
      <c r="W53" s="657"/>
      <c r="X53" s="657"/>
      <c r="Y53" s="657"/>
      <c r="Z53" s="657"/>
      <c r="AA53" s="657"/>
      <c r="AB53" s="657"/>
      <c r="AC53" s="657"/>
      <c r="AD53" s="657"/>
      <c r="AE53" s="658"/>
      <c r="AF53" s="158"/>
    </row>
    <row r="54" spans="1:32" ht="30" customHeight="1" thickBot="1" x14ac:dyDescent="0.25">
      <c r="A54" s="160"/>
      <c r="B54" s="609" t="s">
        <v>1389</v>
      </c>
      <c r="C54" s="610"/>
      <c r="D54" s="611"/>
      <c r="E54" s="663" t="str">
        <f>PORTUGUÊS!E55</f>
        <v>LEONARDO JOSE DE CARVALHO MOREIRA</v>
      </c>
      <c r="F54" s="670"/>
      <c r="G54" s="671"/>
      <c r="H54" s="172"/>
      <c r="I54" s="174"/>
      <c r="J54" s="639" t="s">
        <v>1388</v>
      </c>
      <c r="K54" s="640"/>
      <c r="L54" s="640"/>
      <c r="M54" s="604" t="str">
        <f>PORTUGUÊS!M55</f>
        <v>ALRICIMAR RODRIGUES CAMPELO</v>
      </c>
      <c r="N54" s="640"/>
      <c r="O54" s="646"/>
      <c r="Q54" s="656"/>
      <c r="R54" s="657"/>
      <c r="S54" s="657"/>
      <c r="T54" s="657"/>
      <c r="U54" s="657"/>
      <c r="V54" s="657"/>
      <c r="W54" s="657"/>
      <c r="X54" s="657"/>
      <c r="Y54" s="657"/>
      <c r="Z54" s="657"/>
      <c r="AA54" s="657"/>
      <c r="AB54" s="657"/>
      <c r="AC54" s="657"/>
      <c r="AD54" s="657"/>
      <c r="AE54" s="658"/>
      <c r="AF54" s="158"/>
    </row>
    <row r="55" spans="1:32" ht="30" customHeight="1" thickBot="1" x14ac:dyDescent="0.25">
      <c r="A55" s="160"/>
      <c r="H55" s="159"/>
      <c r="I55" s="171"/>
      <c r="J55" s="634" t="s">
        <v>1387</v>
      </c>
      <c r="K55" s="635"/>
      <c r="L55" s="635"/>
      <c r="M55" s="647" t="str">
        <f>PORTUGUÊS!M56</f>
        <v>LUIS FELIPE MORAES LIMA</v>
      </c>
      <c r="N55" s="635"/>
      <c r="O55" s="648"/>
      <c r="Q55" s="656"/>
      <c r="R55" s="657"/>
      <c r="S55" s="657"/>
      <c r="T55" s="657"/>
      <c r="U55" s="657"/>
      <c r="V55" s="657"/>
      <c r="W55" s="657"/>
      <c r="X55" s="657"/>
      <c r="Y55" s="657"/>
      <c r="Z55" s="657"/>
      <c r="AA55" s="657"/>
      <c r="AB55" s="657"/>
      <c r="AC55" s="657"/>
      <c r="AD55" s="657"/>
      <c r="AE55" s="658"/>
      <c r="AF55" s="158"/>
    </row>
    <row r="56" spans="1:32" ht="30" customHeight="1" thickBot="1" x14ac:dyDescent="0.25">
      <c r="A56" s="160"/>
      <c r="B56" s="636" t="s">
        <v>6</v>
      </c>
      <c r="C56" s="678"/>
      <c r="D56" s="678"/>
      <c r="E56" s="678"/>
      <c r="F56" s="678"/>
      <c r="G56" s="679"/>
      <c r="H56" s="173"/>
      <c r="J56" s="740" t="s">
        <v>1386</v>
      </c>
      <c r="K56" s="741"/>
      <c r="L56" s="741"/>
      <c r="M56" s="741"/>
      <c r="N56" s="741"/>
      <c r="O56" s="742"/>
      <c r="Q56" s="656"/>
      <c r="R56" s="657"/>
      <c r="S56" s="657"/>
      <c r="T56" s="657"/>
      <c r="U56" s="657"/>
      <c r="V56" s="657"/>
      <c r="W56" s="657"/>
      <c r="X56" s="657"/>
      <c r="Y56" s="657"/>
      <c r="Z56" s="657"/>
      <c r="AA56" s="657"/>
      <c r="AB56" s="657"/>
      <c r="AC56" s="657"/>
      <c r="AD56" s="657"/>
      <c r="AE56" s="658"/>
      <c r="AF56" s="158"/>
    </row>
    <row r="57" spans="1:32" ht="30" customHeight="1" thickBot="1" x14ac:dyDescent="0.25">
      <c r="A57" s="160"/>
      <c r="B57" s="615" t="s">
        <v>1385</v>
      </c>
      <c r="C57" s="616"/>
      <c r="D57" s="617"/>
      <c r="E57" s="667" t="str">
        <f>PORTUGUÊS!E58</f>
        <v>ANDRE LUIS ALVES DA ROSA</v>
      </c>
      <c r="F57" s="668"/>
      <c r="G57" s="669"/>
      <c r="H57" s="172"/>
      <c r="I57" s="171"/>
      <c r="J57" s="743"/>
      <c r="K57" s="744"/>
      <c r="L57" s="744"/>
      <c r="M57" s="744"/>
      <c r="N57" s="744"/>
      <c r="O57" s="745"/>
      <c r="Q57" s="659"/>
      <c r="R57" s="660"/>
      <c r="S57" s="660"/>
      <c r="T57" s="660"/>
      <c r="U57" s="660"/>
      <c r="V57" s="660"/>
      <c r="W57" s="660"/>
      <c r="X57" s="660"/>
      <c r="Y57" s="660"/>
      <c r="Z57" s="660"/>
      <c r="AA57" s="660"/>
      <c r="AB57" s="660"/>
      <c r="AC57" s="660"/>
      <c r="AD57" s="660"/>
      <c r="AE57" s="661"/>
      <c r="AF57" s="158"/>
    </row>
    <row r="58" spans="1:32" ht="30" customHeight="1" thickBot="1" x14ac:dyDescent="0.25">
      <c r="A58" s="160"/>
      <c r="B58" s="639" t="s">
        <v>1384</v>
      </c>
      <c r="C58" s="641"/>
      <c r="D58" s="641"/>
      <c r="E58" s="604" t="str">
        <f>PORTUGUÊS!E59</f>
        <v>BRAULIO FARINA CAMPAGNARO</v>
      </c>
      <c r="F58" s="604"/>
      <c r="G58" s="605"/>
      <c r="H58" s="172"/>
      <c r="I58" s="171"/>
      <c r="Q58" s="618" t="s">
        <v>1383</v>
      </c>
      <c r="R58" s="619"/>
      <c r="S58" s="619"/>
      <c r="T58" s="619"/>
      <c r="U58" s="619"/>
      <c r="V58" s="619"/>
      <c r="W58" s="619"/>
      <c r="X58" s="619"/>
      <c r="Y58" s="619"/>
      <c r="Z58" s="619"/>
      <c r="AA58" s="619"/>
      <c r="AB58" s="619"/>
      <c r="AC58" s="619"/>
      <c r="AD58" s="619"/>
      <c r="AE58" s="620"/>
      <c r="AF58" s="158"/>
    </row>
    <row r="59" spans="1:32" ht="30" customHeight="1" thickBot="1" x14ac:dyDescent="0.25">
      <c r="A59" s="160"/>
      <c r="B59" s="639" t="s">
        <v>1382</v>
      </c>
      <c r="C59" s="641"/>
      <c r="D59" s="641"/>
      <c r="E59" s="604" t="str">
        <f>PORTUGUÊS!E60</f>
        <v>DANIEL BISPO REIS</v>
      </c>
      <c r="F59" s="604"/>
      <c r="G59" s="605"/>
      <c r="I59" s="171"/>
      <c r="J59" s="606" t="s">
        <v>1381</v>
      </c>
      <c r="K59" s="607"/>
      <c r="L59" s="607"/>
      <c r="M59" s="607"/>
      <c r="N59" s="607"/>
      <c r="O59" s="608"/>
      <c r="Q59" s="653" t="s">
        <v>1380</v>
      </c>
      <c r="R59" s="654"/>
      <c r="S59" s="654"/>
      <c r="T59" s="654"/>
      <c r="U59" s="654"/>
      <c r="V59" s="654"/>
      <c r="W59" s="654"/>
      <c r="X59" s="654"/>
      <c r="Y59" s="654"/>
      <c r="Z59" s="654"/>
      <c r="AA59" s="654"/>
      <c r="AB59" s="654"/>
      <c r="AC59" s="654"/>
      <c r="AD59" s="654"/>
      <c r="AE59" s="655"/>
      <c r="AF59" s="158"/>
    </row>
    <row r="60" spans="1:32" ht="27.75" customHeight="1" thickBot="1" x14ac:dyDescent="0.25">
      <c r="A60" s="160"/>
      <c r="B60" s="639" t="s">
        <v>1379</v>
      </c>
      <c r="C60" s="641"/>
      <c r="D60" s="641"/>
      <c r="E60" s="604" t="str">
        <f>PORTUGUÊS!E61</f>
        <v>SIDNEY SANTOS PEREIRA</v>
      </c>
      <c r="F60" s="604"/>
      <c r="G60" s="605"/>
      <c r="I60" s="169"/>
      <c r="J60" s="636" t="s">
        <v>1378</v>
      </c>
      <c r="K60" s="637"/>
      <c r="L60" s="637"/>
      <c r="M60" s="637"/>
      <c r="N60" s="637"/>
      <c r="O60" s="638"/>
      <c r="Q60" s="656"/>
      <c r="R60" s="657"/>
      <c r="S60" s="657"/>
      <c r="T60" s="657"/>
      <c r="U60" s="657"/>
      <c r="V60" s="657"/>
      <c r="W60" s="657"/>
      <c r="X60" s="657"/>
      <c r="Y60" s="657"/>
      <c r="Z60" s="657"/>
      <c r="AA60" s="657"/>
      <c r="AB60" s="657"/>
      <c r="AC60" s="657"/>
      <c r="AD60" s="657"/>
      <c r="AE60" s="658"/>
      <c r="AF60" s="158"/>
    </row>
    <row r="61" spans="1:32" ht="30" customHeight="1" thickTop="1" thickBot="1" x14ac:dyDescent="0.25">
      <c r="A61" s="160"/>
      <c r="B61" s="626" t="s">
        <v>1377</v>
      </c>
      <c r="C61" s="627"/>
      <c r="D61" s="627"/>
      <c r="E61" s="628" t="str">
        <f>PORTUGUÊS!E62</f>
        <v>ROBERTO DORIA DE SANTANA JUNIO</v>
      </c>
      <c r="F61" s="628"/>
      <c r="G61" s="643"/>
      <c r="H61" s="159"/>
      <c r="I61" s="171"/>
      <c r="J61" s="615" t="s">
        <v>1376</v>
      </c>
      <c r="K61" s="616"/>
      <c r="L61" s="617"/>
      <c r="M61" s="667" t="str">
        <f>PORTUGUÊS!M62</f>
        <v>JACIANO FERREIRA</v>
      </c>
      <c r="N61" s="668"/>
      <c r="O61" s="669"/>
      <c r="Q61" s="656"/>
      <c r="R61" s="657"/>
      <c r="S61" s="657"/>
      <c r="T61" s="657"/>
      <c r="U61" s="657"/>
      <c r="V61" s="657"/>
      <c r="W61" s="657"/>
      <c r="X61" s="657"/>
      <c r="Y61" s="657"/>
      <c r="Z61" s="657"/>
      <c r="AA61" s="657"/>
      <c r="AB61" s="657"/>
      <c r="AC61" s="657"/>
      <c r="AD61" s="657"/>
      <c r="AE61" s="658"/>
      <c r="AF61" s="158"/>
    </row>
    <row r="62" spans="1:32" ht="30" customHeight="1" thickBot="1" x14ac:dyDescent="0.25">
      <c r="A62" s="160"/>
      <c r="H62" s="159"/>
      <c r="I62" s="171"/>
      <c r="J62" s="631" t="s">
        <v>1375</v>
      </c>
      <c r="K62" s="632"/>
      <c r="L62" s="633"/>
      <c r="M62" s="604" t="str">
        <f>PORTUGUÊS!M63</f>
        <v>PAULO ROBERTO DE SOUZA</v>
      </c>
      <c r="N62" s="604"/>
      <c r="O62" s="605"/>
      <c r="Q62" s="656"/>
      <c r="R62" s="657"/>
      <c r="S62" s="657"/>
      <c r="T62" s="657"/>
      <c r="U62" s="657"/>
      <c r="V62" s="657"/>
      <c r="W62" s="657"/>
      <c r="X62" s="657"/>
      <c r="Y62" s="657"/>
      <c r="Z62" s="657"/>
      <c r="AA62" s="657"/>
      <c r="AB62" s="657"/>
      <c r="AC62" s="657"/>
      <c r="AD62" s="657"/>
      <c r="AE62" s="658"/>
      <c r="AF62" s="158"/>
    </row>
    <row r="63" spans="1:32" ht="30" customHeight="1" thickBot="1" x14ac:dyDescent="0.25">
      <c r="A63" s="160"/>
      <c r="B63" s="719" t="s">
        <v>1374</v>
      </c>
      <c r="C63" s="720"/>
      <c r="D63" s="720"/>
      <c r="E63" s="720"/>
      <c r="F63" s="720"/>
      <c r="G63" s="721"/>
      <c r="H63" s="159"/>
      <c r="I63" s="171"/>
      <c r="J63" s="631" t="s">
        <v>1373</v>
      </c>
      <c r="K63" s="632"/>
      <c r="L63" s="633"/>
      <c r="M63" s="604" t="str">
        <f>PORTUGUÊS!M64</f>
        <v>DANIEL RAMOS PESSANHA DA SILVA</v>
      </c>
      <c r="N63" s="604"/>
      <c r="O63" s="605"/>
      <c r="Q63" s="656"/>
      <c r="R63" s="657"/>
      <c r="S63" s="657"/>
      <c r="T63" s="657"/>
      <c r="U63" s="657"/>
      <c r="V63" s="657"/>
      <c r="W63" s="657"/>
      <c r="X63" s="657"/>
      <c r="Y63" s="657"/>
      <c r="Z63" s="657"/>
      <c r="AA63" s="657"/>
      <c r="AB63" s="657"/>
      <c r="AC63" s="657"/>
      <c r="AD63" s="657"/>
      <c r="AE63" s="658"/>
      <c r="AF63" s="158"/>
    </row>
    <row r="64" spans="1:32" ht="30" customHeight="1" thickBot="1" x14ac:dyDescent="0.25">
      <c r="A64" s="160"/>
      <c r="B64" s="677" t="s">
        <v>1372</v>
      </c>
      <c r="C64" s="678"/>
      <c r="D64" s="678"/>
      <c r="E64" s="678"/>
      <c r="F64" s="678"/>
      <c r="G64" s="679"/>
      <c r="H64" s="170"/>
      <c r="I64" s="171"/>
      <c r="J64" s="609" t="s">
        <v>1371</v>
      </c>
      <c r="K64" s="610"/>
      <c r="L64" s="611"/>
      <c r="M64" s="628" t="str">
        <f>PORTUGUÊS!M65</f>
        <v>LUIS AUGUSTO ALMEIDA DIAS</v>
      </c>
      <c r="N64" s="628"/>
      <c r="O64" s="643"/>
      <c r="Q64" s="656"/>
      <c r="R64" s="657"/>
      <c r="S64" s="657"/>
      <c r="T64" s="657"/>
      <c r="U64" s="657"/>
      <c r="V64" s="657"/>
      <c r="W64" s="657"/>
      <c r="X64" s="657"/>
      <c r="Y64" s="657"/>
      <c r="Z64" s="657"/>
      <c r="AA64" s="657"/>
      <c r="AB64" s="657"/>
      <c r="AC64" s="657"/>
      <c r="AD64" s="657"/>
      <c r="AE64" s="658"/>
      <c r="AF64" s="158"/>
    </row>
    <row r="65" spans="1:32" ht="30" customHeight="1" thickBot="1" x14ac:dyDescent="0.25">
      <c r="A65" s="160"/>
      <c r="B65" s="615" t="s">
        <v>1370</v>
      </c>
      <c r="C65" s="616"/>
      <c r="D65" s="617"/>
      <c r="E65" s="667" t="str">
        <f>PORTUGUÊS!E66</f>
        <v>MAICO DE ALMEIDA OLIVEIRA</v>
      </c>
      <c r="F65" s="668"/>
      <c r="G65" s="669"/>
      <c r="H65" s="159"/>
      <c r="I65" s="171"/>
      <c r="Q65" s="656"/>
      <c r="R65" s="657"/>
      <c r="S65" s="657"/>
      <c r="T65" s="657"/>
      <c r="U65" s="657"/>
      <c r="V65" s="657"/>
      <c r="W65" s="657"/>
      <c r="X65" s="657"/>
      <c r="Y65" s="657"/>
      <c r="Z65" s="657"/>
      <c r="AA65" s="657"/>
      <c r="AB65" s="657"/>
      <c r="AC65" s="657"/>
      <c r="AD65" s="657"/>
      <c r="AE65" s="658"/>
      <c r="AF65" s="158"/>
    </row>
    <row r="66" spans="1:32" ht="30" customHeight="1" thickBot="1" x14ac:dyDescent="0.25">
      <c r="A66" s="160"/>
      <c r="B66" s="639" t="s">
        <v>1369</v>
      </c>
      <c r="C66" s="641"/>
      <c r="D66" s="641"/>
      <c r="E66" s="604" t="str">
        <f>PORTUGUÊS!E67</f>
        <v>FABIO SILVA DE OLIVEIRA</v>
      </c>
      <c r="F66" s="604"/>
      <c r="G66" s="605"/>
      <c r="H66" s="159"/>
      <c r="I66" s="171"/>
      <c r="J66" s="606" t="s">
        <v>1368</v>
      </c>
      <c r="K66" s="621"/>
      <c r="L66" s="621"/>
      <c r="M66" s="621"/>
      <c r="N66" s="621"/>
      <c r="O66" s="622"/>
      <c r="Q66" s="656"/>
      <c r="R66" s="657"/>
      <c r="S66" s="657"/>
      <c r="T66" s="657"/>
      <c r="U66" s="657"/>
      <c r="V66" s="657"/>
      <c r="W66" s="657"/>
      <c r="X66" s="657"/>
      <c r="Y66" s="657"/>
      <c r="Z66" s="657"/>
      <c r="AA66" s="657"/>
      <c r="AB66" s="657"/>
      <c r="AC66" s="657"/>
      <c r="AD66" s="657"/>
      <c r="AE66" s="658"/>
      <c r="AF66" s="158"/>
    </row>
    <row r="67" spans="1:32" ht="30" customHeight="1" x14ac:dyDescent="0.2">
      <c r="A67" s="160"/>
      <c r="B67" s="631" t="s">
        <v>1367</v>
      </c>
      <c r="C67" s="632"/>
      <c r="D67" s="633"/>
      <c r="E67" s="604" t="str">
        <f>PORTUGUÊS!E68</f>
        <v>GUILHERME RODRIGUES FONSECA</v>
      </c>
      <c r="F67" s="604"/>
      <c r="G67" s="605"/>
      <c r="H67" s="159"/>
      <c r="I67" s="171"/>
      <c r="J67" s="750" t="s">
        <v>1366</v>
      </c>
      <c r="K67" s="751"/>
      <c r="L67" s="752"/>
      <c r="M67" s="667" t="str">
        <f>PORTUGUÊS!M68</f>
        <v>ARLAN LAMONICA FERREIRA</v>
      </c>
      <c r="N67" s="668"/>
      <c r="O67" s="669"/>
      <c r="Q67" s="656"/>
      <c r="R67" s="657"/>
      <c r="S67" s="657"/>
      <c r="T67" s="657"/>
      <c r="U67" s="657"/>
      <c r="V67" s="657"/>
      <c r="W67" s="657"/>
      <c r="X67" s="657"/>
      <c r="Y67" s="657"/>
      <c r="Z67" s="657"/>
      <c r="AA67" s="657"/>
      <c r="AB67" s="657"/>
      <c r="AC67" s="657"/>
      <c r="AD67" s="657"/>
      <c r="AE67" s="658"/>
      <c r="AF67" s="158"/>
    </row>
    <row r="68" spans="1:32" ht="30" customHeight="1" thickBot="1" x14ac:dyDescent="0.25">
      <c r="A68" s="160"/>
      <c r="B68" s="609" t="s">
        <v>1365</v>
      </c>
      <c r="C68" s="610"/>
      <c r="D68" s="610"/>
      <c r="E68" s="610"/>
      <c r="F68" s="610"/>
      <c r="G68" s="749"/>
      <c r="H68" s="159"/>
      <c r="I68" s="171"/>
      <c r="J68" s="757" t="s">
        <v>1364</v>
      </c>
      <c r="K68" s="758"/>
      <c r="L68" s="759"/>
      <c r="M68" s="612" t="str">
        <f>PORTUGUÊS!M69</f>
        <v>CELSO DE OLIVEIRA ROCHA</v>
      </c>
      <c r="N68" s="613"/>
      <c r="O68" s="614"/>
      <c r="Q68" s="656"/>
      <c r="R68" s="657"/>
      <c r="S68" s="657"/>
      <c r="T68" s="657"/>
      <c r="U68" s="657"/>
      <c r="V68" s="657"/>
      <c r="W68" s="657"/>
      <c r="X68" s="657"/>
      <c r="Y68" s="657"/>
      <c r="Z68" s="657"/>
      <c r="AA68" s="657"/>
      <c r="AB68" s="657"/>
      <c r="AC68" s="657"/>
      <c r="AD68" s="657"/>
      <c r="AE68" s="658"/>
      <c r="AF68" s="158"/>
    </row>
    <row r="69" spans="1:32" ht="30" customHeight="1" thickBot="1" x14ac:dyDescent="0.25">
      <c r="A69" s="160"/>
      <c r="B69" s="713"/>
      <c r="C69" s="713"/>
      <c r="D69" s="713"/>
      <c r="E69" s="753"/>
      <c r="F69" s="753"/>
      <c r="G69" s="753"/>
      <c r="H69" s="159"/>
      <c r="I69" s="171"/>
      <c r="J69" s="631" t="s">
        <v>1363</v>
      </c>
      <c r="K69" s="632"/>
      <c r="L69" s="633"/>
      <c r="M69" s="612" t="str">
        <f>PORTUGUÊS!M70</f>
        <v>EDER SOARES TERRA</v>
      </c>
      <c r="N69" s="644"/>
      <c r="O69" s="645"/>
      <c r="Q69" s="659"/>
      <c r="R69" s="660"/>
      <c r="S69" s="660"/>
      <c r="T69" s="660"/>
      <c r="U69" s="660"/>
      <c r="V69" s="660"/>
      <c r="W69" s="660"/>
      <c r="X69" s="660"/>
      <c r="Y69" s="660"/>
      <c r="Z69" s="660"/>
      <c r="AA69" s="660"/>
      <c r="AB69" s="660"/>
      <c r="AC69" s="660"/>
      <c r="AD69" s="660"/>
      <c r="AE69" s="661"/>
      <c r="AF69" s="158"/>
    </row>
    <row r="70" spans="1:32" ht="30" customHeight="1" thickBot="1" x14ac:dyDescent="0.25">
      <c r="A70" s="160"/>
      <c r="B70" s="713"/>
      <c r="C70" s="713"/>
      <c r="D70" s="713"/>
      <c r="E70" s="753"/>
      <c r="F70" s="753"/>
      <c r="G70" s="753"/>
      <c r="H70" s="159"/>
      <c r="I70" s="171"/>
      <c r="J70" s="609" t="s">
        <v>1362</v>
      </c>
      <c r="K70" s="610"/>
      <c r="L70" s="611"/>
      <c r="M70" s="663" t="str">
        <f>PORTUGUÊS!M71</f>
        <v>FABIO MARCOS MORAES</v>
      </c>
      <c r="N70" s="664"/>
      <c r="O70" s="665"/>
      <c r="Q70" s="618" t="s">
        <v>1200</v>
      </c>
      <c r="R70" s="619"/>
      <c r="S70" s="619"/>
      <c r="T70" s="619"/>
      <c r="U70" s="619"/>
      <c r="V70" s="619"/>
      <c r="W70" s="619"/>
      <c r="X70" s="619"/>
      <c r="Y70" s="619"/>
      <c r="Z70" s="619"/>
      <c r="AA70" s="619"/>
      <c r="AB70" s="619"/>
      <c r="AC70" s="619"/>
      <c r="AD70" s="619"/>
      <c r="AE70" s="619"/>
      <c r="AF70" s="158"/>
    </row>
    <row r="71" spans="1:32" ht="30" customHeight="1" thickBot="1" x14ac:dyDescent="0.25">
      <c r="A71" s="160"/>
      <c r="H71" s="159"/>
      <c r="I71" s="171"/>
      <c r="Q71" s="722" t="s">
        <v>1361</v>
      </c>
      <c r="R71" s="723"/>
      <c r="S71" s="723"/>
      <c r="T71" s="723"/>
      <c r="U71" s="723"/>
      <c r="V71" s="723"/>
      <c r="W71" s="723"/>
      <c r="X71" s="723"/>
      <c r="Y71" s="723"/>
      <c r="Z71" s="723"/>
      <c r="AA71" s="723"/>
      <c r="AB71" s="723"/>
      <c r="AC71" s="723"/>
      <c r="AD71" s="723"/>
      <c r="AE71" s="724"/>
      <c r="AF71" s="158"/>
    </row>
    <row r="72" spans="1:32" ht="30" customHeight="1" thickBot="1" x14ac:dyDescent="0.25">
      <c r="A72" s="160"/>
      <c r="B72" s="606" t="s">
        <v>1360</v>
      </c>
      <c r="C72" s="621"/>
      <c r="D72" s="621"/>
      <c r="E72" s="621"/>
      <c r="F72" s="621"/>
      <c r="G72" s="622"/>
      <c r="H72" s="159"/>
      <c r="I72" s="171"/>
      <c r="J72" s="754" t="s">
        <v>1359</v>
      </c>
      <c r="K72" s="755"/>
      <c r="L72" s="755"/>
      <c r="M72" s="755"/>
      <c r="N72" s="755"/>
      <c r="O72" s="756"/>
      <c r="Q72" s="725"/>
      <c r="R72" s="726"/>
      <c r="S72" s="726"/>
      <c r="T72" s="726"/>
      <c r="U72" s="726"/>
      <c r="V72" s="726"/>
      <c r="W72" s="726"/>
      <c r="X72" s="726"/>
      <c r="Y72" s="726"/>
      <c r="Z72" s="726"/>
      <c r="AA72" s="726"/>
      <c r="AB72" s="726"/>
      <c r="AC72" s="726"/>
      <c r="AD72" s="726"/>
      <c r="AE72" s="727"/>
      <c r="AF72" s="158"/>
    </row>
    <row r="73" spans="1:32" ht="30" customHeight="1" thickBot="1" x14ac:dyDescent="0.25">
      <c r="A73" s="160"/>
      <c r="B73" s="615" t="s">
        <v>1358</v>
      </c>
      <c r="C73" s="616"/>
      <c r="D73" s="617"/>
      <c r="E73" s="612" t="str">
        <f>PORTUGUÊS!E74</f>
        <v>SILVERIO MAIA</v>
      </c>
      <c r="F73" s="613"/>
      <c r="G73" s="614"/>
      <c r="H73" s="170"/>
      <c r="I73" s="169"/>
      <c r="J73" s="639" t="s">
        <v>1357</v>
      </c>
      <c r="K73" s="641"/>
      <c r="L73" s="641"/>
      <c r="M73" s="623" t="s">
        <v>1356</v>
      </c>
      <c r="N73" s="624"/>
      <c r="O73" s="625"/>
      <c r="Q73" s="725"/>
      <c r="R73" s="726"/>
      <c r="S73" s="726"/>
      <c r="T73" s="726"/>
      <c r="U73" s="726"/>
      <c r="V73" s="726"/>
      <c r="W73" s="726"/>
      <c r="X73" s="726"/>
      <c r="Y73" s="726"/>
      <c r="Z73" s="726"/>
      <c r="AA73" s="726"/>
      <c r="AB73" s="726"/>
      <c r="AC73" s="726"/>
      <c r="AD73" s="726"/>
      <c r="AE73" s="727"/>
      <c r="AF73" s="158"/>
    </row>
    <row r="74" spans="1:32" ht="30" customHeight="1" thickTop="1" x14ac:dyDescent="0.2">
      <c r="A74" s="160"/>
      <c r="B74" s="631" t="s">
        <v>1355</v>
      </c>
      <c r="C74" s="632"/>
      <c r="D74" s="633"/>
      <c r="E74" s="612" t="str">
        <f>PORTUGUÊS!E75</f>
        <v>ARIANE BARRETO DE SOUZA</v>
      </c>
      <c r="F74" s="613"/>
      <c r="G74" s="614"/>
      <c r="H74" s="168"/>
      <c r="J74" s="631" t="s">
        <v>1354</v>
      </c>
      <c r="K74" s="632"/>
      <c r="L74" s="632"/>
      <c r="M74" s="632"/>
      <c r="N74" s="632"/>
      <c r="O74" s="642"/>
      <c r="Q74" s="725"/>
      <c r="R74" s="726"/>
      <c r="S74" s="726"/>
      <c r="T74" s="726"/>
      <c r="U74" s="726"/>
      <c r="V74" s="726"/>
      <c r="W74" s="726"/>
      <c r="X74" s="726"/>
      <c r="Y74" s="726"/>
      <c r="Z74" s="726"/>
      <c r="AA74" s="726"/>
      <c r="AB74" s="726"/>
      <c r="AC74" s="726"/>
      <c r="AD74" s="726"/>
      <c r="AE74" s="727"/>
      <c r="AF74" s="158"/>
    </row>
    <row r="75" spans="1:32" ht="30" customHeight="1" thickBot="1" x14ac:dyDescent="0.25">
      <c r="A75" s="160"/>
      <c r="B75" s="609" t="s">
        <v>1353</v>
      </c>
      <c r="C75" s="610"/>
      <c r="D75" s="611"/>
      <c r="E75" s="663" t="str">
        <f>PORTUGUÊS!E76</f>
        <v>GABRIELA DA COSTA LINO</v>
      </c>
      <c r="F75" s="670"/>
      <c r="G75" s="671"/>
      <c r="H75" s="167"/>
      <c r="I75" s="159"/>
      <c r="J75" s="609" t="s">
        <v>1352</v>
      </c>
      <c r="K75" s="610"/>
      <c r="L75" s="611"/>
      <c r="M75" s="663" t="str">
        <f>PORTUGUÊS!$M$76</f>
        <v>ARIANE BARRETO DE SOUZA</v>
      </c>
      <c r="N75" s="670"/>
      <c r="O75" s="671"/>
      <c r="Q75" s="725"/>
      <c r="R75" s="726"/>
      <c r="S75" s="726"/>
      <c r="T75" s="726"/>
      <c r="U75" s="726"/>
      <c r="V75" s="726"/>
      <c r="W75" s="726"/>
      <c r="X75" s="726"/>
      <c r="Y75" s="726"/>
      <c r="Z75" s="726"/>
      <c r="AA75" s="726"/>
      <c r="AB75" s="726"/>
      <c r="AC75" s="726"/>
      <c r="AD75" s="726"/>
      <c r="AE75" s="727"/>
      <c r="AF75" s="158"/>
    </row>
    <row r="76" spans="1:32" ht="30" customHeight="1" x14ac:dyDescent="0.2">
      <c r="A76" s="160"/>
      <c r="H76" s="167"/>
      <c r="Q76" s="725"/>
      <c r="R76" s="726"/>
      <c r="S76" s="726"/>
      <c r="T76" s="726"/>
      <c r="U76" s="726"/>
      <c r="V76" s="726"/>
      <c r="W76" s="726"/>
      <c r="X76" s="726"/>
      <c r="Y76" s="726"/>
      <c r="Z76" s="726"/>
      <c r="AA76" s="726"/>
      <c r="AB76" s="726"/>
      <c r="AC76" s="726"/>
      <c r="AD76" s="726"/>
      <c r="AE76" s="727"/>
      <c r="AF76" s="158"/>
    </row>
    <row r="77" spans="1:32" ht="30" customHeight="1" thickBot="1" x14ac:dyDescent="0.25">
      <c r="A77" s="160"/>
      <c r="H77" s="166"/>
      <c r="Q77" s="725"/>
      <c r="R77" s="726"/>
      <c r="S77" s="726"/>
      <c r="T77" s="726"/>
      <c r="U77" s="726"/>
      <c r="V77" s="726"/>
      <c r="W77" s="726"/>
      <c r="X77" s="726"/>
      <c r="Y77" s="726"/>
      <c r="Z77" s="726"/>
      <c r="AA77" s="726"/>
      <c r="AB77" s="726"/>
      <c r="AC77" s="726"/>
      <c r="AD77" s="726"/>
      <c r="AE77" s="727"/>
      <c r="AF77" s="158"/>
    </row>
    <row r="78" spans="1:32" ht="64.5" customHeight="1" thickBot="1" x14ac:dyDescent="0.25">
      <c r="A78" s="160"/>
      <c r="D78" s="714" t="s">
        <v>1351</v>
      </c>
      <c r="E78" s="715"/>
      <c r="F78" s="715"/>
      <c r="G78" s="715"/>
      <c r="H78" s="715"/>
      <c r="I78" s="715"/>
      <c r="J78" s="715"/>
      <c r="K78" s="715"/>
      <c r="L78" s="715"/>
      <c r="M78" s="716"/>
      <c r="Q78" s="728"/>
      <c r="R78" s="729"/>
      <c r="S78" s="729"/>
      <c r="T78" s="729"/>
      <c r="U78" s="729"/>
      <c r="V78" s="729"/>
      <c r="W78" s="729"/>
      <c r="X78" s="729"/>
      <c r="Y78" s="729"/>
      <c r="Z78" s="729"/>
      <c r="AA78" s="729"/>
      <c r="AB78" s="729"/>
      <c r="AC78" s="729"/>
      <c r="AD78" s="729"/>
      <c r="AE78" s="730"/>
      <c r="AF78" s="158"/>
    </row>
    <row r="79" spans="1:32" ht="30" customHeight="1" thickBot="1" x14ac:dyDescent="0.25">
      <c r="A79" s="160"/>
      <c r="D79" s="717" t="s">
        <v>1350</v>
      </c>
      <c r="E79" s="718"/>
      <c r="F79" s="718"/>
      <c r="G79" s="718"/>
      <c r="H79" s="718"/>
      <c r="I79" s="672" t="s">
        <v>1349</v>
      </c>
      <c r="J79" s="672"/>
      <c r="K79" s="672"/>
      <c r="L79" s="672"/>
      <c r="M79" s="673"/>
      <c r="Q79" s="618" t="s">
        <v>1348</v>
      </c>
      <c r="R79" s="619"/>
      <c r="S79" s="619"/>
      <c r="T79" s="619"/>
      <c r="U79" s="619"/>
      <c r="V79" s="619"/>
      <c r="W79" s="619"/>
      <c r="X79" s="619"/>
      <c r="Y79" s="619"/>
      <c r="Z79" s="619"/>
      <c r="AA79" s="619"/>
      <c r="AB79" s="619"/>
      <c r="AC79" s="619"/>
      <c r="AD79" s="619"/>
      <c r="AE79" s="620"/>
      <c r="AF79" s="158"/>
    </row>
    <row r="80" spans="1:32" ht="30" customHeight="1" x14ac:dyDescent="0.2">
      <c r="A80" s="160"/>
      <c r="D80" s="733" t="s">
        <v>1347</v>
      </c>
      <c r="E80" s="734"/>
      <c r="F80" s="734"/>
      <c r="G80" s="734"/>
      <c r="H80" s="734"/>
      <c r="I80" s="604" t="s">
        <v>1346</v>
      </c>
      <c r="J80" s="604"/>
      <c r="K80" s="604"/>
      <c r="L80" s="604"/>
      <c r="M80" s="605"/>
      <c r="Q80" s="653" t="s">
        <v>1345</v>
      </c>
      <c r="R80" s="654"/>
      <c r="S80" s="654"/>
      <c r="T80" s="654"/>
      <c r="U80" s="654"/>
      <c r="V80" s="654"/>
      <c r="W80" s="654"/>
      <c r="X80" s="654"/>
      <c r="Y80" s="654"/>
      <c r="Z80" s="654"/>
      <c r="AA80" s="654"/>
      <c r="AB80" s="654"/>
      <c r="AC80" s="654"/>
      <c r="AD80" s="654"/>
      <c r="AE80" s="655"/>
      <c r="AF80" s="158"/>
    </row>
    <row r="81" spans="1:32" ht="30" customHeight="1" x14ac:dyDescent="0.2">
      <c r="A81" s="160"/>
      <c r="D81" s="733"/>
      <c r="E81" s="734"/>
      <c r="F81" s="734"/>
      <c r="G81" s="734"/>
      <c r="H81" s="734"/>
      <c r="I81" s="604"/>
      <c r="J81" s="604"/>
      <c r="K81" s="604"/>
      <c r="L81" s="604"/>
      <c r="M81" s="605"/>
      <c r="Q81" s="656"/>
      <c r="R81" s="657"/>
      <c r="S81" s="657"/>
      <c r="T81" s="657"/>
      <c r="U81" s="657"/>
      <c r="V81" s="657"/>
      <c r="W81" s="657"/>
      <c r="X81" s="657"/>
      <c r="Y81" s="657"/>
      <c r="Z81" s="657"/>
      <c r="AA81" s="657"/>
      <c r="AB81" s="657"/>
      <c r="AC81" s="657"/>
      <c r="AD81" s="657"/>
      <c r="AE81" s="658"/>
      <c r="AF81" s="158"/>
    </row>
    <row r="82" spans="1:32" ht="30" customHeight="1" x14ac:dyDescent="0.2">
      <c r="A82" s="160"/>
      <c r="D82" s="639" t="s">
        <v>1344</v>
      </c>
      <c r="E82" s="641"/>
      <c r="F82" s="641"/>
      <c r="G82" s="641"/>
      <c r="H82" s="641"/>
      <c r="I82" s="731" t="s">
        <v>1343</v>
      </c>
      <c r="J82" s="731"/>
      <c r="K82" s="731"/>
      <c r="L82" s="731"/>
      <c r="M82" s="732"/>
      <c r="Q82" s="656"/>
      <c r="R82" s="657"/>
      <c r="S82" s="657"/>
      <c r="T82" s="657"/>
      <c r="U82" s="657"/>
      <c r="V82" s="657"/>
      <c r="W82" s="657"/>
      <c r="X82" s="657"/>
      <c r="Y82" s="657"/>
      <c r="Z82" s="657"/>
      <c r="AA82" s="657"/>
      <c r="AB82" s="657"/>
      <c r="AC82" s="657"/>
      <c r="AD82" s="657"/>
      <c r="AE82" s="658"/>
      <c r="AF82" s="158"/>
    </row>
    <row r="83" spans="1:32" ht="30" customHeight="1" x14ac:dyDescent="0.2">
      <c r="A83" s="160"/>
      <c r="B83" s="163"/>
      <c r="C83" s="163"/>
      <c r="D83" s="733" t="s">
        <v>1342</v>
      </c>
      <c r="E83" s="734"/>
      <c r="F83" s="734"/>
      <c r="G83" s="734"/>
      <c r="H83" s="734"/>
      <c r="I83" s="731" t="s">
        <v>1341</v>
      </c>
      <c r="J83" s="731"/>
      <c r="K83" s="731"/>
      <c r="L83" s="731"/>
      <c r="M83" s="732"/>
      <c r="N83" s="163"/>
      <c r="O83" s="163"/>
      <c r="Q83" s="656"/>
      <c r="R83" s="657"/>
      <c r="S83" s="657"/>
      <c r="T83" s="657"/>
      <c r="U83" s="657"/>
      <c r="V83" s="657"/>
      <c r="W83" s="657"/>
      <c r="X83" s="657"/>
      <c r="Y83" s="657"/>
      <c r="Z83" s="657"/>
      <c r="AA83" s="657"/>
      <c r="AB83" s="657"/>
      <c r="AC83" s="657"/>
      <c r="AD83" s="657"/>
      <c r="AE83" s="658"/>
      <c r="AF83" s="158"/>
    </row>
    <row r="84" spans="1:32" ht="27" customHeight="1" x14ac:dyDescent="0.2">
      <c r="A84" s="160"/>
      <c r="B84" s="163"/>
      <c r="C84" s="163"/>
      <c r="D84" s="639" t="s">
        <v>9</v>
      </c>
      <c r="E84" s="641"/>
      <c r="F84" s="641"/>
      <c r="G84" s="641"/>
      <c r="H84" s="641"/>
      <c r="I84" s="731" t="s">
        <v>1340</v>
      </c>
      <c r="J84" s="731"/>
      <c r="K84" s="731"/>
      <c r="L84" s="731"/>
      <c r="M84" s="732"/>
      <c r="N84" s="163"/>
      <c r="O84" s="163"/>
      <c r="Q84" s="656"/>
      <c r="R84" s="657"/>
      <c r="S84" s="657"/>
      <c r="T84" s="657"/>
      <c r="U84" s="657"/>
      <c r="V84" s="657"/>
      <c r="W84" s="657"/>
      <c r="X84" s="657"/>
      <c r="Y84" s="657"/>
      <c r="Z84" s="657"/>
      <c r="AA84" s="657"/>
      <c r="AB84" s="657"/>
      <c r="AC84" s="657"/>
      <c r="AD84" s="657"/>
      <c r="AE84" s="658"/>
      <c r="AF84" s="158"/>
    </row>
    <row r="85" spans="1:32" ht="30" customHeight="1" x14ac:dyDescent="0.2">
      <c r="A85" s="160"/>
      <c r="B85" s="163"/>
      <c r="C85" s="163"/>
      <c r="D85" s="639" t="s">
        <v>36</v>
      </c>
      <c r="E85" s="641"/>
      <c r="F85" s="641"/>
      <c r="G85" s="641"/>
      <c r="H85" s="641"/>
      <c r="I85" s="731" t="s">
        <v>1339</v>
      </c>
      <c r="J85" s="731"/>
      <c r="K85" s="731"/>
      <c r="L85" s="731"/>
      <c r="M85" s="732"/>
      <c r="N85" s="163"/>
      <c r="O85" s="163"/>
      <c r="Q85" s="656"/>
      <c r="R85" s="657"/>
      <c r="S85" s="657"/>
      <c r="T85" s="657"/>
      <c r="U85" s="657"/>
      <c r="V85" s="657"/>
      <c r="W85" s="657"/>
      <c r="X85" s="657"/>
      <c r="Y85" s="657"/>
      <c r="Z85" s="657"/>
      <c r="AA85" s="657"/>
      <c r="AB85" s="657"/>
      <c r="AC85" s="657"/>
      <c r="AD85" s="657"/>
      <c r="AE85" s="658"/>
      <c r="AF85" s="158"/>
    </row>
    <row r="86" spans="1:32" ht="69" customHeight="1" thickBot="1" x14ac:dyDescent="0.25">
      <c r="A86" s="160"/>
      <c r="B86" s="163"/>
      <c r="C86" s="163"/>
      <c r="D86" s="639" t="s">
        <v>1338</v>
      </c>
      <c r="E86" s="641"/>
      <c r="F86" s="641"/>
      <c r="G86" s="641"/>
      <c r="H86" s="641"/>
      <c r="I86" s="731" t="s">
        <v>1337</v>
      </c>
      <c r="J86" s="731"/>
      <c r="K86" s="731"/>
      <c r="L86" s="731"/>
      <c r="M86" s="732"/>
      <c r="N86" s="163"/>
      <c r="O86" s="163"/>
      <c r="Q86" s="659"/>
      <c r="R86" s="660"/>
      <c r="S86" s="660"/>
      <c r="T86" s="660"/>
      <c r="U86" s="660"/>
      <c r="V86" s="660"/>
      <c r="W86" s="660"/>
      <c r="X86" s="660"/>
      <c r="Y86" s="660"/>
      <c r="Z86" s="660"/>
      <c r="AA86" s="660"/>
      <c r="AB86" s="660"/>
      <c r="AC86" s="660"/>
      <c r="AD86" s="660"/>
      <c r="AE86" s="661"/>
      <c r="AF86" s="158"/>
    </row>
    <row r="87" spans="1:32" ht="30" customHeight="1" thickBot="1" x14ac:dyDescent="0.25">
      <c r="A87" s="160"/>
      <c r="B87" s="163"/>
      <c r="C87" s="163"/>
      <c r="D87" s="634" t="s">
        <v>1336</v>
      </c>
      <c r="E87" s="737"/>
      <c r="F87" s="737"/>
      <c r="G87" s="737"/>
      <c r="H87" s="737"/>
      <c r="I87" s="738" t="s">
        <v>1335</v>
      </c>
      <c r="J87" s="738"/>
      <c r="K87" s="738"/>
      <c r="L87" s="738"/>
      <c r="M87" s="739"/>
      <c r="N87" s="163"/>
      <c r="O87" s="163"/>
      <c r="AF87" s="158"/>
    </row>
    <row r="88" spans="1:32" ht="30" customHeight="1" thickBot="1" x14ac:dyDescent="0.25">
      <c r="A88" s="160"/>
      <c r="B88" s="163"/>
      <c r="C88" s="163"/>
      <c r="D88" s="746" t="s">
        <v>1334</v>
      </c>
      <c r="E88" s="747"/>
      <c r="F88" s="747"/>
      <c r="G88" s="747"/>
      <c r="H88" s="747"/>
      <c r="I88" s="747"/>
      <c r="J88" s="747"/>
      <c r="K88" s="747"/>
      <c r="L88" s="747"/>
      <c r="M88" s="748"/>
      <c r="N88" s="163"/>
      <c r="O88" s="163"/>
      <c r="AF88" s="158"/>
    </row>
    <row r="89" spans="1:32" ht="30" customHeight="1" x14ac:dyDescent="0.2">
      <c r="A89" s="160"/>
      <c r="B89" s="163"/>
      <c r="C89" s="165" t="s">
        <v>1333</v>
      </c>
      <c r="D89" s="164"/>
      <c r="E89" s="164"/>
      <c r="F89" s="164"/>
      <c r="G89" s="164"/>
      <c r="H89" s="164"/>
      <c r="I89" s="164"/>
      <c r="J89" s="164"/>
      <c r="K89" s="164"/>
      <c r="L89" s="164"/>
      <c r="M89" s="164"/>
      <c r="N89" s="163"/>
      <c r="O89" s="163"/>
      <c r="AF89" s="158"/>
    </row>
    <row r="90" spans="1:32" ht="30" customHeight="1" x14ac:dyDescent="0.2">
      <c r="A90" s="160"/>
      <c r="B90" s="163"/>
      <c r="C90" s="163"/>
      <c r="D90" s="163"/>
      <c r="E90" s="163"/>
      <c r="F90" s="163"/>
      <c r="G90" s="163"/>
      <c r="H90" s="163"/>
      <c r="I90" s="163"/>
      <c r="J90" s="163"/>
      <c r="K90" s="163"/>
      <c r="L90" s="163"/>
      <c r="M90" s="163"/>
      <c r="N90" s="163"/>
      <c r="O90" s="163"/>
      <c r="AF90" s="158"/>
    </row>
    <row r="91" spans="1:32" ht="30" customHeight="1" x14ac:dyDescent="0.2">
      <c r="A91" s="160"/>
      <c r="B91" s="163"/>
      <c r="C91" s="163"/>
      <c r="D91" s="163"/>
      <c r="E91" s="163"/>
      <c r="F91" s="163"/>
      <c r="G91" s="163"/>
      <c r="H91" s="163"/>
      <c r="I91" s="163"/>
      <c r="J91" s="163"/>
      <c r="K91" s="163"/>
      <c r="L91" s="163"/>
      <c r="M91" s="163"/>
      <c r="N91" s="163"/>
      <c r="O91" s="163"/>
      <c r="AF91" s="158"/>
    </row>
    <row r="92" spans="1:32" ht="30" customHeight="1" x14ac:dyDescent="0.2">
      <c r="A92" s="160"/>
      <c r="B92" s="163"/>
      <c r="C92" s="163"/>
      <c r="D92" s="163"/>
      <c r="E92" s="163"/>
      <c r="F92" s="163"/>
      <c r="G92" s="163"/>
      <c r="H92" s="163"/>
      <c r="I92" s="163"/>
      <c r="J92" s="163"/>
      <c r="K92" s="163"/>
      <c r="L92" s="163"/>
      <c r="M92" s="163"/>
      <c r="N92" s="163"/>
      <c r="O92" s="163"/>
      <c r="Q92" s="162"/>
      <c r="R92" s="162"/>
      <c r="S92" s="162"/>
      <c r="T92" s="162"/>
      <c r="U92" s="162"/>
      <c r="V92" s="162"/>
      <c r="W92" s="162"/>
      <c r="X92" s="162"/>
      <c r="Y92" s="162"/>
      <c r="Z92" s="162"/>
      <c r="AA92" s="162"/>
      <c r="AB92" s="162"/>
      <c r="AC92" s="162"/>
      <c r="AD92" s="162"/>
      <c r="AE92" s="162"/>
      <c r="AF92" s="158"/>
    </row>
    <row r="93" spans="1:32" ht="30" customHeight="1" x14ac:dyDescent="0.2">
      <c r="A93" s="160"/>
      <c r="B93" s="163"/>
      <c r="C93" s="163"/>
      <c r="D93" s="163"/>
      <c r="E93" s="163"/>
      <c r="F93" s="163"/>
      <c r="G93" s="163"/>
      <c r="H93" s="163"/>
      <c r="I93" s="163"/>
      <c r="J93" s="163"/>
      <c r="K93" s="163"/>
      <c r="L93" s="163"/>
      <c r="M93" s="163"/>
      <c r="N93" s="163"/>
      <c r="O93" s="163"/>
      <c r="Q93" s="162"/>
      <c r="R93" s="162"/>
      <c r="S93" s="162"/>
      <c r="T93" s="162"/>
      <c r="U93" s="162"/>
      <c r="V93" s="162"/>
      <c r="W93" s="162"/>
      <c r="X93" s="162"/>
      <c r="Y93" s="162"/>
      <c r="Z93" s="162"/>
      <c r="AA93" s="162"/>
      <c r="AB93" s="162"/>
      <c r="AC93" s="162"/>
      <c r="AD93" s="162"/>
      <c r="AE93" s="162"/>
      <c r="AF93" s="158"/>
    </row>
    <row r="94" spans="1:32" ht="30" customHeight="1" x14ac:dyDescent="0.2">
      <c r="A94" s="160"/>
      <c r="B94" s="163"/>
      <c r="C94" s="163"/>
      <c r="D94" s="163"/>
      <c r="E94" s="163"/>
      <c r="F94" s="163"/>
      <c r="G94" s="163"/>
      <c r="H94" s="163"/>
      <c r="I94" s="163"/>
      <c r="J94" s="163"/>
      <c r="K94" s="163"/>
      <c r="L94" s="163"/>
      <c r="M94" s="163"/>
      <c r="N94" s="163"/>
      <c r="O94" s="163"/>
      <c r="Q94" s="162"/>
      <c r="R94" s="162"/>
      <c r="S94" s="162"/>
      <c r="T94" s="162"/>
      <c r="U94" s="162"/>
      <c r="V94" s="162"/>
      <c r="W94" s="162"/>
      <c r="X94" s="162"/>
      <c r="Y94" s="162"/>
      <c r="Z94" s="162"/>
      <c r="AA94" s="162"/>
      <c r="AB94" s="162"/>
      <c r="AC94" s="162"/>
      <c r="AD94" s="162"/>
      <c r="AE94" s="162"/>
      <c r="AF94" s="158"/>
    </row>
    <row r="95" spans="1:32" ht="30" customHeight="1" x14ac:dyDescent="0.2">
      <c r="A95" s="160"/>
      <c r="B95" s="163"/>
      <c r="C95" s="163"/>
      <c r="D95" s="163"/>
      <c r="E95" s="163"/>
      <c r="F95" s="163"/>
      <c r="G95" s="163"/>
      <c r="H95" s="163"/>
      <c r="I95" s="163"/>
      <c r="J95" s="163"/>
      <c r="K95" s="163"/>
      <c r="L95" s="163"/>
      <c r="M95" s="163"/>
      <c r="N95" s="163"/>
      <c r="O95" s="163"/>
      <c r="Q95" s="162"/>
      <c r="R95" s="162"/>
      <c r="S95" s="162"/>
      <c r="T95" s="162"/>
      <c r="U95" s="162"/>
      <c r="V95" s="162"/>
      <c r="W95" s="162"/>
      <c r="X95" s="162"/>
      <c r="Y95" s="162"/>
      <c r="Z95" s="162"/>
      <c r="AA95" s="162"/>
      <c r="AB95" s="162"/>
      <c r="AC95" s="162"/>
      <c r="AD95" s="162"/>
      <c r="AE95" s="162"/>
      <c r="AF95" s="158"/>
    </row>
    <row r="96" spans="1:32" ht="30" customHeight="1" x14ac:dyDescent="0.2">
      <c r="A96" s="160"/>
      <c r="B96" s="163"/>
      <c r="C96" s="163"/>
      <c r="D96" s="163"/>
      <c r="E96" s="163"/>
      <c r="F96" s="163"/>
      <c r="G96" s="163"/>
      <c r="H96" s="163"/>
      <c r="I96" s="163"/>
      <c r="J96" s="163"/>
      <c r="K96" s="163"/>
      <c r="L96" s="163"/>
      <c r="M96" s="163"/>
      <c r="N96" s="163"/>
      <c r="O96" s="163"/>
      <c r="Q96" s="162"/>
      <c r="R96" s="162"/>
      <c r="S96" s="162"/>
      <c r="T96" s="162"/>
      <c r="U96" s="162"/>
      <c r="V96" s="162"/>
      <c r="W96" s="162"/>
      <c r="X96" s="162"/>
      <c r="Y96" s="162"/>
      <c r="Z96" s="162"/>
      <c r="AA96" s="162"/>
      <c r="AB96" s="162"/>
      <c r="AC96" s="162"/>
      <c r="AD96" s="162"/>
      <c r="AE96" s="162"/>
      <c r="AF96" s="158"/>
    </row>
    <row r="97" spans="1:32" ht="30" customHeight="1" x14ac:dyDescent="0.2">
      <c r="A97" s="160"/>
      <c r="B97" s="163"/>
      <c r="C97" s="163"/>
      <c r="D97" s="163"/>
      <c r="E97" s="163"/>
      <c r="F97" s="163"/>
      <c r="G97" s="163"/>
      <c r="H97" s="163"/>
      <c r="I97" s="163"/>
      <c r="J97" s="163"/>
      <c r="K97" s="163"/>
      <c r="L97" s="163"/>
      <c r="M97" s="163"/>
      <c r="N97" s="163"/>
      <c r="O97" s="163"/>
      <c r="Q97" s="162"/>
      <c r="R97" s="162"/>
      <c r="S97" s="162"/>
      <c r="T97" s="162"/>
      <c r="U97" s="162"/>
      <c r="V97" s="162"/>
      <c r="W97" s="162"/>
      <c r="X97" s="162"/>
      <c r="Y97" s="162"/>
      <c r="Z97" s="162"/>
      <c r="AA97" s="162"/>
      <c r="AB97" s="162"/>
      <c r="AC97" s="162"/>
      <c r="AD97" s="162"/>
      <c r="AE97" s="162"/>
      <c r="AF97" s="158"/>
    </row>
    <row r="98" spans="1:32" ht="30" customHeight="1" x14ac:dyDescent="0.2">
      <c r="A98" s="160"/>
      <c r="B98" s="163"/>
      <c r="C98" s="163"/>
      <c r="D98" s="163"/>
      <c r="E98" s="163"/>
      <c r="F98" s="163"/>
      <c r="G98" s="163"/>
      <c r="H98" s="163"/>
      <c r="I98" s="163"/>
      <c r="J98" s="163"/>
      <c r="K98" s="163"/>
      <c r="L98" s="163"/>
      <c r="M98" s="163"/>
      <c r="N98" s="163"/>
      <c r="O98" s="163"/>
      <c r="Q98" s="162"/>
      <c r="R98" s="162"/>
      <c r="S98" s="162"/>
      <c r="T98" s="162"/>
      <c r="U98" s="162"/>
      <c r="V98" s="162"/>
      <c r="W98" s="162"/>
      <c r="X98" s="162"/>
      <c r="Y98" s="162"/>
      <c r="Z98" s="162"/>
      <c r="AA98" s="162"/>
      <c r="AB98" s="162"/>
      <c r="AC98" s="162"/>
      <c r="AD98" s="162"/>
      <c r="AE98" s="162"/>
      <c r="AF98" s="158"/>
    </row>
    <row r="99" spans="1:32" ht="30" customHeight="1" x14ac:dyDescent="0.2">
      <c r="A99" s="160"/>
      <c r="B99" s="163"/>
      <c r="C99" s="163"/>
      <c r="D99" s="163"/>
      <c r="E99" s="163"/>
      <c r="F99" s="163"/>
      <c r="G99" s="163"/>
      <c r="H99" s="163"/>
      <c r="I99" s="163"/>
      <c r="J99" s="163"/>
      <c r="K99" s="163"/>
      <c r="L99" s="163"/>
      <c r="M99" s="163"/>
      <c r="N99" s="163"/>
      <c r="O99" s="163"/>
      <c r="Q99" s="162"/>
      <c r="R99" s="162"/>
      <c r="S99" s="162"/>
      <c r="T99" s="162"/>
      <c r="U99" s="162"/>
      <c r="V99" s="162"/>
      <c r="W99" s="162"/>
      <c r="X99" s="162"/>
      <c r="Y99" s="162"/>
      <c r="Z99" s="162"/>
      <c r="AA99" s="162"/>
      <c r="AB99" s="162"/>
      <c r="AC99" s="162"/>
      <c r="AD99" s="162"/>
      <c r="AE99" s="162"/>
      <c r="AF99" s="158"/>
    </row>
    <row r="100" spans="1:32" ht="30" customHeight="1" x14ac:dyDescent="0.2">
      <c r="A100" s="160"/>
      <c r="B100" s="163"/>
      <c r="C100" s="163"/>
      <c r="D100" s="163"/>
      <c r="E100" s="163"/>
      <c r="F100" s="163"/>
      <c r="G100" s="163"/>
      <c r="H100" s="163"/>
      <c r="I100" s="163"/>
      <c r="J100" s="163"/>
      <c r="K100" s="163"/>
      <c r="L100" s="163"/>
      <c r="M100" s="163"/>
      <c r="N100" s="163"/>
      <c r="O100" s="163"/>
      <c r="Q100" s="162"/>
      <c r="R100" s="162"/>
      <c r="S100" s="162"/>
      <c r="T100" s="162"/>
      <c r="U100" s="162"/>
      <c r="V100" s="162"/>
      <c r="W100" s="162"/>
      <c r="X100" s="162"/>
      <c r="Y100" s="162"/>
      <c r="Z100" s="162"/>
      <c r="AA100" s="162"/>
      <c r="AB100" s="162"/>
      <c r="AC100" s="162"/>
      <c r="AD100" s="162"/>
      <c r="AE100" s="162"/>
      <c r="AF100" s="158"/>
    </row>
    <row r="101" spans="1:32" ht="30" customHeight="1" x14ac:dyDescent="0.2">
      <c r="A101" s="160"/>
      <c r="B101" s="163"/>
      <c r="C101" s="163"/>
      <c r="D101" s="163"/>
      <c r="E101" s="163"/>
      <c r="F101" s="163"/>
      <c r="G101" s="163"/>
      <c r="H101" s="163"/>
      <c r="I101" s="163"/>
      <c r="J101" s="163"/>
      <c r="K101" s="163"/>
      <c r="L101" s="163"/>
      <c r="M101" s="163"/>
      <c r="N101" s="163"/>
      <c r="O101" s="163"/>
      <c r="Q101" s="162"/>
      <c r="R101" s="162"/>
      <c r="S101" s="162"/>
      <c r="T101" s="162"/>
      <c r="U101" s="162"/>
      <c r="V101" s="162"/>
      <c r="W101" s="162"/>
      <c r="X101" s="162"/>
      <c r="Y101" s="162"/>
      <c r="Z101" s="162"/>
      <c r="AA101" s="162"/>
      <c r="AB101" s="162"/>
      <c r="AC101" s="162"/>
      <c r="AD101" s="162"/>
      <c r="AE101" s="162"/>
      <c r="AF101" s="158"/>
    </row>
    <row r="102" spans="1:32" ht="30" customHeight="1" x14ac:dyDescent="0.2">
      <c r="A102" s="160"/>
      <c r="B102" s="163"/>
      <c r="C102" s="163"/>
      <c r="D102" s="163"/>
      <c r="E102" s="163"/>
      <c r="F102" s="163"/>
      <c r="G102" s="163"/>
      <c r="H102" s="163"/>
      <c r="I102" s="163"/>
      <c r="J102" s="163"/>
      <c r="K102" s="163"/>
      <c r="L102" s="163"/>
      <c r="M102" s="163"/>
      <c r="N102" s="163"/>
      <c r="O102" s="163"/>
      <c r="Q102" s="162"/>
      <c r="R102" s="162"/>
      <c r="S102" s="162"/>
      <c r="T102" s="162"/>
      <c r="U102" s="162"/>
      <c r="V102" s="162"/>
      <c r="W102" s="162"/>
      <c r="X102" s="162"/>
      <c r="Y102" s="162"/>
      <c r="Z102" s="162"/>
      <c r="AA102" s="162"/>
      <c r="AB102" s="162"/>
      <c r="AC102" s="162"/>
      <c r="AD102" s="162"/>
      <c r="AE102" s="162"/>
      <c r="AF102" s="158"/>
    </row>
    <row r="103" spans="1:32" ht="30" customHeight="1" x14ac:dyDescent="0.2">
      <c r="A103" s="160"/>
      <c r="B103" s="163"/>
      <c r="C103" s="163"/>
      <c r="D103" s="163"/>
      <c r="E103" s="163"/>
      <c r="F103" s="163"/>
      <c r="G103" s="163"/>
      <c r="H103" s="163"/>
      <c r="I103" s="163"/>
      <c r="J103" s="163"/>
      <c r="K103" s="163"/>
      <c r="L103" s="163"/>
      <c r="M103" s="163"/>
      <c r="N103" s="163"/>
      <c r="O103" s="163"/>
      <c r="Q103" s="162"/>
      <c r="R103" s="162"/>
      <c r="S103" s="162"/>
      <c r="T103" s="162"/>
      <c r="U103" s="162"/>
      <c r="V103" s="162"/>
      <c r="W103" s="162"/>
      <c r="X103" s="162"/>
      <c r="Y103" s="162"/>
      <c r="Z103" s="162"/>
      <c r="AA103" s="162"/>
      <c r="AB103" s="162"/>
      <c r="AC103" s="162"/>
      <c r="AD103" s="162"/>
      <c r="AE103" s="162"/>
      <c r="AF103" s="158"/>
    </row>
    <row r="104" spans="1:32" ht="30" customHeight="1" x14ac:dyDescent="0.2">
      <c r="A104" s="160"/>
      <c r="B104" s="163"/>
      <c r="C104" s="163"/>
      <c r="D104" s="163"/>
      <c r="E104" s="163"/>
      <c r="F104" s="163"/>
      <c r="G104" s="163"/>
      <c r="H104" s="163"/>
      <c r="I104" s="163"/>
      <c r="J104" s="163"/>
      <c r="K104" s="163"/>
      <c r="L104" s="163"/>
      <c r="M104" s="163"/>
      <c r="N104" s="163"/>
      <c r="O104" s="163"/>
      <c r="Q104" s="162"/>
      <c r="R104" s="162"/>
      <c r="S104" s="162"/>
      <c r="T104" s="162"/>
      <c r="U104" s="162"/>
      <c r="V104" s="162"/>
      <c r="W104" s="162"/>
      <c r="X104" s="162"/>
      <c r="Y104" s="162"/>
      <c r="Z104" s="162"/>
      <c r="AA104" s="162"/>
      <c r="AB104" s="162"/>
      <c r="AC104" s="162"/>
      <c r="AD104" s="162"/>
      <c r="AE104" s="162"/>
      <c r="AF104" s="158"/>
    </row>
    <row r="105" spans="1:32" ht="30" customHeight="1" x14ac:dyDescent="0.2">
      <c r="A105" s="160"/>
      <c r="B105" s="163"/>
      <c r="C105" s="163"/>
      <c r="D105" s="163"/>
      <c r="E105" s="163"/>
      <c r="F105" s="163"/>
      <c r="G105" s="163"/>
      <c r="H105" s="163"/>
      <c r="I105" s="163"/>
      <c r="J105" s="163"/>
      <c r="K105" s="163"/>
      <c r="L105" s="163"/>
      <c r="M105" s="163"/>
      <c r="N105" s="163"/>
      <c r="O105" s="163"/>
      <c r="Q105" s="162"/>
      <c r="R105" s="162"/>
      <c r="S105" s="162"/>
      <c r="T105" s="162"/>
      <c r="U105" s="162"/>
      <c r="V105" s="162"/>
      <c r="W105" s="162"/>
      <c r="X105" s="162"/>
      <c r="Y105" s="162"/>
      <c r="Z105" s="162"/>
      <c r="AA105" s="162"/>
      <c r="AB105" s="162"/>
      <c r="AC105" s="162"/>
      <c r="AD105" s="162"/>
      <c r="AE105" s="162"/>
      <c r="AF105" s="158"/>
    </row>
    <row r="106" spans="1:32" ht="30" customHeight="1" x14ac:dyDescent="0.2">
      <c r="A106" s="160"/>
      <c r="B106" s="163"/>
      <c r="C106" s="163"/>
      <c r="D106" s="163"/>
      <c r="E106" s="163"/>
      <c r="F106" s="163"/>
      <c r="G106" s="163"/>
      <c r="H106" s="163"/>
      <c r="I106" s="163"/>
      <c r="J106" s="163"/>
      <c r="K106" s="163"/>
      <c r="L106" s="163"/>
      <c r="M106" s="163"/>
      <c r="N106" s="163"/>
      <c r="O106" s="163"/>
      <c r="Q106" s="162"/>
      <c r="R106" s="162"/>
      <c r="S106" s="162"/>
      <c r="T106" s="162"/>
      <c r="U106" s="162"/>
      <c r="V106" s="162"/>
      <c r="W106" s="162"/>
      <c r="X106" s="162"/>
      <c r="Y106" s="162"/>
      <c r="Z106" s="162"/>
      <c r="AA106" s="162"/>
      <c r="AB106" s="162"/>
      <c r="AC106" s="162"/>
      <c r="AD106" s="162"/>
      <c r="AE106" s="162"/>
      <c r="AF106" s="158"/>
    </row>
    <row r="107" spans="1:32" ht="30" customHeight="1" x14ac:dyDescent="0.2">
      <c r="A107" s="160"/>
      <c r="B107" s="159"/>
      <c r="C107" s="159"/>
      <c r="D107" s="735"/>
      <c r="E107" s="159"/>
      <c r="F107" s="159"/>
      <c r="G107" s="159"/>
      <c r="H107" s="159"/>
      <c r="I107" s="159"/>
      <c r="J107" s="159"/>
      <c r="K107" s="159"/>
      <c r="L107" s="159"/>
      <c r="M107" s="159"/>
      <c r="N107" s="159"/>
      <c r="O107" s="159"/>
      <c r="P107" s="159"/>
      <c r="Z107" s="736"/>
      <c r="AA107" s="760"/>
      <c r="AB107" s="161"/>
      <c r="AF107" s="158"/>
    </row>
    <row r="108" spans="1:32" ht="30" customHeight="1" x14ac:dyDescent="0.2">
      <c r="A108" s="160"/>
      <c r="B108" s="159"/>
      <c r="C108" s="159"/>
      <c r="D108" s="736"/>
      <c r="E108" s="159"/>
      <c r="F108" s="159"/>
      <c r="G108" s="159"/>
      <c r="H108" s="159"/>
      <c r="I108" s="159"/>
      <c r="J108" s="159"/>
      <c r="K108" s="159"/>
      <c r="L108" s="159"/>
      <c r="M108" s="159"/>
      <c r="N108" s="159"/>
      <c r="O108" s="159"/>
      <c r="P108" s="159"/>
      <c r="Z108" s="736"/>
      <c r="AA108" s="760"/>
      <c r="AB108" s="161"/>
      <c r="AF108" s="158"/>
    </row>
    <row r="109" spans="1:32" ht="34.5" customHeight="1" x14ac:dyDescent="0.2">
      <c r="A109" s="160"/>
      <c r="B109" s="159"/>
      <c r="C109" s="159"/>
      <c r="D109" s="736"/>
      <c r="E109" s="159"/>
      <c r="F109" s="159"/>
      <c r="G109" s="159"/>
      <c r="H109" s="159"/>
      <c r="I109" s="159"/>
      <c r="J109" s="159"/>
      <c r="K109" s="159"/>
      <c r="L109" s="159"/>
      <c r="M109" s="159"/>
      <c r="N109" s="159"/>
      <c r="O109" s="159"/>
      <c r="P109" s="159"/>
      <c r="Z109" s="736"/>
      <c r="AA109" s="760"/>
      <c r="AF109" s="158"/>
    </row>
    <row r="110" spans="1:32" ht="34.5" customHeight="1" thickBot="1" x14ac:dyDescent="0.25">
      <c r="A110" s="157"/>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712"/>
      <c r="AD110" s="712"/>
      <c r="AE110" s="712"/>
      <c r="AF110" s="155"/>
    </row>
    <row r="118" spans="29:29" x14ac:dyDescent="0.2">
      <c r="AC118" s="154"/>
    </row>
  </sheetData>
  <mergeCells count="269">
    <mergeCell ref="AC19:AE19"/>
    <mergeCell ref="Y33:AE33"/>
    <mergeCell ref="Q34:W34"/>
    <mergeCell ref="Y27:AB27"/>
    <mergeCell ref="AC27:AE27"/>
    <mergeCell ref="Y26:AB26"/>
    <mergeCell ref="Y28:AB28"/>
    <mergeCell ref="AC29:AE29"/>
    <mergeCell ref="Y30:AB30"/>
    <mergeCell ref="Y34:AE34"/>
    <mergeCell ref="Q32:AE32"/>
    <mergeCell ref="AC20:AE20"/>
    <mergeCell ref="AC21:AE21"/>
    <mergeCell ref="U21:W21"/>
    <mergeCell ref="Q21:T21"/>
    <mergeCell ref="AC30:AE30"/>
    <mergeCell ref="AC26:AE26"/>
    <mergeCell ref="Y19:AB19"/>
    <mergeCell ref="Y24:AE24"/>
    <mergeCell ref="Y23:AE23"/>
    <mergeCell ref="G1:AA1"/>
    <mergeCell ref="G2:AC2"/>
    <mergeCell ref="G3:AC3"/>
    <mergeCell ref="B5:F5"/>
    <mergeCell ref="N6:R9"/>
    <mergeCell ref="D6:F9"/>
    <mergeCell ref="J6:L9"/>
    <mergeCell ref="V6:Y9"/>
    <mergeCell ref="Y16:AB16"/>
    <mergeCell ref="B4:F4"/>
    <mergeCell ref="H4:L4"/>
    <mergeCell ref="N4:R4"/>
    <mergeCell ref="T4:Y4"/>
    <mergeCell ref="AA4:AE4"/>
    <mergeCell ref="AC6:AE9"/>
    <mergeCell ref="Y14:AE14"/>
    <mergeCell ref="Q14:W14"/>
    <mergeCell ref="B14:O15"/>
    <mergeCell ref="Q15:W15"/>
    <mergeCell ref="Y15:AE15"/>
    <mergeCell ref="AC16:AE16"/>
    <mergeCell ref="C19:D19"/>
    <mergeCell ref="U16:W16"/>
    <mergeCell ref="U17:W17"/>
    <mergeCell ref="U18:W18"/>
    <mergeCell ref="Q19:T19"/>
    <mergeCell ref="E18:L18"/>
    <mergeCell ref="C18:D18"/>
    <mergeCell ref="I25:L25"/>
    <mergeCell ref="B31:O33"/>
    <mergeCell ref="Q16:T16"/>
    <mergeCell ref="Q17:T17"/>
    <mergeCell ref="Q18:T18"/>
    <mergeCell ref="I22:L22"/>
    <mergeCell ref="E19:H19"/>
    <mergeCell ref="I19:L19"/>
    <mergeCell ref="U19:W19"/>
    <mergeCell ref="E21:H21"/>
    <mergeCell ref="E22:H22"/>
    <mergeCell ref="U20:W20"/>
    <mergeCell ref="I23:L23"/>
    <mergeCell ref="Q20:T20"/>
    <mergeCell ref="C21:D21"/>
    <mergeCell ref="C20:D20"/>
    <mergeCell ref="C29:D29"/>
    <mergeCell ref="E25:H25"/>
    <mergeCell ref="Q33:W33"/>
    <mergeCell ref="J34:O34"/>
    <mergeCell ref="C27:D27"/>
    <mergeCell ref="C28:D28"/>
    <mergeCell ref="E28:H28"/>
    <mergeCell ref="I28:L28"/>
    <mergeCell ref="AC28:AE28"/>
    <mergeCell ref="Y29:AB29"/>
    <mergeCell ref="AC25:AE25"/>
    <mergeCell ref="Y25:AB25"/>
    <mergeCell ref="C26:D26"/>
    <mergeCell ref="B34:G34"/>
    <mergeCell ref="I29:L29"/>
    <mergeCell ref="E29:H29"/>
    <mergeCell ref="E27:H27"/>
    <mergeCell ref="I27:L27"/>
    <mergeCell ref="E26:H26"/>
    <mergeCell ref="I26:L26"/>
    <mergeCell ref="M70:O70"/>
    <mergeCell ref="J68:L68"/>
    <mergeCell ref="M68:O68"/>
    <mergeCell ref="AA107:AA109"/>
    <mergeCell ref="Y20:AB20"/>
    <mergeCell ref="Y21:AB21"/>
    <mergeCell ref="J49:L49"/>
    <mergeCell ref="J52:O52"/>
    <mergeCell ref="E51:G51"/>
    <mergeCell ref="B52:G52"/>
    <mergeCell ref="B51:D51"/>
    <mergeCell ref="E50:G50"/>
    <mergeCell ref="C22:D22"/>
    <mergeCell ref="C23:D23"/>
    <mergeCell ref="C24:D24"/>
    <mergeCell ref="C25:D25"/>
    <mergeCell ref="E24:H24"/>
    <mergeCell ref="I24:L24"/>
    <mergeCell ref="E23:H23"/>
    <mergeCell ref="Q23:W23"/>
    <mergeCell ref="B37:D37"/>
    <mergeCell ref="B35:D35"/>
    <mergeCell ref="B38:D38"/>
    <mergeCell ref="M48:O48"/>
    <mergeCell ref="B61:D61"/>
    <mergeCell ref="B59:D59"/>
    <mergeCell ref="J56:O57"/>
    <mergeCell ref="M61:O61"/>
    <mergeCell ref="B69:D69"/>
    <mergeCell ref="Z107:Z109"/>
    <mergeCell ref="I80:M81"/>
    <mergeCell ref="D82:H82"/>
    <mergeCell ref="I82:M82"/>
    <mergeCell ref="M75:O75"/>
    <mergeCell ref="E67:G67"/>
    <mergeCell ref="D88:M88"/>
    <mergeCell ref="I85:M85"/>
    <mergeCell ref="E75:G75"/>
    <mergeCell ref="B68:G68"/>
    <mergeCell ref="E73:G73"/>
    <mergeCell ref="J67:L67"/>
    <mergeCell ref="M67:O67"/>
    <mergeCell ref="E70:G70"/>
    <mergeCell ref="J72:O72"/>
    <mergeCell ref="E69:G69"/>
    <mergeCell ref="Q70:AE70"/>
    <mergeCell ref="E74:G74"/>
    <mergeCell ref="B72:G72"/>
    <mergeCell ref="Q71:AE78"/>
    <mergeCell ref="Q79:AE79"/>
    <mergeCell ref="Q80:AE86"/>
    <mergeCell ref="M73:O73"/>
    <mergeCell ref="I84:M84"/>
    <mergeCell ref="D85:H85"/>
    <mergeCell ref="D80:H81"/>
    <mergeCell ref="D107:D109"/>
    <mergeCell ref="D83:H83"/>
    <mergeCell ref="D87:H87"/>
    <mergeCell ref="I87:M87"/>
    <mergeCell ref="I83:M83"/>
    <mergeCell ref="D86:H86"/>
    <mergeCell ref="I86:M86"/>
    <mergeCell ref="B73:D73"/>
    <mergeCell ref="AC110:AE110"/>
    <mergeCell ref="B70:D70"/>
    <mergeCell ref="J62:L62"/>
    <mergeCell ref="M62:O62"/>
    <mergeCell ref="J64:L64"/>
    <mergeCell ref="J75:L75"/>
    <mergeCell ref="D78:M78"/>
    <mergeCell ref="D79:H79"/>
    <mergeCell ref="I79:M79"/>
    <mergeCell ref="D84:H84"/>
    <mergeCell ref="B75:D75"/>
    <mergeCell ref="J74:O74"/>
    <mergeCell ref="B64:G64"/>
    <mergeCell ref="J70:L70"/>
    <mergeCell ref="B63:G63"/>
    <mergeCell ref="M64:O64"/>
    <mergeCell ref="J63:L63"/>
    <mergeCell ref="M63:O63"/>
    <mergeCell ref="J73:L73"/>
    <mergeCell ref="B66:D66"/>
    <mergeCell ref="B67:D67"/>
    <mergeCell ref="B65:D65"/>
    <mergeCell ref="E65:G65"/>
    <mergeCell ref="B74:D74"/>
    <mergeCell ref="AC17:AE17"/>
    <mergeCell ref="B11:O12"/>
    <mergeCell ref="Q11:AE12"/>
    <mergeCell ref="Y18:AB18"/>
    <mergeCell ref="C17:L17"/>
    <mergeCell ref="AC18:AE18"/>
    <mergeCell ref="Y17:AB17"/>
    <mergeCell ref="Y35:AE35"/>
    <mergeCell ref="M45:O45"/>
    <mergeCell ref="J45:L45"/>
    <mergeCell ref="M38:O38"/>
    <mergeCell ref="I21:L21"/>
    <mergeCell ref="E20:H20"/>
    <mergeCell ref="I20:L20"/>
    <mergeCell ref="E45:G45"/>
    <mergeCell ref="J36:L36"/>
    <mergeCell ref="J44:L44"/>
    <mergeCell ref="Q35:W35"/>
    <mergeCell ref="Q36:W36"/>
    <mergeCell ref="J37:L37"/>
    <mergeCell ref="E35:G35"/>
    <mergeCell ref="J43:O43"/>
    <mergeCell ref="Q24:W30"/>
    <mergeCell ref="I30:L30"/>
    <mergeCell ref="M35:O35"/>
    <mergeCell ref="J35:L35"/>
    <mergeCell ref="J50:L50"/>
    <mergeCell ref="M49:O49"/>
    <mergeCell ref="B43:G43"/>
    <mergeCell ref="B45:D45"/>
    <mergeCell ref="E47:G47"/>
    <mergeCell ref="B56:G56"/>
    <mergeCell ref="B57:D57"/>
    <mergeCell ref="J46:L46"/>
    <mergeCell ref="J47:L47"/>
    <mergeCell ref="B60:D60"/>
    <mergeCell ref="E57:G57"/>
    <mergeCell ref="B53:D53"/>
    <mergeCell ref="E53:G53"/>
    <mergeCell ref="B47:D47"/>
    <mergeCell ref="E48:G48"/>
    <mergeCell ref="B49:D49"/>
    <mergeCell ref="E54:G54"/>
    <mergeCell ref="E59:G59"/>
    <mergeCell ref="B58:D58"/>
    <mergeCell ref="E58:G58"/>
    <mergeCell ref="E60:G60"/>
    <mergeCell ref="B50:D50"/>
    <mergeCell ref="B48:D48"/>
    <mergeCell ref="E49:G49"/>
    <mergeCell ref="J69:L69"/>
    <mergeCell ref="M47:O47"/>
    <mergeCell ref="M69:O69"/>
    <mergeCell ref="M54:O54"/>
    <mergeCell ref="M55:O55"/>
    <mergeCell ref="J61:L61"/>
    <mergeCell ref="M53:O53"/>
    <mergeCell ref="Y36:AE36"/>
    <mergeCell ref="Y37:AE37"/>
    <mergeCell ref="Q59:AE69"/>
    <mergeCell ref="Q37:W37"/>
    <mergeCell ref="M50:O50"/>
    <mergeCell ref="J53:L53"/>
    <mergeCell ref="M44:O44"/>
    <mergeCell ref="M36:O36"/>
    <mergeCell ref="J38:L38"/>
    <mergeCell ref="M37:O37"/>
    <mergeCell ref="M40:O40"/>
    <mergeCell ref="J39:O39"/>
    <mergeCell ref="J48:L48"/>
    <mergeCell ref="Q49:AE57"/>
    <mergeCell ref="Q39:AE39"/>
    <mergeCell ref="Q40:AE47"/>
    <mergeCell ref="Q48:AE48"/>
    <mergeCell ref="E66:G66"/>
    <mergeCell ref="J42:O42"/>
    <mergeCell ref="J40:L40"/>
    <mergeCell ref="E36:G36"/>
    <mergeCell ref="B44:D44"/>
    <mergeCell ref="Q58:AE58"/>
    <mergeCell ref="M46:O46"/>
    <mergeCell ref="J66:O66"/>
    <mergeCell ref="E44:G44"/>
    <mergeCell ref="E37:G37"/>
    <mergeCell ref="B40:D40"/>
    <mergeCell ref="E38:G38"/>
    <mergeCell ref="E40:G40"/>
    <mergeCell ref="B46:D46"/>
    <mergeCell ref="E46:G46"/>
    <mergeCell ref="J59:O59"/>
    <mergeCell ref="J55:L55"/>
    <mergeCell ref="J60:O60"/>
    <mergeCell ref="J54:L54"/>
    <mergeCell ref="B36:D36"/>
    <mergeCell ref="B39:G39"/>
    <mergeCell ref="B54:D54"/>
    <mergeCell ref="E61:G61"/>
    <mergeCell ref="B42:G42"/>
  </mergeCells>
  <conditionalFormatting sqref="G3:AC3">
    <cfRule type="containsErrors" dxfId="0" priority="1" stopIfTrue="1">
      <formula>ISERROR(G3)</formula>
    </cfRule>
  </conditionalFormatting>
  <printOptions horizontalCentered="1" verticalCentered="1"/>
  <pageMargins left="0.11811023622047245" right="0.11811023622047245" top="0.11811023622047245" bottom="0.11811023622047245" header="0" footer="0"/>
  <pageSetup paperSize="8" scale="35" fitToWidth="0" fitToHeight="0" orientation="portrait" r:id="rId1"/>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3"/>
  <dimension ref="A1:N198"/>
  <sheetViews>
    <sheetView workbookViewId="0">
      <selection activeCell="E22" sqref="E22"/>
    </sheetView>
  </sheetViews>
  <sheetFormatPr baseColWidth="10" defaultColWidth="9.1640625" defaultRowHeight="15" x14ac:dyDescent="0.2"/>
  <cols>
    <col min="1" max="1" width="46" style="86" bestFit="1" customWidth="1"/>
    <col min="2" max="2" width="40.33203125" style="86" bestFit="1" customWidth="1"/>
    <col min="3" max="3" width="9.1640625" style="86"/>
    <col min="4" max="4" width="33.83203125" style="86" bestFit="1" customWidth="1"/>
    <col min="5" max="5" width="30.6640625" style="86" customWidth="1"/>
    <col min="6" max="6" width="9.1640625" style="86"/>
    <col min="7" max="7" width="30.5" style="86" bestFit="1" customWidth="1"/>
    <col min="8" max="8" width="29.1640625" style="86" bestFit="1" customWidth="1"/>
    <col min="9" max="9" width="9.1640625" style="86"/>
    <col min="10" max="10" width="16.5" style="86" customWidth="1"/>
    <col min="11" max="11" width="35" style="86" bestFit="1" customWidth="1"/>
    <col min="12" max="13" width="11.83203125" style="86" customWidth="1"/>
    <col min="14" max="14" width="35.1640625" style="86" bestFit="1" customWidth="1"/>
    <col min="15" max="16384" width="9.1640625" style="86"/>
  </cols>
  <sheetData>
    <row r="1" spans="1:14" x14ac:dyDescent="0.2">
      <c r="A1" s="86" t="e">
        <f>'POB N08'!#REF!</f>
        <v>#REF!</v>
      </c>
      <c r="B1" s="90" t="str" cm="1">
        <f t="array" ref="B1:B198">POB[NOME]</f>
        <v>AARON CARTER CAMPBELL</v>
      </c>
      <c r="D1" s="283" t="s">
        <v>1147</v>
      </c>
      <c r="E1" s="86" t="str" cm="1">
        <f t="array" ref="E1">INDEX('POB N08'!$B$5:$C$202,MATCH(D1,IF('POB N08'!$D$5:$D$202="",'POB N08'!$C$5:$C$202,'POB N08'!$D$5:$D$202 ),0),1)</f>
        <v>RODION SERDYUKOV</v>
      </c>
      <c r="G1" s="87" t="s">
        <v>1090</v>
      </c>
      <c r="H1" s="86" t="str" cm="1">
        <f t="array" ref="H1">INDEX('POB N08'!$B$5:$C$202,MATCH(G1,IF('POB N08'!$D$5:$D$202="",'POB N08'!$C$5:$C$202,'POB N08'!$D$5:$D$202 ),0),1)</f>
        <v xml:space="preserve">ANDERSON CALIXTO MACEDO </v>
      </c>
      <c r="J1" s="89" t="s">
        <v>1129</v>
      </c>
      <c r="K1" s="86" t="str" cm="1">
        <f t="array" ref="K1">INDEX('POB N08'!$B$5:$C$202,MATCH(J1,IF('POB N08'!$D$5:$D$202="",'POB N08'!$C$5:$C$202,'POB N08'!$D$5:$D$202 ),0),1)</f>
        <v>ANDERSON CARON SCHWENCK</v>
      </c>
      <c r="M1" s="233" t="s">
        <v>1129</v>
      </c>
      <c r="N1" s="86" t="str" cm="1">
        <f t="array" ref="N1">INDEX(POB[NOME],SMALL(IF(IF(POB[FUNÇÃO TABELA MESTRA]="", IF(POB[FUNÇÃO EXERCIDA]="", POB[FUNÇÃO ORIGINAL],POB[FUNÇÃO EXERCIDA]), POB[FUNÇÃO TABELA MESTRA])=M$1,ROW(POB[NOME])),ROW()-0)-4,1)</f>
        <v>ANDERSON CARON SCHWENCK</v>
      </c>
    </row>
    <row r="2" spans="1:14" x14ac:dyDescent="0.2">
      <c r="B2" s="86" t="str">
        <v xml:space="preserve">ADEMILTON ALVES DA SILVA </v>
      </c>
      <c r="D2" s="88" t="s">
        <v>1110</v>
      </c>
      <c r="E2" s="86" t="str" cm="1">
        <f t="array" ref="E2">INDEX('POB N08'!$B$5:$C$202,MATCH(D2,IF('POB N08'!$D$5:$D$202="",'POB N08'!$C$5:$C$202,'POB N08'!$D$5:$D$202 ),0),1)</f>
        <v>MAURO CAMPOS DA SILVA</v>
      </c>
      <c r="G2" s="87" t="s">
        <v>1118</v>
      </c>
      <c r="H2" s="86" t="str" cm="1">
        <f t="array" ref="H2">INDEX('POB N08'!$B$5:$C$202,MATCH(G2,IF('POB N08'!$D$5:$D$202="",'POB N08'!$C$5:$C$202,'POB N08'!$D$5:$D$202 ),0),1)</f>
        <v>ERIK VAN NOUHUYS</v>
      </c>
      <c r="J2" s="87" t="s">
        <v>1105</v>
      </c>
      <c r="K2" s="86" t="str" cm="1">
        <f t="array" ref="K2">INDEX('POB N08'!$B$5:$C$202,MATCH(J2,IF('POB N08'!$D$5:$D$202="",'POB N08'!$C$5:$C$202,'POB N08'!$D$5:$D$202 ),0),1)</f>
        <v>SILVERIO MAIA</v>
      </c>
      <c r="N2" s="86" t="str" cm="1">
        <f t="array" ref="N2">INDEX(POB[NOME],SMALL(IF(IF(POB[FUNÇÃO TABELA MESTRA]="", IF(POB[FUNÇÃO EXERCIDA]="", POB[FUNÇÃO ORIGINAL],POB[FUNÇÃO EXERCIDA]), POB[FUNÇÃO TABELA MESTRA])=M$1,ROW(POB[NOME])),ROW()-0)-4,1)</f>
        <v>LEONARDO JOSE DE CARVALHO MOREIRA</v>
      </c>
    </row>
    <row r="3" spans="1:14" x14ac:dyDescent="0.2">
      <c r="B3" s="86" t="str">
        <v>ALAN DE OLIVEIRA BELIZARIO</v>
      </c>
      <c r="D3" s="283" t="s">
        <v>1157</v>
      </c>
      <c r="E3" s="86" t="str" cm="1">
        <f t="array" ref="E3">INDEX('POB N08'!$B$5:$C$202,MATCH(D3,IF('POB N08'!$D$5:$D$202="",'POB N08'!$C$5:$C$202,'POB N08'!$D$5:$D$202 ),0),1)</f>
        <v>STEPHEN PAUL WENTWORTH</v>
      </c>
      <c r="G3" s="87" t="s">
        <v>1095</v>
      </c>
      <c r="H3" s="86" t="str" cm="1">
        <f t="array" ref="H3">INDEX('POB N08'!$B$5:$C$202,MATCH(G3,IF('POB N08'!$D$5:$D$202="",'POB N08'!$C$5:$C$202,'POB N08'!$D$5:$D$202 ),0),1)</f>
        <v>BRUNO OUTOR MARINS</v>
      </c>
      <c r="N3" s="86" t="e" cm="1">
        <f t="array" ref="N3">INDEX(POB[NOME],SMALL(IF(IF(POB[FUNÇÃO TABELA MESTRA]="", IF(POB[FUNÇÃO EXERCIDA]="", POB[FUNÇÃO ORIGINAL],POB[FUNÇÃO EXERCIDA]), POB[FUNÇÃO TABELA MESTRA])=M$1,ROW(POB[NOME])),ROW()-0)-4,1)</f>
        <v>#NUM!</v>
      </c>
    </row>
    <row r="4" spans="1:14" x14ac:dyDescent="0.2">
      <c r="B4" s="86" t="str">
        <v>ALCIDES COSTA JUNIOR - veio 346</v>
      </c>
      <c r="D4" s="283" t="s">
        <v>1102</v>
      </c>
      <c r="E4" s="86" t="str" cm="1">
        <f t="array" ref="E4">INDEX('POB N08'!$B$5:$C$202,MATCH(D4,IF('POB N08'!$D$5:$D$202="",'POB N08'!$C$5:$C$202,'POB N08'!$D$5:$D$202 ),0),1)</f>
        <v>AARON CARTER CAMPBELL</v>
      </c>
      <c r="G4" s="270" t="s">
        <v>1510</v>
      </c>
      <c r="H4" s="86" t="str" cm="1">
        <f t="array" ref="H4">INDEX('POB N08'!$B$5:$C$202,MATCH(G4,IF('POB N08'!$D$5:$D$202="",'POB N08'!$C$5:$C$202,'POB N08'!$D$5:$D$202 ),0),1)</f>
        <v>CASSIO FERNANDO MONTE POLI</v>
      </c>
      <c r="N4" s="86" t="e" cm="1">
        <f t="array" ref="N4">INDEX(POB[NOME],SMALL(IF(IF(POB[FUNÇÃO TABELA MESTRA]="", IF(POB[FUNÇÃO EXERCIDA]="", POB[FUNÇÃO ORIGINAL],POB[FUNÇÃO EXERCIDA]), POB[FUNÇÃO TABELA MESTRA])=M$1,ROW(POB[NOME])),ROW()-0)-4,1)</f>
        <v>#NUM!</v>
      </c>
    </row>
    <row r="5" spans="1:14" x14ac:dyDescent="0.2">
      <c r="B5" s="86" t="str">
        <v>ALESSANDRO DE ASSIS LEITE</v>
      </c>
      <c r="N5" s="86" t="e" cm="1">
        <f t="array" ref="N5">INDEX(POB[NOME],SMALL(IF(IF(POB[FUNÇÃO TABELA MESTRA]="", IF(POB[FUNÇÃO EXERCIDA]="", POB[FUNÇÃO ORIGINAL],POB[FUNÇÃO EXERCIDA]), POB[FUNÇÃO TABELA MESTRA])=M$1,ROW(POB[NOME])),ROW()-0)-4,1)</f>
        <v>#NUM!</v>
      </c>
    </row>
    <row r="6" spans="1:14" x14ac:dyDescent="0.2">
      <c r="B6" s="86" t="str">
        <v>ALEX WALLACE DA SILVA PEREZ</v>
      </c>
      <c r="N6" s="86" t="e" cm="1">
        <f t="array" ref="N6">INDEX(POB[NOME],SMALL(IF(IF(POB[FUNÇÃO TABELA MESTRA]="", IF(POB[FUNÇÃO EXERCIDA]="", POB[FUNÇÃO ORIGINAL],POB[FUNÇÃO EXERCIDA]), POB[FUNÇÃO TABELA MESTRA])=M$1,ROW(POB[NOME])),ROW()-0)-4,1)</f>
        <v>#NUM!</v>
      </c>
    </row>
    <row r="7" spans="1:14" x14ac:dyDescent="0.2">
      <c r="B7" s="86" t="str">
        <v>ALEXANDRE GOMES ZEFERINO</v>
      </c>
      <c r="D7" s="88" t="s">
        <v>1056</v>
      </c>
      <c r="E7" s="86" t="str" cm="1">
        <f t="array" ref="E7">INDEX(POB[NOME],SMALL(IF(IF(POB[FUNÇÃO TABELA MESTRA]="", IF(POB[FUNÇÃO EXERCIDA]="", POB[FUNÇÃO ORIGINAL],POB[FUNÇÃO EXERCIDA]), POB[FUNÇÃO TABELA MESTRA])=D$7,ROW(POB[NOME])),ROW()-6)-4,1)</f>
        <v>DANIEL RAMOS PESSANHA DA SILVA</v>
      </c>
      <c r="G7" s="87" t="s">
        <v>1077</v>
      </c>
      <c r="H7" s="86" t="str" cm="1">
        <f t="array" ref="H7">INDEX(POB[NOME],SMALL(IF(IF(POB[FUNÇÃO TABELA MESTRA]="", IF(POB[FUNÇÃO EXERCIDA]="", POB[FUNÇÃO ORIGINAL],POB[FUNÇÃO EXERCIDA]), POB[FUNÇÃO TABELA MESTRA])=G$7,ROW(POB[NOME])),ROW()-6)-4,1)</f>
        <v>JOSE HAMILTON MENDES FILHO</v>
      </c>
      <c r="J7" s="87" t="s">
        <v>1088</v>
      </c>
      <c r="K7" s="86" t="str" cm="1">
        <f t="array" ref="K7">INDEX(POB[NOME],SMALL(IF(IF(POB[FUNÇÃO TABELA MESTRA]="", IF(POB[FUNÇÃO EXERCIDA]="", POB[FUNÇÃO ORIGINAL],POB[FUNÇÃO EXERCIDA]), POB[FUNÇÃO TABELA MESTRA])=J$7,ROW(POB[NOME])),ROW()-6)-4,1)</f>
        <v>FLÁVIO MOREIRA LEMOS</v>
      </c>
      <c r="M7" s="270" t="s">
        <v>1040</v>
      </c>
      <c r="N7" s="86" t="str" cm="1">
        <f t="array" ref="N7">INDEX(POB[NOME],SMALL(IF(IF(POB[FUNÇÃO TABELA MESTRA]="", IF(POB[FUNÇÃO EXERCIDA]="", POB[FUNÇÃO ORIGINAL],POB[FUNÇÃO EXERCIDA]), POB[FUNÇÃO TABELA MESTRA])=M$7,ROW(POB[NOME])),ROW()-6)-4,1)</f>
        <v>KLEUDER FERREIRA CORTES</v>
      </c>
    </row>
    <row r="8" spans="1:14" x14ac:dyDescent="0.2">
      <c r="B8" s="86" t="str">
        <v>ALEXANDRE HELON VASCONCELLOS</v>
      </c>
      <c r="E8" s="86" t="str" cm="1">
        <f t="array" ref="E8">INDEX(POB[NOME],SMALL(IF(IF(POB[FUNÇÃO TABELA MESTRA]="", IF(POB[FUNÇÃO EXERCIDA]="", POB[FUNÇÃO ORIGINAL],POB[FUNÇÃO EXERCIDA]), POB[FUNÇÃO TABELA MESTRA])=D$7,ROW(POB[NOME])),ROW()-6)-4,1)</f>
        <v>VICTOR PARENTE BARBOSA</v>
      </c>
      <c r="H8" s="86" t="str" cm="1">
        <f t="array" ref="H8">INDEX(POB[NOME],SMALL(IF(IF(POB[FUNÇÃO TABELA MESTRA]="", IF(POB[FUNÇÃO EXERCIDA]="", POB[FUNÇÃO ORIGINAL],POB[FUNÇÃO EXERCIDA]), POB[FUNÇÃO TABELA MESTRA])=G$7,ROW(POB[NOME])),ROW()-6)-4,1)</f>
        <v>RENATO VILLELA</v>
      </c>
      <c r="K8" s="86" t="str" cm="1">
        <f t="array" ref="K8">INDEX(POB[NOME],SMALL(IF(IF(POB[FUNÇÃO TABELA MESTRA]="", IF(POB[FUNÇÃO EXERCIDA]="", POB[FUNÇÃO ORIGINAL],POB[FUNÇÃO EXERCIDA]), POB[FUNÇÃO TABELA MESTRA])=J$7,ROW(POB[NOME])),ROW()-6)-4,1)</f>
        <v>WESLEY DA COSTA ALVES</v>
      </c>
      <c r="N8" s="86" t="str" cm="1">
        <f t="array" ref="N8">INDEX(POB[NOME],SMALL(IF(IF(POB[FUNÇÃO TABELA MESTRA]="", IF(POB[FUNÇÃO EXERCIDA]="", POB[FUNÇÃO ORIGINAL],POB[FUNÇÃO EXERCIDA]), POB[FUNÇÃO TABELA MESTRA])=M$7,ROW(POB[NOME])),ROW()-6)-4,1)</f>
        <v>SONIA MARIA PEREIRA MOTA</v>
      </c>
    </row>
    <row r="9" spans="1:14" x14ac:dyDescent="0.2">
      <c r="B9" s="86" t="str">
        <v>ALEXSANDRO HENRIQUE SANTOS SILVA</v>
      </c>
      <c r="E9" s="86" t="e" cm="1">
        <f t="array" ref="E9">INDEX(POB[NOME],SMALL(IF(IF(POB[FUNÇÃO TABELA MESTRA]="", IF(POB[FUNÇÃO EXERCIDA]="", POB[FUNÇÃO ORIGINAL],POB[FUNÇÃO EXERCIDA]), POB[FUNÇÃO TABELA MESTRA])=D$7,ROW(POB[NOME])),ROW()-6)-4,1)</f>
        <v>#NUM!</v>
      </c>
      <c r="H9" s="86" t="e" cm="1">
        <f t="array" ref="H9">INDEX(POB[NOME],SMALL(IF(IF(POB[FUNÇÃO TABELA MESTRA]="", IF(POB[FUNÇÃO EXERCIDA]="", POB[FUNÇÃO ORIGINAL],POB[FUNÇÃO EXERCIDA]), POB[FUNÇÃO TABELA MESTRA])=G$7,ROW(POB[NOME])),ROW()-6)-4,1)</f>
        <v>#NUM!</v>
      </c>
      <c r="K9" s="86" t="e" cm="1">
        <f t="array" ref="K9">INDEX(POB[NOME],SMALL(IF(IF(POB[FUNÇÃO TABELA MESTRA]="", IF(POB[FUNÇÃO EXERCIDA]="", POB[FUNÇÃO ORIGINAL],POB[FUNÇÃO EXERCIDA]), POB[FUNÇÃO TABELA MESTRA])=J$7,ROW(POB[NOME])),ROW()-6)-4,1)</f>
        <v>#NUM!</v>
      </c>
      <c r="N9" s="86" t="e" cm="1">
        <f t="array" ref="N9">INDEX(POB[NOME],SMALL(IF(IF(POB[FUNÇÃO TABELA MESTRA]="", IF(POB[FUNÇÃO EXERCIDA]="", POB[FUNÇÃO ORIGINAL],POB[FUNÇÃO EXERCIDA]), POB[FUNÇÃO TABELA MESTRA])=M$7,ROW(POB[NOME])),ROW()-6)-4,1)</f>
        <v>#NUM!</v>
      </c>
    </row>
    <row r="10" spans="1:14" x14ac:dyDescent="0.2">
      <c r="B10" s="86" t="str">
        <v>ALRICIMAR RODRIGUES CAMPELO</v>
      </c>
      <c r="E10" s="86" t="e" cm="1">
        <f t="array" ref="E10">INDEX(POB[NOME],SMALL(IF(IF(POB[FUNÇÃO TABELA MESTRA]="", IF(POB[FUNÇÃO EXERCIDA]="", POB[FUNÇÃO ORIGINAL],POB[FUNÇÃO EXERCIDA]), POB[FUNÇÃO TABELA MESTRA])=D$7,ROW(POB[NOME])),ROW()-6)-4,1)</f>
        <v>#NUM!</v>
      </c>
      <c r="H10" s="86" t="e" cm="1">
        <f t="array" ref="H10">INDEX(POB[NOME],SMALL(IF(IF(POB[FUNÇÃO TABELA MESTRA]="", IF(POB[FUNÇÃO EXERCIDA]="", POB[FUNÇÃO ORIGINAL],POB[FUNÇÃO EXERCIDA]), POB[FUNÇÃO TABELA MESTRA])=G$7,ROW(POB[NOME])),ROW()-6)-4,1)</f>
        <v>#NUM!</v>
      </c>
      <c r="K10" s="86" t="e" cm="1">
        <f t="array" ref="K10">INDEX(POB[NOME],SMALL(IF(IF(POB[FUNÇÃO TABELA MESTRA]="", IF(POB[FUNÇÃO EXERCIDA]="", POB[FUNÇÃO ORIGINAL],POB[FUNÇÃO EXERCIDA]), POB[FUNÇÃO TABELA MESTRA])=J$7,ROW(POB[NOME])),ROW()-6)-4,1)</f>
        <v>#NUM!</v>
      </c>
      <c r="N10" s="86" t="e" cm="1">
        <f t="array" ref="N10">INDEX(POB[NOME],SMALL(IF(IF(POB[FUNÇÃO TABELA MESTRA]="", IF(POB[FUNÇÃO EXERCIDA]="", POB[FUNÇÃO ORIGINAL],POB[FUNÇÃO EXERCIDA]), POB[FUNÇÃO TABELA MESTRA])=M$7,ROW(POB[NOME])),ROW()-6)-4,1)</f>
        <v>#NUM!</v>
      </c>
    </row>
    <row r="11" spans="1:14" x14ac:dyDescent="0.2">
      <c r="B11" s="86" t="str">
        <v>ALVARO BURGHARDT</v>
      </c>
      <c r="E11" s="86" t="e" cm="1">
        <f t="array" ref="E11">INDEX(POB[NOME],SMALL(IF(IF(POB[FUNÇÃO TABELA MESTRA]="", IF(POB[FUNÇÃO EXERCIDA]="", POB[FUNÇÃO ORIGINAL],POB[FUNÇÃO EXERCIDA]), POB[FUNÇÃO TABELA MESTRA])=D$7,ROW(POB[NOME])),ROW()-6)-4,1)</f>
        <v>#NUM!</v>
      </c>
      <c r="H11" s="86" t="e" cm="1">
        <f t="array" ref="H11">INDEX(POB[NOME],SMALL(IF(IF(POB[FUNÇÃO TABELA MESTRA]="", IF(POB[FUNÇÃO EXERCIDA]="", POB[FUNÇÃO ORIGINAL],POB[FUNÇÃO EXERCIDA]), POB[FUNÇÃO TABELA MESTRA])=G$7,ROW(POB[NOME])),ROW()-6)-4,1)</f>
        <v>#NUM!</v>
      </c>
      <c r="K11" s="86" t="e" cm="1">
        <f t="array" ref="K11">INDEX(POB[NOME],SMALL(IF(IF(POB[FUNÇÃO TABELA MESTRA]="", IF(POB[FUNÇÃO EXERCIDA]="", POB[FUNÇÃO ORIGINAL],POB[FUNÇÃO EXERCIDA]), POB[FUNÇÃO TABELA MESTRA])=J$7,ROW(POB[NOME])),ROW()-6)-4,1)</f>
        <v>#NUM!</v>
      </c>
      <c r="N11" s="86" t="e" cm="1">
        <f t="array" ref="N11">INDEX(POB[NOME],SMALL(IF(IF(POB[FUNÇÃO TABELA MESTRA]="", IF(POB[FUNÇÃO EXERCIDA]="", POB[FUNÇÃO ORIGINAL],POB[FUNÇÃO EXERCIDA]), POB[FUNÇÃO TABELA MESTRA])=M$7,ROW(POB[NOME])),ROW()-6)-4,1)</f>
        <v>#NUM!</v>
      </c>
    </row>
    <row r="12" spans="1:14" x14ac:dyDescent="0.2">
      <c r="B12" s="86" t="str">
        <v xml:space="preserve">ANDERSON CALIXTO MACEDO </v>
      </c>
      <c r="E12" s="86" t="e" cm="1">
        <f t="array" ref="E12">INDEX(POB[NOME],SMALL(IF(IF(POB[FUNÇÃO TABELA MESTRA]="", IF(POB[FUNÇÃO EXERCIDA]="", POB[FUNÇÃO ORIGINAL],POB[FUNÇÃO EXERCIDA]), POB[FUNÇÃO TABELA MESTRA])=D$7,ROW(POB[NOME])),ROW()-6)-4,1)</f>
        <v>#NUM!</v>
      </c>
      <c r="H12" s="86" t="e" cm="1">
        <f t="array" ref="H12">INDEX(POB[NOME],SMALL(IF(IF(POB[FUNÇÃO TABELA MESTRA]="", IF(POB[FUNÇÃO EXERCIDA]="", POB[FUNÇÃO ORIGINAL],POB[FUNÇÃO EXERCIDA]), POB[FUNÇÃO TABELA MESTRA])=G$7,ROW(POB[NOME])),ROW()-6)-4,1)</f>
        <v>#NUM!</v>
      </c>
      <c r="K12" s="86" t="e" cm="1">
        <f t="array" ref="K12">INDEX(POB[NOME],SMALL(IF(IF(POB[FUNÇÃO TABELA MESTRA]="", IF(POB[FUNÇÃO EXERCIDA]="", POB[FUNÇÃO ORIGINAL],POB[FUNÇÃO EXERCIDA]), POB[FUNÇÃO TABELA MESTRA])=J$7,ROW(POB[NOME])),ROW()-6)-4,1)</f>
        <v>#NUM!</v>
      </c>
      <c r="N12" s="86" t="e" cm="1">
        <f t="array" ref="N12">INDEX(POB[NOME],SMALL(IF(IF(POB[FUNÇÃO TABELA MESTRA]="", IF(POB[FUNÇÃO EXERCIDA]="", POB[FUNÇÃO ORIGINAL],POB[FUNÇÃO EXERCIDA]), POB[FUNÇÃO TABELA MESTRA])=M$7,ROW(POB[NOME])),ROW()-6)-4,1)</f>
        <v>#NUM!</v>
      </c>
    </row>
    <row r="13" spans="1:14" x14ac:dyDescent="0.2">
      <c r="B13" s="86" t="str">
        <v>ANDERSON CARON SCHWENCK</v>
      </c>
      <c r="E13" s="86" t="e" cm="1">
        <f t="array" ref="E13">INDEX(POB[NOME],SMALL(IF(IF(POB[FUNÇÃO TABELA MESTRA]="", IF(POB[FUNÇÃO EXERCIDA]="", POB[FUNÇÃO ORIGINAL],POB[FUNÇÃO EXERCIDA]), POB[FUNÇÃO TABELA MESTRA])=D$7,ROW(POB[NOME])),ROW()-6)-4,1)</f>
        <v>#NUM!</v>
      </c>
    </row>
    <row r="14" spans="1:14" x14ac:dyDescent="0.2">
      <c r="B14" s="86" t="str">
        <v>ANDERSON DAS NEVES ARAUJO</v>
      </c>
      <c r="D14" s="270" t="s">
        <v>1048</v>
      </c>
      <c r="E14" s="86" t="str" cm="1">
        <f t="array" ref="E14">INDEX(POB[NOME],SMALL(IF(IF(POB[FUNÇÃO TABELA MESTRA]="", IF(POB[FUNÇÃO EXERCIDA]="", POB[FUNÇÃO ORIGINAL],POB[FUNÇÃO EXERCIDA]), POB[FUNÇÃO TABELA MESTRA])=D$14,ROW(POB[NOME])),ROW()-13)-4,1)</f>
        <v>MAICO DE ALMEIDA OLIVEIRA</v>
      </c>
      <c r="G14" s="87" t="s">
        <v>1087</v>
      </c>
      <c r="H14" s="86" t="str" cm="1">
        <f t="array" ref="H14">INDEX(POB[NOME],SMALL(IF(IF(POB[FUNÇÃO TABELA MESTRA]="", IF(POB[FUNÇÃO EXERCIDA]="", POB[FUNÇÃO ORIGINAL],POB[FUNÇÃO EXERCIDA]), POB[FUNÇÃO TABELA MESTRA])=G$14,ROW(POB[NOME])),ROW()-13)-4,1)</f>
        <v>GUILHERME RODRIGUES FONSECA</v>
      </c>
      <c r="J14" s="270" t="s">
        <v>1054</v>
      </c>
      <c r="K14" s="86" t="str" cm="1">
        <f t="array" ref="K14">INDEX(POB[NOME],SMALL(IF(IF(POB[FUNÇÃO TABELA MESTRA]="", IF(POB[FUNÇÃO EXERCIDA]="", POB[FUNÇÃO ORIGINAL],POB[FUNÇÃO EXERCIDA]), POB[FUNÇÃO TABELA MESTRA])=J$14,ROW(POB[NOME])),ROW()-13)-4,1)</f>
        <v>PAULO ROBERTO DE SOUZA</v>
      </c>
      <c r="M14" s="87" t="s">
        <v>1063</v>
      </c>
      <c r="N14" s="86" t="str" cm="1">
        <f t="array" ref="N14">INDEX(POB[NOME],SMALL(IF(IF(POB[FUNÇÃO TABELA MESTRA]="", IF(POB[FUNÇÃO EXERCIDA]="", POB[FUNÇÃO ORIGINAL],POB[FUNÇÃO EXERCIDA]), POB[FUNÇÃO TABELA MESTRA])=M$14,ROW(POB[NOME])),ROW()-13)-4,1)</f>
        <v>CLEYDSON MENDES DE SOUSA</v>
      </c>
    </row>
    <row r="15" spans="1:14" x14ac:dyDescent="0.2">
      <c r="B15" s="86" t="str">
        <v>ANDRE FERREIRA DA SILVA - vai p/cama A</v>
      </c>
      <c r="E15" s="86" t="str" cm="1">
        <f t="array" ref="E15">INDEX(POB[NOME],SMALL(IF(IF(POB[FUNÇÃO TABELA MESTRA]="", IF(POB[FUNÇÃO EXERCIDA]="", POB[FUNÇÃO ORIGINAL],POB[FUNÇÃO EXERCIDA]), POB[FUNÇÃO TABELA MESTRA])=D$14,ROW(POB[NOME])),ROW()-13)-4,1)</f>
        <v>RENATO LIMA ALBUQUERQUE</v>
      </c>
      <c r="H15" s="86" t="str" cm="1">
        <f t="array" ref="H15">INDEX(POB[NOME],SMALL(IF(IF(POB[FUNÇÃO TABELA MESTRA]="", IF(POB[FUNÇÃO EXERCIDA]="", POB[FUNÇÃO ORIGINAL],POB[FUNÇÃO EXERCIDA]), POB[FUNÇÃO TABELA MESTRA])=G$14,ROW(POB[NOME])),ROW()-13)-4,1)</f>
        <v>VICTOR JOSE RIBEIRO GOMES BALBI DE QUEIROZ</v>
      </c>
      <c r="K15" s="86" t="e" cm="1">
        <f t="array" ref="K15">INDEX(POB[NOME],SMALL(IF(IF(POB[FUNÇÃO TABELA MESTRA]="", IF(POB[FUNÇÃO EXERCIDA]="", POB[FUNÇÃO ORIGINAL],POB[FUNÇÃO EXERCIDA]), POB[FUNÇÃO TABELA MESTRA])=J$14,ROW(POB[NOME])),ROW()-13)-4,1)</f>
        <v>#NUM!</v>
      </c>
      <c r="N15" s="86" t="str" cm="1">
        <f t="array" ref="N15">INDEX(POB[NOME],SMALL(IF(IF(POB[FUNÇÃO TABELA MESTRA]="", IF(POB[FUNÇÃO EXERCIDA]="", POB[FUNÇÃO ORIGINAL],POB[FUNÇÃO EXERCIDA]), POB[FUNÇÃO TABELA MESTRA])=M$14,ROW(POB[NOME])),ROW()-13)-4,1)</f>
        <v>JACIANO FERREIRA</v>
      </c>
    </row>
    <row r="16" spans="1:14" x14ac:dyDescent="0.2">
      <c r="B16" s="86" t="str">
        <v>ANDRE LUIS ALVES DA ROSA</v>
      </c>
      <c r="E16" s="86" t="e" cm="1">
        <f t="array" ref="E16">INDEX(POB[NOME],SMALL(IF(IF(POB[FUNÇÃO TABELA MESTRA]="", IF(POB[FUNÇÃO EXERCIDA]="", POB[FUNÇÃO ORIGINAL],POB[FUNÇÃO EXERCIDA]), POB[FUNÇÃO TABELA MESTRA])=D$14,ROW(POB[NOME])),ROW()-13)-4,1)</f>
        <v>#NUM!</v>
      </c>
      <c r="H16" s="86" t="e" cm="1">
        <f t="array" ref="H16">INDEX(POB[NOME],SMALL(IF(IF(POB[FUNÇÃO TABELA MESTRA]="", IF(POB[FUNÇÃO EXERCIDA]="", POB[FUNÇÃO ORIGINAL],POB[FUNÇÃO EXERCIDA]), POB[FUNÇÃO TABELA MESTRA])=G$14,ROW(POB[NOME])),ROW()-13)-4,1)</f>
        <v>#NUM!</v>
      </c>
      <c r="K16" s="86" t="e" cm="1">
        <f t="array" ref="K16">INDEX(POB[NOME],SMALL(IF(IF(POB[FUNÇÃO TABELA MESTRA]="", IF(POB[FUNÇÃO EXERCIDA]="", POB[FUNÇÃO ORIGINAL],POB[FUNÇÃO EXERCIDA]), POB[FUNÇÃO TABELA MESTRA])=J$14,ROW(POB[NOME])),ROW()-13)-4,1)</f>
        <v>#NUM!</v>
      </c>
      <c r="N16" s="86" t="e" cm="1">
        <f t="array" ref="N16">INDEX(POB[NOME],SMALL(IF(IF(POB[FUNÇÃO TABELA MESTRA]="", IF(POB[FUNÇÃO EXERCIDA]="", POB[FUNÇÃO ORIGINAL],POB[FUNÇÃO EXERCIDA]), POB[FUNÇÃO TABELA MESTRA])=M$14,ROW(POB[NOME])),ROW()-13)-4,1)</f>
        <v>#NUM!</v>
      </c>
    </row>
    <row r="17" spans="2:14" x14ac:dyDescent="0.2">
      <c r="B17" s="86" t="str">
        <v>ANDRE LUIZ DIAS DE ARAUJO</v>
      </c>
      <c r="E17" s="86" t="e" cm="1">
        <f t="array" ref="E17">INDEX(POB[NOME],SMALL(IF(IF(POB[FUNÇÃO TABELA MESTRA]="", IF(POB[FUNÇÃO EXERCIDA]="", POB[FUNÇÃO ORIGINAL],POB[FUNÇÃO EXERCIDA]), POB[FUNÇÃO TABELA MESTRA])=D$14,ROW(POB[NOME])),ROW()-13)-4,1)</f>
        <v>#NUM!</v>
      </c>
      <c r="H17" s="86" t="e" cm="1">
        <f t="array" ref="H17">INDEX(POB[NOME],SMALL(IF(IF(POB[FUNÇÃO TABELA MESTRA]="", IF(POB[FUNÇÃO EXERCIDA]="", POB[FUNÇÃO ORIGINAL],POB[FUNÇÃO EXERCIDA]), POB[FUNÇÃO TABELA MESTRA])=G$14,ROW(POB[NOME])),ROW()-13)-4,1)</f>
        <v>#NUM!</v>
      </c>
      <c r="K17" s="86" t="e" cm="1">
        <f t="array" ref="K17">INDEX(POB[NOME],SMALL(IF(IF(POB[FUNÇÃO TABELA MESTRA]="", IF(POB[FUNÇÃO EXERCIDA]="", POB[FUNÇÃO ORIGINAL],POB[FUNÇÃO EXERCIDA]), POB[FUNÇÃO TABELA MESTRA])=J$14,ROW(POB[NOME])),ROW()-13)-4,1)</f>
        <v>#NUM!</v>
      </c>
      <c r="N17" s="86" t="e" cm="1">
        <f t="array" ref="N17">INDEX(POB[NOME],SMALL(IF(IF(POB[FUNÇÃO TABELA MESTRA]="", IF(POB[FUNÇÃO EXERCIDA]="", POB[FUNÇÃO ORIGINAL],POB[FUNÇÃO EXERCIDA]), POB[FUNÇÃO TABELA MESTRA])=M$14,ROW(POB[NOME])),ROW()-13)-4,1)</f>
        <v>#NUM!</v>
      </c>
    </row>
    <row r="18" spans="2:14" x14ac:dyDescent="0.2">
      <c r="B18" s="86" t="str">
        <v>ANILTON NASCIMENTO DE JESUS</v>
      </c>
      <c r="E18" s="86" t="e" cm="1">
        <f t="array" ref="E18">INDEX(POB[NOME],SMALL(IF(IF(POB[FUNÇÃO TABELA MESTRA]="", IF(POB[FUNÇÃO EXERCIDA]="", POB[FUNÇÃO ORIGINAL],POB[FUNÇÃO EXERCIDA]), POB[FUNÇÃO TABELA MESTRA])=D$14,ROW(POB[NOME])),ROW()-13)-4,1)</f>
        <v>#NUM!</v>
      </c>
      <c r="H18" s="86" t="e" cm="1">
        <f t="array" ref="H18">INDEX(POB[NOME],SMALL(IF(IF(POB[FUNÇÃO TABELA MESTRA]="", IF(POB[FUNÇÃO EXERCIDA]="", POB[FUNÇÃO ORIGINAL],POB[FUNÇÃO EXERCIDA]), POB[FUNÇÃO TABELA MESTRA])=G$14,ROW(POB[NOME])),ROW()-13)-4,1)</f>
        <v>#NUM!</v>
      </c>
      <c r="K18" s="86" t="e" cm="1">
        <f t="array" ref="K18">INDEX(POB[NOME],SMALL(IF(IF(POB[FUNÇÃO TABELA MESTRA]="", IF(POB[FUNÇÃO EXERCIDA]="", POB[FUNÇÃO ORIGINAL],POB[FUNÇÃO EXERCIDA]), POB[FUNÇÃO TABELA MESTRA])=J$14,ROW(POB[NOME])),ROW()-13)-4,1)</f>
        <v>#NUM!</v>
      </c>
      <c r="N18" s="86" t="e" cm="1">
        <f t="array" ref="N18">INDEX(POB[NOME],SMALL(IF(IF(POB[FUNÇÃO TABELA MESTRA]="", IF(POB[FUNÇÃO EXERCIDA]="", POB[FUNÇÃO ORIGINAL],POB[FUNÇÃO EXERCIDA]), POB[FUNÇÃO TABELA MESTRA])=M$14,ROW(POB[NOME])),ROW()-13)-4,1)</f>
        <v>#NUM!</v>
      </c>
    </row>
    <row r="19" spans="2:14" x14ac:dyDescent="0.2">
      <c r="B19" s="86" t="str">
        <v>Antonio Jose Luckmann</v>
      </c>
      <c r="E19" s="86" t="e" cm="1">
        <f t="array" ref="E19">INDEX(POB[NOME],SMALL(IF(IF(POB[FUNÇÃO TABELA MESTRA]="", IF(POB[FUNÇÃO EXERCIDA]="", POB[FUNÇÃO ORIGINAL],POB[FUNÇÃO EXERCIDA]), POB[FUNÇÃO TABELA MESTRA])=D$14,ROW(POB[NOME])),ROW()-13)-4,1)</f>
        <v>#NUM!</v>
      </c>
      <c r="H19" s="86" t="e" cm="1">
        <f t="array" ref="H19">INDEX(POB[NOME],SMALL(IF(IF(POB[FUNÇÃO TABELA MESTRA]="", IF(POB[FUNÇÃO EXERCIDA]="", POB[FUNÇÃO ORIGINAL],POB[FUNÇÃO EXERCIDA]), POB[FUNÇÃO TABELA MESTRA])=G$14,ROW(POB[NOME])),ROW()-13)-4,1)</f>
        <v>#NUM!</v>
      </c>
      <c r="K19" s="86" t="e" cm="1">
        <f t="array" ref="K19">INDEX(POB[NOME],SMALL(IF(IF(POB[FUNÇÃO TABELA MESTRA]="", IF(POB[FUNÇÃO EXERCIDA]="", POB[FUNÇÃO ORIGINAL],POB[FUNÇÃO EXERCIDA]), POB[FUNÇÃO TABELA MESTRA])=J$14,ROW(POB[NOME])),ROW()-13)-4,1)</f>
        <v>#NUM!</v>
      </c>
      <c r="N19" s="86" t="e" cm="1">
        <f t="array" ref="N19">INDEX(POB[NOME],SMALL(IF(IF(POB[FUNÇÃO TABELA MESTRA]="", IF(POB[FUNÇÃO EXERCIDA]="", POB[FUNÇÃO ORIGINAL],POB[FUNÇÃO EXERCIDA]), POB[FUNÇÃO TABELA MESTRA])=M$14,ROW(POB[NOME])),ROW()-13)-4,1)</f>
        <v>#NUM!</v>
      </c>
    </row>
    <row r="20" spans="2:14" x14ac:dyDescent="0.2">
      <c r="B20" s="86" t="str">
        <v>ARIANE BARRETO DE SOUZA</v>
      </c>
    </row>
    <row r="21" spans="2:14" x14ac:dyDescent="0.2">
      <c r="B21" s="86" t="str">
        <v>ARLAN LAMONICA FERREIRA</v>
      </c>
      <c r="D21" s="87" t="s">
        <v>1098</v>
      </c>
      <c r="E21" s="86" t="str" cm="1">
        <f t="array" ref="E21">INDEX(POB[NOME],SMALL(IF(IF(POB[FUNÇÃO TABELA MESTRA]="", IF(POB[FUNÇÃO EXERCIDA]="", POB[FUNÇÃO ORIGINAL],POB[FUNÇÃO EXERCIDA]), POB[FUNÇÃO TABELA MESTRA])=D$21,ROW(POB[NOME])),ROW()-20)-4,1)</f>
        <v>FABIO SILVA DE OLIVEIRA</v>
      </c>
      <c r="G21" s="270" t="s">
        <v>1113</v>
      </c>
      <c r="H21" s="86" t="str" cm="1">
        <f t="array" ref="H21">INDEX(POB[NOME],SMALL(IF(IF(POB[FUNÇÃO TABELA MESTRA]="", IF(POB[FUNÇÃO EXERCIDA]="", POB[FUNÇÃO ORIGINAL],POB[FUNÇÃO EXERCIDA]), POB[FUNÇÃO TABELA MESTRA])=G$21,ROW(POB[NOME])),ROW()-20)-4,1)</f>
        <v>LEONARDO DA SILVA RIBEIRO</v>
      </c>
      <c r="J21" s="87" t="s">
        <v>1078</v>
      </c>
      <c r="K21" s="86" t="str" cm="1">
        <f t="array" ref="K21">INDEX(POB[NOME],SMALL(IF(IF(POB[FUNÇÃO TABELA MESTRA]="", IF(POB[FUNÇÃO EXERCIDA]="", POB[FUNÇÃO ORIGINAL],POB[FUNÇÃO EXERCIDA]), POB[FUNÇÃO TABELA MESTRA])=J$21,ROW(POB[NOME])),ROW()-20)-4,1)</f>
        <v>ANDERSON DAS NEVES ARAUJO</v>
      </c>
      <c r="M21" s="87" t="s">
        <v>1052</v>
      </c>
      <c r="N21" s="86" t="str" cm="1">
        <f t="array" ref="N21">INDEX(POB[NOME],SMALL(IF(IF(POB[FUNÇÃO TABELA MESTRA]="", IF(POB[FUNÇÃO EXERCIDA]="", POB[FUNÇÃO ORIGINAL],POB[FUNÇÃO EXERCIDA]), POB[FUNÇÃO TABELA MESTRA])=M$21,ROW(POB[NOME])),ROW()-20)-4,1)</f>
        <v>LUIS AUGUSTO ALMEIDA DIAS</v>
      </c>
    </row>
    <row r="22" spans="2:14" x14ac:dyDescent="0.2">
      <c r="B22" s="86" t="str">
        <v>AUGUSTO VIEIRA DE AGUIAR AMORIN veio 515</v>
      </c>
      <c r="E22" s="86" t="str" cm="1">
        <f t="array" ref="E22">INDEX(POB[NOME],SMALL(IF(IF(POB[FUNÇÃO TABELA MESTRA]="", IF(POB[FUNÇÃO EXERCIDA]="", POB[FUNÇÃO ORIGINAL],POB[FUNÇÃO EXERCIDA]), POB[FUNÇÃO TABELA MESTRA])=D$21,ROW(POB[NOME])),ROW()-20)-4,1)</f>
        <v>FLAVIO IVANIR PEREIRA</v>
      </c>
      <c r="H22" s="86" t="str" cm="1">
        <f t="array" ref="H22">INDEX(POB[NOME],SMALL(IF(IF(POB[FUNÇÃO TABELA MESTRA]="", IF(POB[FUNÇÃO EXERCIDA]="", POB[FUNÇÃO ORIGINAL],POB[FUNÇÃO EXERCIDA]), POB[FUNÇÃO TABELA MESTRA])=G$21,ROW(POB[NOME])),ROW()-20)-4,1)</f>
        <v>UANDERSON DE SOUZA NOGUEIRA</v>
      </c>
      <c r="K22" s="86" t="str" cm="1">
        <f t="array" ref="K22">INDEX(POB[NOME],SMALL(IF(IF(POB[FUNÇÃO TABELA MESTRA]="", IF(POB[FUNÇÃO EXERCIDA]="", POB[FUNÇÃO ORIGINAL],POB[FUNÇÃO EXERCIDA]), POB[FUNÇÃO TABELA MESTRA])=J$21,ROW(POB[NOME])),ROW()-20)-4,1)</f>
        <v>TIAGO BARRETO ALMENDRO</v>
      </c>
      <c r="N22" s="86" t="str" cm="1">
        <f t="array" ref="N22">INDEX(POB[NOME],SMALL(IF(IF(POB[FUNÇÃO TABELA MESTRA]="", IF(POB[FUNÇÃO EXERCIDA]="", POB[FUNÇÃO ORIGINAL],POB[FUNÇÃO EXERCIDA]), POB[FUNÇÃO TABELA MESTRA])=M$21,ROW(POB[NOME])),ROW()-20)-4,1)</f>
        <v>WALDEIR FERREIRA DA SILVA</v>
      </c>
    </row>
    <row r="23" spans="2:14" x14ac:dyDescent="0.2">
      <c r="B23" s="86" t="str">
        <v>BRAULIO FARINA CAMPAGNARO</v>
      </c>
      <c r="E23" s="86" t="e" cm="1">
        <f t="array" ref="E23">INDEX(POB[NOME],SMALL(IF(IF(POB[FUNÇÃO TABELA MESTRA]="", IF(POB[FUNÇÃO EXERCIDA]="", POB[FUNÇÃO ORIGINAL],POB[FUNÇÃO EXERCIDA]), POB[FUNÇÃO TABELA MESTRA])=D$21,ROW(POB[NOME])),ROW()-20)-4,1)</f>
        <v>#NUM!</v>
      </c>
      <c r="H23" s="86" t="e" cm="1">
        <f t="array" ref="H23">INDEX(POB[NOME],SMALL(IF(IF(POB[FUNÇÃO TABELA MESTRA]="", IF(POB[FUNÇÃO EXERCIDA]="", POB[FUNÇÃO ORIGINAL],POB[FUNÇÃO EXERCIDA]), POB[FUNÇÃO TABELA MESTRA])=G$21,ROW(POB[NOME])),ROW()-20)-4,1)</f>
        <v>#NUM!</v>
      </c>
      <c r="K23" s="86" t="str" cm="1">
        <f t="array" ref="K23">INDEX(POB[NOME],SMALL(IF(IF(POB[FUNÇÃO TABELA MESTRA]="", IF(POB[FUNÇÃO EXERCIDA]="", POB[FUNÇÃO ORIGINAL],POB[FUNÇÃO EXERCIDA]), POB[FUNÇÃO TABELA MESTRA])=J$21,ROW(POB[NOME])),ROW()-20)-4,1)</f>
        <v>WELLINGTON MORAIS EMIDIO</v>
      </c>
      <c r="N23" s="86" t="e" cm="1">
        <f t="array" ref="N23">INDEX(POB[NOME],SMALL(IF(IF(POB[FUNÇÃO TABELA MESTRA]="", IF(POB[FUNÇÃO EXERCIDA]="", POB[FUNÇÃO ORIGINAL],POB[FUNÇÃO EXERCIDA]), POB[FUNÇÃO TABELA MESTRA])=M$21,ROW(POB[NOME])),ROW()-20)-4,1)</f>
        <v>#NUM!</v>
      </c>
    </row>
    <row r="24" spans="2:14" x14ac:dyDescent="0.2">
      <c r="B24" s="86" t="str">
        <v>BRUNO OUTOR MARINS</v>
      </c>
      <c r="E24" s="86" t="e" cm="1">
        <f t="array" ref="E24">INDEX(POB[NOME],SMALL(IF(IF(POB[FUNÇÃO TABELA MESTRA]="", IF(POB[FUNÇÃO EXERCIDA]="", POB[FUNÇÃO ORIGINAL],POB[FUNÇÃO EXERCIDA]), POB[FUNÇÃO TABELA MESTRA])=D$21,ROW(POB[NOME])),ROW()-20)-4,1)</f>
        <v>#NUM!</v>
      </c>
      <c r="H24" s="86" t="e" cm="1">
        <f t="array" ref="H24">INDEX(POB[NOME],SMALL(IF(IF(POB[FUNÇÃO TABELA MESTRA]="", IF(POB[FUNÇÃO EXERCIDA]="", POB[FUNÇÃO ORIGINAL],POB[FUNÇÃO EXERCIDA]), POB[FUNÇÃO TABELA MESTRA])=G$21,ROW(POB[NOME])),ROW()-20)-4,1)</f>
        <v>#NUM!</v>
      </c>
      <c r="K24" s="86" t="e" cm="1">
        <f t="array" ref="K24">INDEX(POB[NOME],SMALL(IF(IF(POB[FUNÇÃO TABELA MESTRA]="", IF(POB[FUNÇÃO EXERCIDA]="", POB[FUNÇÃO ORIGINAL],POB[FUNÇÃO EXERCIDA]), POB[FUNÇÃO TABELA MESTRA])=J$21,ROW(POB[NOME])),ROW()-20)-4,1)</f>
        <v>#NUM!</v>
      </c>
      <c r="N24" s="86" t="e" cm="1">
        <f t="array" ref="N24">INDEX(POB[NOME],SMALL(IF(IF(POB[FUNÇÃO TABELA MESTRA]="", IF(POB[FUNÇÃO EXERCIDA]="", POB[FUNÇÃO ORIGINAL],POB[FUNÇÃO EXERCIDA]), POB[FUNÇÃO TABELA MESTRA])=M$21,ROW(POB[NOME])),ROW()-20)-4,1)</f>
        <v>#NUM!</v>
      </c>
    </row>
    <row r="25" spans="2:14" x14ac:dyDescent="0.2">
      <c r="B25" s="86" t="str">
        <v>Bruno Rafael Borges Nino</v>
      </c>
      <c r="E25" s="86" t="e" cm="1">
        <f t="array" ref="E25">INDEX(POB[NOME],SMALL(IF(IF(POB[FUNÇÃO TABELA MESTRA]="", IF(POB[FUNÇÃO EXERCIDA]="", POB[FUNÇÃO ORIGINAL],POB[FUNÇÃO EXERCIDA]), POB[FUNÇÃO TABELA MESTRA])=D$21,ROW(POB[NOME])),ROW()-20)-4,1)</f>
        <v>#NUM!</v>
      </c>
      <c r="H25" s="86" t="e" cm="1">
        <f t="array" ref="H25">INDEX(POB[NOME],SMALL(IF(IF(POB[FUNÇÃO TABELA MESTRA]="", IF(POB[FUNÇÃO EXERCIDA]="", POB[FUNÇÃO ORIGINAL],POB[FUNÇÃO EXERCIDA]), POB[FUNÇÃO TABELA MESTRA])=G$21,ROW(POB[NOME])),ROW()-20)-4,1)</f>
        <v>#NUM!</v>
      </c>
      <c r="K25" s="86" t="e" cm="1">
        <f t="array" ref="K25">INDEX(POB[NOME],SMALL(IF(IF(POB[FUNÇÃO TABELA MESTRA]="", IF(POB[FUNÇÃO EXERCIDA]="", POB[FUNÇÃO ORIGINAL],POB[FUNÇÃO EXERCIDA]), POB[FUNÇÃO TABELA MESTRA])=J$21,ROW(POB[NOME])),ROW()-20)-4,1)</f>
        <v>#NUM!</v>
      </c>
      <c r="N25" s="86" t="e" cm="1">
        <f t="array" ref="N25">INDEX(POB[NOME],SMALL(IF(IF(POB[FUNÇÃO TABELA MESTRA]="", IF(POB[FUNÇÃO EXERCIDA]="", POB[FUNÇÃO ORIGINAL],POB[FUNÇÃO EXERCIDA]), POB[FUNÇÃO TABELA MESTRA])=M$21,ROW(POB[NOME])),ROW()-20)-4,1)</f>
        <v>#NUM!</v>
      </c>
    </row>
    <row r="26" spans="2:14" x14ac:dyDescent="0.2">
      <c r="B26" s="86" t="str">
        <v>BRUNO RIBEIRO DE JESUS</v>
      </c>
      <c r="E26" s="86" t="e" cm="1">
        <f t="array" ref="E26">INDEX(POB[NOME],SMALL(IF(IF(POB[FUNÇÃO TABELA MESTRA]="", IF(POB[FUNÇÃO EXERCIDA]="", POB[FUNÇÃO ORIGINAL],POB[FUNÇÃO EXERCIDA]), POB[FUNÇÃO TABELA MESTRA])=D$21,ROW(POB[NOME])),ROW()-20)-4,1)</f>
        <v>#NUM!</v>
      </c>
      <c r="H26" s="86" t="e" cm="1">
        <f t="array" ref="H26">INDEX(POB[NOME],SMALL(IF(IF(POB[FUNÇÃO TABELA MESTRA]="", IF(POB[FUNÇÃO EXERCIDA]="", POB[FUNÇÃO ORIGINAL],POB[FUNÇÃO EXERCIDA]), POB[FUNÇÃO TABELA MESTRA])=G$21,ROW(POB[NOME])),ROW()-20)-4,1)</f>
        <v>#NUM!</v>
      </c>
      <c r="K26" s="86" t="e" cm="1">
        <f t="array" ref="K26">INDEX(POB[NOME],SMALL(IF(IF(POB[FUNÇÃO TABELA MESTRA]="", IF(POB[FUNÇÃO EXERCIDA]="", POB[FUNÇÃO ORIGINAL],POB[FUNÇÃO EXERCIDA]), POB[FUNÇÃO TABELA MESTRA])=J$21,ROW(POB[NOME])),ROW()-20)-4,1)</f>
        <v>#NUM!</v>
      </c>
      <c r="N26" s="86" t="e" cm="1">
        <f t="array" ref="N26">INDEX(POB[NOME],SMALL(IF(IF(POB[FUNÇÃO TABELA MESTRA]="", IF(POB[FUNÇÃO EXERCIDA]="", POB[FUNÇÃO ORIGINAL],POB[FUNÇÃO EXERCIDA]), POB[FUNÇÃO TABELA MESTRA])=M$21,ROW(POB[NOME])),ROW()-20)-4,1)</f>
        <v>#NUM!</v>
      </c>
    </row>
    <row r="27" spans="2:14" x14ac:dyDescent="0.2">
      <c r="B27" s="86" t="str">
        <v>BRUNO TELLES DE MIRANDA</v>
      </c>
    </row>
    <row r="28" spans="2:14" x14ac:dyDescent="0.2">
      <c r="B28" s="86" t="str">
        <v>CARLOS EDUARDO DA SILVA MATHIA</v>
      </c>
      <c r="D28" s="87" t="s">
        <v>1104</v>
      </c>
      <c r="E28" s="86" t="str" cm="1">
        <f t="array" ref="E28">INDEX(POB[NOME],SMALL(IF(IF(POB[FUNÇÃO TABELA MESTRA]="", IF(POB[FUNÇÃO EXERCIDA]="", POB[FUNÇÃO ORIGINAL],POB[FUNÇÃO EXERCIDA]), POB[FUNÇÃO TABELA MESTRA])=D$28,ROW(POB[NOME])),ROW()-27)-4,1)</f>
        <v>ANDRE LUIZ DIAS DE ARAUJO</v>
      </c>
      <c r="G28" s="87" t="s">
        <v>1050</v>
      </c>
      <c r="H28" s="86" t="str" cm="1">
        <f t="array" ref="H28">INDEX(POB[NOME],SMALL(IF(IF(POB[FUNÇÃO TABELA MESTRA]="", IF(POB[FUNÇÃO EXERCIDA]="", POB[FUNÇÃO ORIGINAL],POB[FUNÇÃO EXERCIDA]), POB[FUNÇÃO TABELA MESTRA])=G$28,ROW(POB[NOME])),ROW()-27)-4,1)</f>
        <v>IURI LIBARDI CAMPOS</v>
      </c>
      <c r="J28" s="87" t="s">
        <v>1047</v>
      </c>
      <c r="K28" s="86" t="str" cm="1">
        <f t="array" ref="K28">INDEX(POB[NOME],SMALL(IF(IF(POB[FUNÇÃO TABELA MESTRA]="", IF(POB[FUNÇÃO EXERCIDA]="", POB[FUNÇÃO ORIGINAL],POB[FUNÇÃO EXERCIDA]), POB[FUNÇÃO TABELA MESTRA])=J$28,ROW(POB[NOME])),ROW()-27)-4,1)</f>
        <v>BRAULIO FARINA CAMPAGNARO</v>
      </c>
      <c r="M28" s="87" t="s">
        <v>108</v>
      </c>
      <c r="N28" s="86" t="str" cm="1">
        <f t="array" ref="N28">INDEX(POB[NOME],SMALL(IF(IF(POB[FUNÇÃO TABELA MESTRA]="", IF(POB[FUNÇÃO EXERCIDA]="", POB[FUNÇÃO ORIGINAL],POB[FUNÇÃO EXERCIDA]), POB[FUNÇÃO TABELA MESTRA])=M$28,ROW(POB[NOME])),ROW()-27)-4,1)</f>
        <v>ALESSANDRO DE ASSIS LEITE</v>
      </c>
    </row>
    <row r="29" spans="2:14" x14ac:dyDescent="0.2">
      <c r="B29" s="86" t="str">
        <v>CASSIO FERNANDO MONTE POLI</v>
      </c>
      <c r="E29" s="86" t="str" cm="1">
        <f t="array" ref="E29">INDEX(POB[NOME],SMALL(IF(IF(POB[FUNÇÃO TABELA MESTRA]="", IF(POB[FUNÇÃO EXERCIDA]="", POB[FUNÇÃO ORIGINAL],POB[FUNÇÃO EXERCIDA]), POB[FUNÇÃO TABELA MESTRA])=D$28,ROW(POB[NOME])),ROW()-27)-4,1)</f>
        <v>DYEGO GAGO DE ASSIS RIBEIRO</v>
      </c>
      <c r="H29" s="86" t="str" cm="1">
        <f t="array" ref="H29">INDEX(POB[NOME],SMALL(IF(IF(POB[FUNÇÃO TABELA MESTRA]="", IF(POB[FUNÇÃO EXERCIDA]="", POB[FUNÇÃO ORIGINAL],POB[FUNÇÃO EXERCIDA]), POB[FUNÇÃO TABELA MESTRA])=G$28,ROW(POB[NOME])),ROW()-27)-4,1)</f>
        <v>JOAO PAULO PEREIRA DA HORA</v>
      </c>
      <c r="K29" s="86" t="str" cm="1">
        <f t="array" ref="K29">INDEX(POB[NOME],SMALL(IF(IF(POB[FUNÇÃO TABELA MESTRA]="", IF(POB[FUNÇÃO EXERCIDA]="", POB[FUNÇÃO ORIGINAL],POB[FUNÇÃO EXERCIDA]), POB[FUNÇÃO TABELA MESTRA])=J$28,ROW(POB[NOME])),ROW()-27)-4,1)</f>
        <v>RICARDO FABRI LIMA</v>
      </c>
      <c r="N29" s="86" t="str" cm="1">
        <f t="array" ref="N29">INDEX(POB[NOME],SMALL(IF(IF(POB[FUNÇÃO TABELA MESTRA]="", IF(POB[FUNÇÃO EXERCIDA]="", POB[FUNÇÃO ORIGINAL],POB[FUNÇÃO EXERCIDA]), POB[FUNÇÃO TABELA MESTRA])=M$28,ROW(POB[NOME])),ROW()-27)-4,1)</f>
        <v>DANIEL BISPO REIS</v>
      </c>
    </row>
    <row r="30" spans="2:14" x14ac:dyDescent="0.2">
      <c r="B30" s="86" t="str">
        <v>CELSO DE OLIVEIRA ROCHA</v>
      </c>
      <c r="E30" s="86" t="e" cm="1">
        <f t="array" ref="E30">INDEX(POB[NOME],SMALL(IF(IF(POB[FUNÇÃO TABELA MESTRA]="", IF(POB[FUNÇÃO EXERCIDA]="", POB[FUNÇÃO ORIGINAL],POB[FUNÇÃO EXERCIDA]), POB[FUNÇÃO TABELA MESTRA])=D$28,ROW(POB[NOME])),ROW()-27)-4,1)</f>
        <v>#NUM!</v>
      </c>
      <c r="H30" s="86" t="e" cm="1">
        <f t="array" ref="H30">INDEX(POB[NOME],SMALL(IF(IF(POB[FUNÇÃO TABELA MESTRA]="", IF(POB[FUNÇÃO EXERCIDA]="", POB[FUNÇÃO ORIGINAL],POB[FUNÇÃO EXERCIDA]), POB[FUNÇÃO TABELA MESTRA])=G$28,ROW(POB[NOME])),ROW()-27)-4,1)</f>
        <v>#NUM!</v>
      </c>
      <c r="K30" s="86" t="e" cm="1">
        <f t="array" ref="K30">INDEX(POB[NOME],SMALL(IF(IF(POB[FUNÇÃO TABELA MESTRA]="", IF(POB[FUNÇÃO EXERCIDA]="", POB[FUNÇÃO ORIGINAL],POB[FUNÇÃO EXERCIDA]), POB[FUNÇÃO TABELA MESTRA])=J$28,ROW(POB[NOME])),ROW()-27)-4,1)</f>
        <v>#NUM!</v>
      </c>
      <c r="N30" s="86" t="str" cm="1">
        <f t="array" ref="N30">INDEX(POB[NOME],SMALL(IF(IF(POB[FUNÇÃO TABELA MESTRA]="", IF(POB[FUNÇÃO EXERCIDA]="", POB[FUNÇÃO ORIGINAL],POB[FUNÇÃO EXERCIDA]), POB[FUNÇÃO TABELA MESTRA])=M$28,ROW(POB[NOME])),ROW()-27)-4,1)</f>
        <v>DIEGO OLIVEIRA DIAS</v>
      </c>
    </row>
    <row r="31" spans="2:14" x14ac:dyDescent="0.2">
      <c r="B31" s="86" t="str">
        <v>CHARLES GLEISON ANDRADE COELHO</v>
      </c>
      <c r="E31" s="86" t="e" cm="1">
        <f t="array" ref="E31">INDEX(POB[NOME],SMALL(IF(IF(POB[FUNÇÃO TABELA MESTRA]="", IF(POB[FUNÇÃO EXERCIDA]="", POB[FUNÇÃO ORIGINAL],POB[FUNÇÃO EXERCIDA]), POB[FUNÇÃO TABELA MESTRA])=D$28,ROW(POB[NOME])),ROW()-27)-4,1)</f>
        <v>#NUM!</v>
      </c>
      <c r="H31" s="86" t="e" cm="1">
        <f t="array" ref="H31">INDEX(POB[NOME],SMALL(IF(IF(POB[FUNÇÃO TABELA MESTRA]="", IF(POB[FUNÇÃO EXERCIDA]="", POB[FUNÇÃO ORIGINAL],POB[FUNÇÃO EXERCIDA]), POB[FUNÇÃO TABELA MESTRA])=G$28,ROW(POB[NOME])),ROW()-27)-4,1)</f>
        <v>#NUM!</v>
      </c>
      <c r="K31" s="86" t="e" cm="1">
        <f t="array" ref="K31">INDEX(POB[NOME],SMALL(IF(IF(POB[FUNÇÃO TABELA MESTRA]="", IF(POB[FUNÇÃO EXERCIDA]="", POB[FUNÇÃO ORIGINAL],POB[FUNÇÃO EXERCIDA]), POB[FUNÇÃO TABELA MESTRA])=J$28,ROW(POB[NOME])),ROW()-27)-4,1)</f>
        <v>#NUM!</v>
      </c>
      <c r="N31" s="86" t="str" cm="1">
        <f t="array" ref="N31">INDEX(POB[NOME],SMALL(IF(IF(POB[FUNÇÃO TABELA MESTRA]="", IF(POB[FUNÇÃO EXERCIDA]="", POB[FUNÇÃO ORIGINAL],POB[FUNÇÃO EXERCIDA]), POB[FUNÇÃO TABELA MESTRA])=M$28,ROW(POB[NOME])),ROW()-27)-4,1)</f>
        <v>MOSVENE PEREIRA DA SILVA</v>
      </c>
    </row>
    <row r="32" spans="2:14" x14ac:dyDescent="0.2">
      <c r="B32" s="86" t="str">
        <v>CINTIA KLEIN VIEIRA ZEGHIR</v>
      </c>
      <c r="E32" s="86" t="e" cm="1">
        <f t="array" ref="E32">INDEX(POB[NOME],SMALL(IF(IF(POB[FUNÇÃO TABELA MESTRA]="", IF(POB[FUNÇÃO EXERCIDA]="", POB[FUNÇÃO ORIGINAL],POB[FUNÇÃO EXERCIDA]), POB[FUNÇÃO TABELA MESTRA])=D$28,ROW(POB[NOME])),ROW()-27)-4,1)</f>
        <v>#NUM!</v>
      </c>
      <c r="H32" s="86" t="e" cm="1">
        <f t="array" ref="H32">INDEX(POB[NOME],SMALL(IF(IF(POB[FUNÇÃO TABELA MESTRA]="", IF(POB[FUNÇÃO EXERCIDA]="", POB[FUNÇÃO ORIGINAL],POB[FUNÇÃO EXERCIDA]), POB[FUNÇÃO TABELA MESTRA])=G$28,ROW(POB[NOME])),ROW()-27)-4,1)</f>
        <v>#NUM!</v>
      </c>
      <c r="K32" s="86" t="e" cm="1">
        <f t="array" ref="K32">INDEX(POB[NOME],SMALL(IF(IF(POB[FUNÇÃO TABELA MESTRA]="", IF(POB[FUNÇÃO EXERCIDA]="", POB[FUNÇÃO ORIGINAL],POB[FUNÇÃO EXERCIDA]), POB[FUNÇÃO TABELA MESTRA])=J$28,ROW(POB[NOME])),ROW()-27)-4,1)</f>
        <v>#NUM!</v>
      </c>
      <c r="N32" s="86" t="e" cm="1">
        <f t="array" ref="N32">INDEX(POB[NOME],SMALL(IF(IF(POB[FUNÇÃO TABELA MESTRA]="", IF(POB[FUNÇÃO EXERCIDA]="", POB[FUNÇÃO ORIGINAL],POB[FUNÇÃO EXERCIDA]), POB[FUNÇÃO TABELA MESTRA])=M$28,ROW(POB[NOME])),ROW()-27)-4,1)</f>
        <v>#NUM!</v>
      </c>
    </row>
    <row r="33" spans="2:14" x14ac:dyDescent="0.2">
      <c r="B33" s="86" t="str">
        <v>CLAUDIA CORREA DE OLIVEIRA</v>
      </c>
      <c r="E33" s="86" t="e" cm="1">
        <f t="array" ref="E33">INDEX(POB[NOME],SMALL(IF(IF(POB[FUNÇÃO TABELA MESTRA]="", IF(POB[FUNÇÃO EXERCIDA]="", POB[FUNÇÃO ORIGINAL],POB[FUNÇÃO EXERCIDA]), POB[FUNÇÃO TABELA MESTRA])=D$28,ROW(POB[NOME])),ROW()-27)-4,1)</f>
        <v>#NUM!</v>
      </c>
      <c r="H33" s="86" t="e" cm="1">
        <f t="array" ref="H33">INDEX(POB[NOME],SMALL(IF(IF(POB[FUNÇÃO TABELA MESTRA]="", IF(POB[FUNÇÃO EXERCIDA]="", POB[FUNÇÃO ORIGINAL],POB[FUNÇÃO EXERCIDA]), POB[FUNÇÃO TABELA MESTRA])=G$28,ROW(POB[NOME])),ROW()-27)-4,1)</f>
        <v>#NUM!</v>
      </c>
      <c r="K33" s="86" t="e" cm="1">
        <f t="array" ref="K33">INDEX(POB[NOME],SMALL(IF(IF(POB[FUNÇÃO TABELA MESTRA]="", IF(POB[FUNÇÃO EXERCIDA]="", POB[FUNÇÃO ORIGINAL],POB[FUNÇÃO EXERCIDA]), POB[FUNÇÃO TABELA MESTRA])=J$28,ROW(POB[NOME])),ROW()-27)-4,1)</f>
        <v>#NUM!</v>
      </c>
      <c r="N33" s="86" t="e" cm="1">
        <f t="array" ref="N33">INDEX(POB[NOME],SMALL(IF(IF(POB[FUNÇÃO TABELA MESTRA]="", IF(POB[FUNÇÃO EXERCIDA]="", POB[FUNÇÃO ORIGINAL],POB[FUNÇÃO EXERCIDA]), POB[FUNÇÃO TABELA MESTRA])=M$28,ROW(POB[NOME])),ROW()-27)-4,1)</f>
        <v>#NUM!</v>
      </c>
    </row>
    <row r="34" spans="2:14" x14ac:dyDescent="0.2">
      <c r="B34" s="86" t="str">
        <v>CLAYTON GIVIGI TEODORO</v>
      </c>
      <c r="N34" s="86" t="e" cm="1">
        <f t="array" ref="N34">INDEX(POB[NOME],SMALL(IF(IF(POB[FUNÇÃO TABELA MESTRA]="", IF(POB[FUNÇÃO EXERCIDA]="", POB[FUNÇÃO ORIGINAL],POB[FUNÇÃO EXERCIDA]), POB[FUNÇÃO TABELA MESTRA])=M$28,ROW(POB[NOME])),ROW()-27)-4,1)</f>
        <v>#NUM!</v>
      </c>
    </row>
    <row r="35" spans="2:14" x14ac:dyDescent="0.2">
      <c r="B35" s="86" t="str">
        <v>CLEYDSON MENDES DE SOUSA</v>
      </c>
      <c r="D35" s="270" t="s">
        <v>1081</v>
      </c>
      <c r="E35" s="86" t="str" cm="1">
        <f t="array" ref="E35">INDEX(POB[NOME],SMALL(IF(IF(POB[FUNÇÃO TABELA MESTRA]="", IF(POB[FUNÇÃO EXERCIDA]="", POB[FUNÇÃO ORIGINAL],POB[FUNÇÃO EXERCIDA]), POB[FUNÇÃO TABELA MESTRA])=D$35,ROW(POB[NOME])),ROW()-34)-4,1)</f>
        <v>ARLAN LAMONICA FERREIRA</v>
      </c>
      <c r="G35" s="87" t="s">
        <v>1091</v>
      </c>
      <c r="H35" s="86" t="str" cm="1">
        <f t="array" ref="H35">INDEX(POB[NOME],SMALL(IF(IF(POB[FUNÇÃO TABELA MESTRA]="", IF(POB[FUNÇÃO EXERCIDA]="", POB[FUNÇÃO ORIGINAL],POB[FUNÇÃO EXERCIDA]), POB[FUNÇÃO TABELA MESTRA])=G$35,ROW(POB[NOME])),ROW()-34)-4,1)</f>
        <v>JOAO PEDRO DA SILVA JUNIOR</v>
      </c>
      <c r="J35" s="87" t="s">
        <v>107</v>
      </c>
      <c r="K35" s="86" t="str" cm="1">
        <f t="array" ref="K35">INDEX(POB[NOME],SMALL(IF(IF(POB[FUNÇÃO TABELA MESTRA]="", IF(POB[FUNÇÃO EXERCIDA]="", POB[FUNÇÃO ORIGINAL],POB[FUNÇÃO EXERCIDA]), POB[FUNÇÃO TABELA MESTRA])=J$35,ROW(POB[NOME])),ROW()-34)-4,1)</f>
        <v>CELSO DE OLIVEIRA ROCHA</v>
      </c>
      <c r="M35" s="270" t="s">
        <v>1522</v>
      </c>
      <c r="N35" s="86" t="str" cm="1">
        <f t="array" ref="N35">INDEX(POB[NOME],SMALL(IF(IF(POB[FUNÇÃO TABELA MESTRA]="", IF(POB[FUNÇÃO EXERCIDA]="", POB[FUNÇÃO ORIGINAL],POB[FUNÇÃO EXERCIDA]), POB[FUNÇÃO TABELA MESTRA])=M$35,ROW(POB[NOME])),ROW()-34)-4,1)</f>
        <v>GABRIEL SIQUEIRA DA SILVA</v>
      </c>
    </row>
    <row r="36" spans="2:14" x14ac:dyDescent="0.2">
      <c r="B36" s="86" t="str">
        <v>CRISTIANO RODRIGUES DA SILVA</v>
      </c>
      <c r="E36" s="86" t="str" cm="1">
        <f t="array" ref="E36">INDEX(POB[NOME],SMALL(IF(IF(POB[FUNÇÃO TABELA MESTRA]="", IF(POB[FUNÇÃO EXERCIDA]="", POB[FUNÇÃO ORIGINAL],POB[FUNÇÃO EXERCIDA]), POB[FUNÇÃO TABELA MESTRA])=D$35,ROW(POB[NOME])),ROW()-34)-4,1)</f>
        <v>SIDNEY SANTOS PEREIRA</v>
      </c>
      <c r="H36" s="86" t="str" cm="1">
        <f t="array" ref="H36">INDEX(POB[NOME],SMALL(IF(IF(POB[FUNÇÃO TABELA MESTRA]="", IF(POB[FUNÇÃO EXERCIDA]="", POB[FUNÇÃO ORIGINAL],POB[FUNÇÃO EXERCIDA]), POB[FUNÇÃO TABELA MESTRA])=G$35,ROW(POB[NOME])),ROW()-34)-4,1)</f>
        <v>ROBERTO DORIA DE SANTANA JUNIO</v>
      </c>
      <c r="K36" s="86" t="str" cm="1">
        <f t="array" ref="K36">INDEX(POB[NOME],SMALL(IF(IF(POB[FUNÇÃO TABELA MESTRA]="", IF(POB[FUNÇÃO EXERCIDA]="", POB[FUNÇÃO ORIGINAL],POB[FUNÇÃO EXERCIDA]), POB[FUNÇÃO TABELA MESTRA])=J$35,ROW(POB[NOME])),ROW()-34)-4,1)</f>
        <v>EDER SOARES TERRA</v>
      </c>
      <c r="N36" s="86" t="str" cm="1">
        <f t="array" ref="N36">INDEX(POB[NOME],SMALL(IF(IF(POB[FUNÇÃO TABELA MESTRA]="", IF(POB[FUNÇÃO EXERCIDA]="", POB[FUNÇÃO ORIGINAL],POB[FUNÇÃO EXERCIDA]), POB[FUNÇÃO TABELA MESTRA])=M$35,ROW(POB[NOME])),ROW()-34)-4,1)</f>
        <v>RODRIGO CESAR VICENTE SANTOS</v>
      </c>
    </row>
    <row r="37" spans="2:14" x14ac:dyDescent="0.2">
      <c r="B37" s="86" t="str">
        <v>DANICLEY NUNES REIS TORRES</v>
      </c>
      <c r="E37" s="86" t="e" cm="1">
        <f t="array" ref="E37">INDEX(POB[NOME],SMALL(IF(IF(POB[FUNÇÃO TABELA MESTRA]="", IF(POB[FUNÇÃO EXERCIDA]="", POB[FUNÇÃO ORIGINAL],POB[FUNÇÃO EXERCIDA]), POB[FUNÇÃO TABELA MESTRA])=D$35,ROW(POB[NOME])),ROW()-34)-4,1)</f>
        <v>#NUM!</v>
      </c>
      <c r="H37" s="86" t="e" cm="1">
        <f t="array" ref="H37">INDEX(POB[NOME],SMALL(IF(IF(POB[FUNÇÃO TABELA MESTRA]="", IF(POB[FUNÇÃO EXERCIDA]="", POB[FUNÇÃO ORIGINAL],POB[FUNÇÃO EXERCIDA]), POB[FUNÇÃO TABELA MESTRA])=G$35,ROW(POB[NOME])),ROW()-34)-4,1)</f>
        <v>#NUM!</v>
      </c>
      <c r="K37" s="86" t="str" cm="1">
        <f t="array" ref="K37">INDEX(POB[NOME],SMALL(IF(IF(POB[FUNÇÃO TABELA MESTRA]="", IF(POB[FUNÇÃO EXERCIDA]="", POB[FUNÇÃO ORIGINAL],POB[FUNÇÃO EXERCIDA]), POB[FUNÇÃO TABELA MESTRA])=J$35,ROW(POB[NOME])),ROW()-34)-4,1)</f>
        <v>FABIO MARCOS MORAES</v>
      </c>
      <c r="N37" s="86" t="e" cm="1">
        <f t="array" ref="N37">INDEX(POB[NOME],SMALL(IF(IF(POB[FUNÇÃO TABELA MESTRA]="", IF(POB[FUNÇÃO EXERCIDA]="", POB[FUNÇÃO ORIGINAL],POB[FUNÇÃO EXERCIDA]), POB[FUNÇÃO TABELA MESTRA])=M$35,ROW(POB[NOME])),ROW()-34)-4,1)</f>
        <v>#NUM!</v>
      </c>
    </row>
    <row r="38" spans="2:14" x14ac:dyDescent="0.2">
      <c r="B38" s="86" t="str">
        <v>DANIEL BISPO REIS</v>
      </c>
      <c r="E38" s="86" t="e" cm="1">
        <f t="array" ref="E38">INDEX(POB[NOME],SMALL(IF(IF(POB[FUNÇÃO TABELA MESTRA]="", IF(POB[FUNÇÃO EXERCIDA]="", POB[FUNÇÃO ORIGINAL],POB[FUNÇÃO EXERCIDA]), POB[FUNÇÃO TABELA MESTRA])=D$35,ROW(POB[NOME])),ROW()-34)-4,1)</f>
        <v>#NUM!</v>
      </c>
      <c r="H38" s="86" t="e" cm="1">
        <f t="array" ref="H38">INDEX(POB[NOME],SMALL(IF(IF(POB[FUNÇÃO TABELA MESTRA]="", IF(POB[FUNÇÃO EXERCIDA]="", POB[FUNÇÃO ORIGINAL],POB[FUNÇÃO EXERCIDA]), POB[FUNÇÃO TABELA MESTRA])=G$35,ROW(POB[NOME])),ROW()-34)-4,1)</f>
        <v>#NUM!</v>
      </c>
      <c r="K38" s="86" t="str" cm="1">
        <f t="array" ref="K38">INDEX(POB[NOME],SMALL(IF(IF(POB[FUNÇÃO TABELA MESTRA]="", IF(POB[FUNÇÃO EXERCIDA]="", POB[FUNÇÃO ORIGINAL],POB[FUNÇÃO EXERCIDA]), POB[FUNÇÃO TABELA MESTRA])=J$35,ROW(POB[NOME])),ROW()-34)-4,1)</f>
        <v>LEILTON DE MORAES MARQUES</v>
      </c>
      <c r="N38" s="86" t="e" cm="1">
        <f t="array" ref="N38">INDEX(POB[NOME],SMALL(IF(IF(POB[FUNÇÃO TABELA MESTRA]="", IF(POB[FUNÇÃO EXERCIDA]="", POB[FUNÇÃO ORIGINAL],POB[FUNÇÃO EXERCIDA]), POB[FUNÇÃO TABELA MESTRA])=M$35,ROW(POB[NOME])),ROW()-34)-4,1)</f>
        <v>#NUM!</v>
      </c>
    </row>
    <row r="39" spans="2:14" x14ac:dyDescent="0.2">
      <c r="B39" s="86" t="str">
        <v>DANIEL FERNANDES</v>
      </c>
      <c r="E39" s="86" t="e" cm="1">
        <f t="array" ref="E39">INDEX(POB[NOME],SMALL(IF(IF(POB[FUNÇÃO TABELA MESTRA]="", IF(POB[FUNÇÃO EXERCIDA]="", POB[FUNÇÃO ORIGINAL],POB[FUNÇÃO EXERCIDA]), POB[FUNÇÃO TABELA MESTRA])=D$35,ROW(POB[NOME])),ROW()-34)-4,1)</f>
        <v>#NUM!</v>
      </c>
      <c r="H39" s="86" t="e" cm="1">
        <f t="array" ref="H39">INDEX(POB[NOME],SMALL(IF(IF(POB[FUNÇÃO TABELA MESTRA]="", IF(POB[FUNÇÃO EXERCIDA]="", POB[FUNÇÃO ORIGINAL],POB[FUNÇÃO EXERCIDA]), POB[FUNÇÃO TABELA MESTRA])=G$35,ROW(POB[NOME])),ROW()-34)-4,1)</f>
        <v>#NUM!</v>
      </c>
      <c r="K39" s="86" t="str" cm="1">
        <f t="array" ref="K39">INDEX(POB[NOME],SMALL(IF(IF(POB[FUNÇÃO TABELA MESTRA]="", IF(POB[FUNÇÃO EXERCIDA]="", POB[FUNÇÃO ORIGINAL],POB[FUNÇÃO EXERCIDA]), POB[FUNÇÃO TABELA MESTRA])=J$35,ROW(POB[NOME])),ROW()-34)-4,1)</f>
        <v>LUCIANO DE ASSIS XAVIER</v>
      </c>
      <c r="N39" s="86" t="e" cm="1">
        <f t="array" ref="N39">INDEX(POB[NOME],SMALL(IF(IF(POB[FUNÇÃO TABELA MESTRA]="", IF(POB[FUNÇÃO EXERCIDA]="", POB[FUNÇÃO ORIGINAL],POB[FUNÇÃO EXERCIDA]), POB[FUNÇÃO TABELA MESTRA])=M$35,ROW(POB[NOME])),ROW()-34)-4,1)</f>
        <v>#NUM!</v>
      </c>
    </row>
    <row r="40" spans="2:14" x14ac:dyDescent="0.2">
      <c r="B40" s="86" t="str">
        <v>DANIEL OLIVEIRA FERNANDES - veio 542</v>
      </c>
      <c r="E40" s="86" t="e" cm="1">
        <f t="array" ref="E40">INDEX(POB[NOME],SMALL(IF(IF(POB[FUNÇÃO TABELA MESTRA]="", IF(POB[FUNÇÃO EXERCIDA]="", POB[FUNÇÃO ORIGINAL],POB[FUNÇÃO EXERCIDA]), POB[FUNÇÃO TABELA MESTRA])=D$35,ROW(POB[NOME])),ROW()-34)-4,1)</f>
        <v>#NUM!</v>
      </c>
      <c r="H40" s="86" t="e" cm="1">
        <f t="array" ref="H40">INDEX(POB[NOME],SMALL(IF(IF(POB[FUNÇÃO TABELA MESTRA]="", IF(POB[FUNÇÃO EXERCIDA]="", POB[FUNÇÃO ORIGINAL],POB[FUNÇÃO EXERCIDA]), POB[FUNÇÃO TABELA MESTRA])=G$35,ROW(POB[NOME])),ROW()-34)-4,1)</f>
        <v>#NUM!</v>
      </c>
      <c r="K40" s="86" t="str" cm="1">
        <f t="array" ref="K40">INDEX(POB[NOME],SMALL(IF(IF(POB[FUNÇÃO TABELA MESTRA]="", IF(POB[FUNÇÃO EXERCIDA]="", POB[FUNÇÃO ORIGINAL],POB[FUNÇÃO EXERCIDA]), POB[FUNÇÃO TABELA MESTRA])=J$35,ROW(POB[NOME])),ROW()-34)-4,1)</f>
        <v>MATHEUS MALTA DOS SANTOS</v>
      </c>
      <c r="N40" s="86" t="e" cm="1">
        <f t="array" ref="N40">INDEX(POB[NOME],SMALL(IF(IF(POB[FUNÇÃO TABELA MESTRA]="", IF(POB[FUNÇÃO EXERCIDA]="", POB[FUNÇÃO ORIGINAL],POB[FUNÇÃO EXERCIDA]), POB[FUNÇÃO TABELA MESTRA])=M$35,ROW(POB[NOME])),ROW()-34)-4,1)</f>
        <v>#NUM!</v>
      </c>
    </row>
    <row r="41" spans="2:14" x14ac:dyDescent="0.2">
      <c r="B41" s="86" t="str">
        <v>DANIEL RAMOS PESSANHA DA SILVA</v>
      </c>
      <c r="E41" s="86" t="e" cm="1">
        <f t="array" ref="E41">INDEX(POB[NOME],SMALL(IF(IF(POB[FUNÇÃO TABELA MESTRA]="", IF(POB[FUNÇÃO EXERCIDA]="", POB[FUNÇÃO ORIGINAL],POB[FUNÇÃO EXERCIDA]), POB[FUNÇÃO TABELA MESTRA])=D$35,ROW(POB[NOME])),ROW()-34)-4,1)</f>
        <v>#NUM!</v>
      </c>
      <c r="H41" s="86" t="e" cm="1">
        <f t="array" ref="H41">INDEX(POB[NOME],SMALL(IF(IF(POB[FUNÇÃO TABELA MESTRA]="", IF(POB[FUNÇÃO EXERCIDA]="", POB[FUNÇÃO ORIGINAL],POB[FUNÇÃO EXERCIDA]), POB[FUNÇÃO TABELA MESTRA])=G$35,ROW(POB[NOME])),ROW()-34)-4,1)</f>
        <v>#NUM!</v>
      </c>
      <c r="K41" s="86" t="e" cm="1">
        <f t="array" ref="K41">INDEX(POB[NOME],SMALL(IF(IF(POB[FUNÇÃO TABELA MESTRA]="", IF(POB[FUNÇÃO EXERCIDA]="", POB[FUNÇÃO ORIGINAL],POB[FUNÇÃO EXERCIDA]), POB[FUNÇÃO TABELA MESTRA])=J$35,ROW(POB[NOME])),ROW()-34)-4,1)</f>
        <v>#NUM!</v>
      </c>
      <c r="N41" s="86" t="e" cm="1">
        <f t="array" ref="N41">INDEX(POB[NOME],SMALL(IF(IF(POB[FUNÇÃO TABELA MESTRA]="", IF(POB[FUNÇÃO EXERCIDA]="", POB[FUNÇÃO ORIGINAL],POB[FUNÇÃO EXERCIDA]), POB[FUNÇÃO TABELA MESTRA])=M$35,ROW(POB[NOME])),ROW()-34)-4,1)</f>
        <v>#NUM!</v>
      </c>
    </row>
    <row r="42" spans="2:14" x14ac:dyDescent="0.2">
      <c r="B42" s="86" t="str">
        <v>DANILO FERREIRA DA SILVA</v>
      </c>
      <c r="D42" s="87" t="s">
        <v>1173</v>
      </c>
      <c r="E42" s="86" t="str" cm="1">
        <f t="array" ref="E42">INDEX(POB[NOME],SMALL(IF(IF(POB[FUNÇÃO TABELA MESTRA]="", IF(POB[FUNÇÃO EXERCIDA]="", POB[FUNÇÃO ORIGINAL],POB[FUNÇÃO EXERCIDA]), POB[FUNÇÃO TABELA MESTRA])=D$42,ROW(POB[NOME])),ROW()-41)-4,1)</f>
        <v>LUDMILA DA SILVA PINHEIRO</v>
      </c>
      <c r="G42" s="87" t="s">
        <v>1124</v>
      </c>
      <c r="H42" s="86" t="str" cm="1">
        <f t="array" ref="H42">INDEX(POB[NOME],SMALL(IF(IF(POB[FUNÇÃO TABELA MESTRA]="", IF(POB[FUNÇÃO EXERCIDA]="", POB[FUNÇÃO ORIGINAL],POB[FUNÇÃO EXERCIDA]), POB[FUNÇÃO TABELA MESTRA])=G$42,ROW(POB[NOME])),ROW()-41)-4,1)</f>
        <v>ALRICIMAR RODRIGUES CAMPELO</v>
      </c>
      <c r="K42" s="86" t="e" cm="1">
        <f t="array" ref="K42">INDEX(POB[NOME],SMALL(IF(IF(POB[FUNÇÃO TABELA MESTRA]="", IF(POB[FUNÇÃO EXERCIDA]="", POB[FUNÇÃO ORIGINAL],POB[FUNÇÃO EXERCIDA]), POB[FUNÇÃO TABELA MESTRA])=J$35,ROW(POB[NOME])),ROW()-34)-4,1)</f>
        <v>#NUM!</v>
      </c>
      <c r="M42" s="87" t="s">
        <v>1096</v>
      </c>
      <c r="N42" s="86" t="str" cm="1">
        <f t="array" ref="N42">INDEX(POB[NOME],SMALL(IF(IF(POB[FUNÇÃO TABELA MESTRA]="", IF(POB[FUNÇÃO EXERCIDA]="", POB[FUNÇÃO ORIGINAL],POB[FUNÇÃO EXERCIDA]), POB[FUNÇÃO TABELA MESTRA])=M$42,ROW(POB[NOME])),ROW()-41)-4,1)</f>
        <v>ARIANE BARRETO DE SOUZA</v>
      </c>
    </row>
    <row r="43" spans="2:14" x14ac:dyDescent="0.2">
      <c r="B43" s="86" t="str">
        <v>DAVI MONTEIRO GUIMARÃES - veio 305</v>
      </c>
      <c r="E43" s="86" t="e" cm="1">
        <f t="array" ref="E43">INDEX(POB[NOME],SMALL(IF(IF(POB[FUNÇÃO TABELA MESTRA]="", IF(POB[FUNÇÃO EXERCIDA]="", POB[FUNÇÃO ORIGINAL],POB[FUNÇÃO EXERCIDA]), POB[FUNÇÃO TABELA MESTRA])=D$42,ROW(POB[NOME])),ROW()-41)-4,1)</f>
        <v>#NUM!</v>
      </c>
      <c r="H43" s="86" t="e" cm="1">
        <f t="array" ref="H43">INDEX(POB[NOME],SMALL(IF(IF(POB[FUNÇÃO TABELA MESTRA]="", IF(POB[FUNÇÃO EXERCIDA]="", POB[FUNÇÃO ORIGINAL],POB[FUNÇÃO EXERCIDA]), POB[FUNÇÃO TABELA MESTRA])=G$42,ROW(POB[NOME])),ROW()-41)-4,1)</f>
        <v>#NUM!</v>
      </c>
      <c r="K43" s="86" t="e" cm="1">
        <f t="array" ref="K43">INDEX(POB[NOME],SMALL(IF(IF(POB[FUNÇÃO TABELA MESTRA]="", IF(POB[FUNÇÃO EXERCIDA]="", POB[FUNÇÃO ORIGINAL],POB[FUNÇÃO EXERCIDA]), POB[FUNÇÃO TABELA MESTRA])=J$35,ROW(POB[NOME])),ROW()-34)-4,1)</f>
        <v>#NUM!</v>
      </c>
      <c r="N43" s="86" t="str" cm="1">
        <f t="array" ref="N43">INDEX(POB[NOME],SMALL(IF(IF(POB[FUNÇÃO TABELA MESTRA]="", IF(POB[FUNÇÃO EXERCIDA]="", POB[FUNÇÃO ORIGINAL],POB[FUNÇÃO EXERCIDA]), POB[FUNÇÃO TABELA MESTRA])=M$42,ROW(POB[NOME])),ROW()-41)-4,1)</f>
        <v>GABRIELA DA COSTA LINO</v>
      </c>
    </row>
    <row r="44" spans="2:14" x14ac:dyDescent="0.2">
      <c r="B44" s="86" t="str">
        <v>DEJAILSON JOAQUIM DA SILVA</v>
      </c>
      <c r="E44" s="86" t="e" cm="1">
        <f t="array" ref="E44">INDEX(POB[NOME],SMALL(IF(IF(POB[FUNÇÃO TABELA MESTRA]="", IF(POB[FUNÇÃO EXERCIDA]="", POB[FUNÇÃO ORIGINAL],POB[FUNÇÃO EXERCIDA]), POB[FUNÇÃO TABELA MESTRA])=D$42,ROW(POB[NOME])),ROW()-41)-4,1)</f>
        <v>#NUM!</v>
      </c>
      <c r="H44" s="86" t="e" cm="1">
        <f t="array" ref="H44">INDEX(POB[NOME],SMALL(IF(IF(POB[FUNÇÃO TABELA MESTRA]="", IF(POB[FUNÇÃO EXERCIDA]="", POB[FUNÇÃO ORIGINAL],POB[FUNÇÃO EXERCIDA]), POB[FUNÇÃO TABELA MESTRA])=G$42,ROW(POB[NOME])),ROW()-41)-4,1)</f>
        <v>#NUM!</v>
      </c>
      <c r="K44" s="86" t="e" cm="1">
        <f t="array" ref="K44">INDEX(POB[NOME],SMALL(IF(IF(POB[FUNÇÃO TABELA MESTRA]="", IF(POB[FUNÇÃO EXERCIDA]="", POB[FUNÇÃO ORIGINAL],POB[FUNÇÃO EXERCIDA]), POB[FUNÇÃO TABELA MESTRA])=J$35,ROW(POB[NOME])),ROW()-34)-4,1)</f>
        <v>#NUM!</v>
      </c>
      <c r="N44" s="86" t="str" cm="1">
        <f t="array" ref="N44">INDEX(POB[NOME],SMALL(IF(IF(POB[FUNÇÃO TABELA MESTRA]="", IF(POB[FUNÇÃO EXERCIDA]="", POB[FUNÇÃO ORIGINAL],POB[FUNÇÃO EXERCIDA]), POB[FUNÇÃO TABELA MESTRA])=M$42,ROW(POB[NOME])),ROW()-41)-4,1)</f>
        <v>JOÃO DANIEL DIAS DO AMARANTE F</v>
      </c>
    </row>
    <row r="45" spans="2:14" x14ac:dyDescent="0.2">
      <c r="B45" s="86" t="str">
        <v>DENIS RYAN GOMES FREITAS</v>
      </c>
      <c r="E45" s="86" t="e" cm="1">
        <f t="array" ref="E45">INDEX(POB[NOME],SMALL(IF(IF(POB[FUNÇÃO TABELA MESTRA]="", IF(POB[FUNÇÃO EXERCIDA]="", POB[FUNÇÃO ORIGINAL],POB[FUNÇÃO EXERCIDA]), POB[FUNÇÃO TABELA MESTRA])=D$42,ROW(POB[NOME])),ROW()-41)-4,1)</f>
        <v>#NUM!</v>
      </c>
      <c r="H45" s="86" t="e" cm="1">
        <f t="array" ref="H45">INDEX(POB[NOME],SMALL(IF(IF(POB[FUNÇÃO TABELA MESTRA]="", IF(POB[FUNÇÃO EXERCIDA]="", POB[FUNÇÃO ORIGINAL],POB[FUNÇÃO EXERCIDA]), POB[FUNÇÃO TABELA MESTRA])=G$42,ROW(POB[NOME])),ROW()-41)-4,1)</f>
        <v>#NUM!</v>
      </c>
      <c r="K45" s="86" t="e" cm="1">
        <f t="array" ref="K45">INDEX(POB[NOME],SMALL(IF(IF(POB[FUNÇÃO TABELA MESTRA]="", IF(POB[FUNÇÃO EXERCIDA]="", POB[FUNÇÃO ORIGINAL],POB[FUNÇÃO EXERCIDA]), POB[FUNÇÃO TABELA MESTRA])=J$35,ROW(POB[NOME])),ROW()-34)-4,1)</f>
        <v>#NUM!</v>
      </c>
      <c r="N45" s="86" t="str" cm="1">
        <f t="array" ref="N45">INDEX(POB[NOME],SMALL(IF(IF(POB[FUNÇÃO TABELA MESTRA]="", IF(POB[FUNÇÃO EXERCIDA]="", POB[FUNÇÃO ORIGINAL],POB[FUNÇÃO EXERCIDA]), POB[FUNÇÃO TABELA MESTRA])=M$42,ROW(POB[NOME])),ROW()-41)-4,1)</f>
        <v>SERGIO TEIXEIRA RAMALHO</v>
      </c>
    </row>
    <row r="46" spans="2:14" x14ac:dyDescent="0.2">
      <c r="B46" s="86" t="str">
        <v>DIEGO OLIVEIRA DIAS</v>
      </c>
      <c r="E46" s="86" t="e" cm="1">
        <f t="array" ref="E46">INDEX(POB[NOME],SMALL(IF(IF(POB[FUNÇÃO TABELA MESTRA]="", IF(POB[FUNÇÃO EXERCIDA]="", POB[FUNÇÃO ORIGINAL],POB[FUNÇÃO EXERCIDA]), POB[FUNÇÃO TABELA MESTRA])=D$42,ROW(POB[NOME])),ROW()-41)-4,1)</f>
        <v>#NUM!</v>
      </c>
      <c r="H46" s="86" t="e" cm="1">
        <f t="array" ref="H46">INDEX(POB[NOME],SMALL(IF(IF(POB[FUNÇÃO TABELA MESTRA]="", IF(POB[FUNÇÃO EXERCIDA]="", POB[FUNÇÃO ORIGINAL],POB[FUNÇÃO EXERCIDA]), POB[FUNÇÃO TABELA MESTRA])=G$42,ROW(POB[NOME])),ROW()-41)-4,1)</f>
        <v>#NUM!</v>
      </c>
      <c r="K46" s="86" t="e" cm="1">
        <f t="array" ref="K46">INDEX(POB[NOME],SMALL(IF(IF(POB[FUNÇÃO TABELA MESTRA]="", IF(POB[FUNÇÃO EXERCIDA]="", POB[FUNÇÃO ORIGINAL],POB[FUNÇÃO EXERCIDA]), POB[FUNÇÃO TABELA MESTRA])=J$35,ROW(POB[NOME])),ROW()-34)-4,1)</f>
        <v>#NUM!</v>
      </c>
      <c r="N46" s="86" t="e" cm="1">
        <f t="array" ref="N46">INDEX(POB[NOME],SMALL(IF(IF(POB[FUNÇÃO TABELA MESTRA]="", IF(POB[FUNÇÃO EXERCIDA]="", POB[FUNÇÃO ORIGINAL],POB[FUNÇÃO EXERCIDA]), POB[FUNÇÃO TABELA MESTRA])=M$42,ROW(POB[NOME])),ROW()-41)-4,1)</f>
        <v>#NUM!</v>
      </c>
    </row>
    <row r="47" spans="2:14" x14ac:dyDescent="0.2">
      <c r="B47" s="86" t="str">
        <v>DYEGO GAGO DE ASSIS RIBEIRO</v>
      </c>
      <c r="E47" s="86" t="e" cm="1">
        <f t="array" ref="E47">INDEX(POB[NOME],SMALL(IF(IF(POB[FUNÇÃO TABELA MESTRA]="", IF(POB[FUNÇÃO EXERCIDA]="", POB[FUNÇÃO ORIGINAL],POB[FUNÇÃO EXERCIDA]), POB[FUNÇÃO TABELA MESTRA])=D$42,ROW(POB[NOME])),ROW()-41)-4,1)</f>
        <v>#NUM!</v>
      </c>
      <c r="H47" s="86" t="e" cm="1">
        <f t="array" ref="H47">INDEX(POB[NOME],SMALL(IF(IF(POB[FUNÇÃO TABELA MESTRA]="", IF(POB[FUNÇÃO EXERCIDA]="", POB[FUNÇÃO ORIGINAL],POB[FUNÇÃO EXERCIDA]), POB[FUNÇÃO TABELA MESTRA])=G$42,ROW(POB[NOME])),ROW()-41)-4,1)</f>
        <v>#NUM!</v>
      </c>
      <c r="K47" s="86" t="e" cm="1">
        <f t="array" ref="K47">INDEX(POB[NOME],SMALL(IF(IF(POB[FUNÇÃO TABELA MESTRA]="", IF(POB[FUNÇÃO EXERCIDA]="", POB[FUNÇÃO ORIGINAL],POB[FUNÇÃO EXERCIDA]), POB[FUNÇÃO TABELA MESTRA])=J$35,ROW(POB[NOME])),ROW()-34)-4,1)</f>
        <v>#NUM!</v>
      </c>
      <c r="N47" s="86" t="e" cm="1">
        <f t="array" ref="N47">INDEX(POB[NOME],SMALL(IF(IF(POB[FUNÇÃO TABELA MESTRA]="", IF(POB[FUNÇÃO EXERCIDA]="", POB[FUNÇÃO ORIGINAL],POB[FUNÇÃO EXERCIDA]), POB[FUNÇÃO TABELA MESTRA])=M$42,ROW(POB[NOME])),ROW()-41)-4,1)</f>
        <v>#NUM!</v>
      </c>
    </row>
    <row r="48" spans="2:14" x14ac:dyDescent="0.2">
      <c r="B48" s="86" t="str">
        <v>EDER LUIS BARBOSA DA SILVA</v>
      </c>
      <c r="E48" s="86" t="e" cm="1">
        <f t="array" ref="E48">INDEX(POB[NOME],SMALL(IF(IF(POB[FUNÇÃO TABELA MESTRA]="", IF(POB[FUNÇÃO EXERCIDA]="", POB[FUNÇÃO ORIGINAL],POB[FUNÇÃO EXERCIDA]), POB[FUNÇÃO TABELA MESTRA])=D$42,ROW(POB[NOME])),ROW()-41)-4,1)</f>
        <v>#NUM!</v>
      </c>
      <c r="H48" s="86" t="e" cm="1">
        <f t="array" ref="H48">INDEX(POB[NOME],SMALL(IF(IF(POB[FUNÇÃO TABELA MESTRA]="", IF(POB[FUNÇÃO EXERCIDA]="", POB[FUNÇÃO ORIGINAL],POB[FUNÇÃO EXERCIDA]), POB[FUNÇÃO TABELA MESTRA])=G$42,ROW(POB[NOME])),ROW()-41)-4,1)</f>
        <v>#NUM!</v>
      </c>
      <c r="K48" s="86" t="e" cm="1">
        <f t="array" ref="K48">INDEX(POB[NOME],SMALL(IF(IF(POB[FUNÇÃO TABELA MESTRA]="", IF(POB[FUNÇÃO EXERCIDA]="", POB[FUNÇÃO ORIGINAL],POB[FUNÇÃO EXERCIDA]), POB[FUNÇÃO TABELA MESTRA])=J$35,ROW(POB[NOME])),ROW()-34)-4,1)</f>
        <v>#NUM!</v>
      </c>
      <c r="N48" s="86" t="e" cm="1">
        <f t="array" ref="N48">INDEX(POB[NOME],SMALL(IF(IF(POB[FUNÇÃO TABELA MESTRA]="", IF(POB[FUNÇÃO EXERCIDA]="", POB[FUNÇÃO ORIGINAL],POB[FUNÇÃO EXERCIDA]), POB[FUNÇÃO TABELA MESTRA])=M$42,ROW(POB[NOME])),ROW()-41)-4,1)</f>
        <v>#NUM!</v>
      </c>
    </row>
    <row r="49" spans="2:14" x14ac:dyDescent="0.2">
      <c r="B49" s="86" t="str">
        <v>EDER SOARES TERRA</v>
      </c>
      <c r="H49" s="86" t="e" cm="1">
        <f t="array" ref="H49">INDEX(POB[NOME],SMALL(IF(POB[FUNÇÃO ORIGINAL]=G$42,ROW(POB[NOME])),ROW()-41)-4,1)</f>
        <v>#NUM!</v>
      </c>
      <c r="K49" s="86" t="e" cm="1">
        <f t="array" ref="K49">INDEX(POB[NOME],SMALL(IF(IF(POB[FUNÇÃO TABELA MESTRA]="", IF(POB[FUNÇÃO EXERCIDA]="", POB[FUNÇÃO ORIGINAL],POB[FUNÇÃO EXERCIDA]), POB[FUNÇÃO TABELA MESTRA])=J$35,ROW(POB[NOME])),ROW()-34)-4,1)</f>
        <v>#NUM!</v>
      </c>
      <c r="N49" s="86" t="e" cm="1">
        <f t="array" ref="N49">INDEX(POB[NOME],SMALL(IF(IF(POB[FUNÇÃO TABELA MESTRA]="", IF(POB[FUNÇÃO EXERCIDA]="", POB[FUNÇÃO ORIGINAL],POB[FUNÇÃO EXERCIDA]), POB[FUNÇÃO TABELA MESTRA])=M$42,ROW(POB[NOME])),ROW()-41)-4,1)</f>
        <v>#NUM!</v>
      </c>
    </row>
    <row r="50" spans="2:14" x14ac:dyDescent="0.2">
      <c r="B50" s="86" t="str">
        <v>EDIELSON DA SILVA FURTADO</v>
      </c>
      <c r="D50" s="87" t="s">
        <v>1051</v>
      </c>
      <c r="E50" s="86" t="str" cm="1">
        <f t="array" ref="E50">INDEX(POB[NOME],SMALL(IF(IF(POB[FUNÇÃO TABELA MESTRA]="", IF(POB[FUNÇÃO EXERCIDA]="", POB[FUNÇÃO ORIGINAL],POB[FUNÇÃO EXERCIDA]), POB[FUNÇÃO TABELA MESTRA])=D$50,ROW(POB[NOME])),ROW()-49)-4,1)</f>
        <v>LUIS FELIPE MORAES LIMA</v>
      </c>
      <c r="G50" s="87" t="s">
        <v>1039</v>
      </c>
      <c r="H50" s="86" t="str" cm="1">
        <f t="array" ref="H50">INDEX(POB[NOME],SMALL(IF(IF(POB[FUNÇÃO TABELA MESTRA]="", IF(POB[FUNÇÃO EXERCIDA]="", POB[FUNÇÃO ORIGINAL],POB[FUNÇÃO EXERCIDA]), POB[FUNÇÃO TABELA MESTRA])=G$50,ROW(POB[NOME])),ROW()-49)-4,1)</f>
        <v xml:space="preserve">ADEMILTON ALVES DA SILVA </v>
      </c>
      <c r="J50" s="87" t="s">
        <v>1172</v>
      </c>
      <c r="K50" s="86" t="str" cm="1">
        <f t="array" ref="K50">INDEX(POB[NOME],SMALL(IF(IF(POB[FUNÇÃO TABELA MESTRA]="", IF(POB[FUNÇÃO EXERCIDA]="", POB[FUNÇÃO ORIGINAL],POB[FUNÇÃO EXERCIDA]), POB[FUNÇÃO TABELA MESTRA])=J$50,ROW(POB[NOME])),ROW()-49)-4,1)</f>
        <v>ANDRE LUIS ALVES DA ROSA</v>
      </c>
      <c r="N50" s="86" t="e" cm="1">
        <f t="array" ref="N50">INDEX(POB[NOME],SMALL(IF(POB[FUNÇÃO ORIGINAL]=M$42,ROW(POB[NOME])),ROW()-41)-4,1)</f>
        <v>#NUM!</v>
      </c>
    </row>
    <row r="51" spans="2:14" x14ac:dyDescent="0.2">
      <c r="B51" s="86" t="str">
        <v>EDUARDO LAGRECA PACHECO</v>
      </c>
      <c r="E51" s="86" t="str" cm="1">
        <f t="array" ref="E51">INDEX(POB[NOME],SMALL(IF(IF(POB[FUNÇÃO TABELA MESTRA]="", IF(POB[FUNÇÃO EXERCIDA]="", POB[FUNÇÃO ORIGINAL],POB[FUNÇÃO EXERCIDA]), POB[FUNÇÃO TABELA MESTRA])=D$50,ROW(POB[NOME])),ROW()-49)-4,1)</f>
        <v>MARCIELE VIEIRA DOS SANTOS - veio 353</v>
      </c>
      <c r="H51" s="86" t="str" cm="1">
        <f t="array" ref="H51">INDEX(POB[NOME],SMALL(IF(IF(POB[FUNÇÃO TABELA MESTRA]="", IF(POB[FUNÇÃO EXERCIDA]="", POB[FUNÇÃO ORIGINAL],POB[FUNÇÃO EXERCIDA]), POB[FUNÇÃO TABELA MESTRA])=G$50,ROW(POB[NOME])),ROW()-49)-4,1)</f>
        <v>ALEX WALLACE DA SILVA PEREZ</v>
      </c>
    </row>
    <row r="52" spans="2:14" x14ac:dyDescent="0.2">
      <c r="B52" s="86" t="str">
        <v>ENILTON MARCILIO CORREA</v>
      </c>
      <c r="E52" s="86" t="str" cm="1">
        <f t="array" ref="E52">INDEX(POB[NOME],SMALL(IF(IF(POB[FUNÇÃO TABELA MESTRA]="", IF(POB[FUNÇÃO EXERCIDA]="", POB[FUNÇÃO ORIGINAL],POB[FUNÇÃO EXERCIDA]), POB[FUNÇÃO TABELA MESTRA])=D$50,ROW(POB[NOME])),ROW()-49)-4,1)</f>
        <v>PAULO SERGIO CEZAR MARTINS</v>
      </c>
      <c r="H52" s="86" t="str" cm="1">
        <f t="array" ref="H52">INDEX(POB[NOME],SMALL(IF(IF(POB[FUNÇÃO TABELA MESTRA]="", IF(POB[FUNÇÃO EXERCIDA]="", POB[FUNÇÃO ORIGINAL],POB[FUNÇÃO EXERCIDA]), POB[FUNÇÃO TABELA MESTRA])=G$50,ROW(POB[NOME])),ROW()-49)-4,1)</f>
        <v>DEJAILSON JOAQUIM DA SILVA</v>
      </c>
    </row>
    <row r="53" spans="2:14" x14ac:dyDescent="0.2">
      <c r="B53" s="86" t="str">
        <v>ERIK VAN NOUHUYS</v>
      </c>
      <c r="E53" s="86" t="str" cm="1">
        <f t="array" ref="E53">INDEX(POB[NOME],SMALL(IF(IF(POB[FUNÇÃO TABELA MESTRA]="", IF(POB[FUNÇÃO EXERCIDA]="", POB[FUNÇÃO ORIGINAL],POB[FUNÇÃO EXERCIDA]), POB[FUNÇÃO TABELA MESTRA])=D$50,ROW(POB[NOME])),ROW()-49)-4,1)</f>
        <v>PEDRO PAULO RODRIGUES DE SOUZA</v>
      </c>
      <c r="H53" s="86" t="str" cm="1">
        <f t="array" ref="H53">INDEX(POB[NOME],SMALL(IF(IF(POB[FUNÇÃO TABELA MESTRA]="", IF(POB[FUNÇÃO EXERCIDA]="", POB[FUNÇÃO ORIGINAL],POB[FUNÇÃO EXERCIDA]), POB[FUNÇÃO TABELA MESTRA])=G$50,ROW(POB[NOME])),ROW()-49)-4,1)</f>
        <v>JEHAN JOSE GONCALVES FERREIRA</v>
      </c>
    </row>
    <row r="54" spans="2:14" x14ac:dyDescent="0.2">
      <c r="B54" s="86" t="str">
        <v>EVANGIVALDO MATOS AZEVEDO</v>
      </c>
      <c r="E54" s="86" t="str" cm="1">
        <f t="array" ref="E54">INDEX(POB[NOME],SMALL(IF(IF(POB[FUNÇÃO TABELA MESTRA]="", IF(POB[FUNÇÃO EXERCIDA]="", POB[FUNÇÃO ORIGINAL],POB[FUNÇÃO EXERCIDA]), POB[FUNÇÃO TABELA MESTRA])=D$50,ROW(POB[NOME])),ROW()-49)-4,1)</f>
        <v>RONDINELY MEDEIROS DA FONSECA</v>
      </c>
      <c r="H54" s="86" t="str" cm="1">
        <f t="array" ref="H54">INDEX(POB[NOME],SMALL(IF(IF(POB[FUNÇÃO TABELA MESTRA]="", IF(POB[FUNÇÃO EXERCIDA]="", POB[FUNÇÃO ORIGINAL],POB[FUNÇÃO EXERCIDA]), POB[FUNÇÃO TABELA MESTRA])=G$50,ROW(POB[NOME])),ROW()-49)-4,1)</f>
        <v>LEANDRO JOSE DA SILVA</v>
      </c>
    </row>
    <row r="55" spans="2:14" x14ac:dyDescent="0.2">
      <c r="B55" s="86" t="str">
        <v>EVERTON SILVA DE MORAES   veio 335</v>
      </c>
      <c r="E55" s="86" t="str" cm="1">
        <f t="array" ref="E55">INDEX(POB[NOME],SMALL(IF(IF(POB[FUNÇÃO TABELA MESTRA]="", IF(POB[FUNÇÃO EXERCIDA]="", POB[FUNÇÃO ORIGINAL],POB[FUNÇÃO EXERCIDA]), POB[FUNÇÃO TABELA MESTRA])=D$50,ROW(POB[NOME])),ROW()-49)-4,1)</f>
        <v>SIDNEY DA SILVA PEIXOTO</v>
      </c>
      <c r="H55" s="86" t="str" cm="1">
        <f t="array" ref="H55">INDEX(POB[NOME],SMALL(IF(IF(POB[FUNÇÃO TABELA MESTRA]="", IF(POB[FUNÇÃO EXERCIDA]="", POB[FUNÇÃO ORIGINAL],POB[FUNÇÃO EXERCIDA]), POB[FUNÇÃO TABELA MESTRA])=G$50,ROW(POB[NOME])),ROW()-49)-4,1)</f>
        <v>LUIZ FERNANDO DE OLIVEIRA</v>
      </c>
    </row>
    <row r="56" spans="2:14" x14ac:dyDescent="0.2">
      <c r="B56" s="86" t="str">
        <v>FABIO MARCOS MORAES</v>
      </c>
      <c r="E56" s="86" t="e" cm="1">
        <f t="array" ref="E56">INDEX(POB[NOME],SMALL(IF(IF(POB[FUNÇÃO TABELA MESTRA]="", IF(POB[FUNÇÃO EXERCIDA]="", POB[FUNÇÃO ORIGINAL],POB[FUNÇÃO EXERCIDA]), POB[FUNÇÃO TABELA MESTRA])=D$50,ROW(POB[NOME])),ROW()-49)-4,1)</f>
        <v>#NUM!</v>
      </c>
      <c r="H56" s="86" t="str" cm="1">
        <f t="array" ref="H56">INDEX(POB[NOME],SMALL(IF(IF(POB[FUNÇÃO TABELA MESTRA]="", IF(POB[FUNÇÃO EXERCIDA]="", POB[FUNÇÃO ORIGINAL],POB[FUNÇÃO EXERCIDA]), POB[FUNÇÃO TABELA MESTRA])=G$50,ROW(POB[NOME])),ROW()-49)-4,1)</f>
        <v>PABLO FORLAN DE SOUZA PEREIRA</v>
      </c>
    </row>
    <row r="57" spans="2:14" x14ac:dyDescent="0.2">
      <c r="B57" s="86" t="str">
        <v>FABIO SILVA DE OLIVEIRA</v>
      </c>
      <c r="E57" s="86" t="e" cm="1">
        <f t="array" ref="E57">INDEX(POB[NOME],SMALL(IF(IF(POB[FUNÇÃO TABELA MESTRA]="", IF(POB[FUNÇÃO EXERCIDA]="", POB[FUNÇÃO ORIGINAL],POB[FUNÇÃO EXERCIDA]), POB[FUNÇÃO TABELA MESTRA])=D$50,ROW(POB[NOME])),ROW()-49)-4,1)</f>
        <v>#NUM!</v>
      </c>
      <c r="H57" s="86" t="str" cm="1">
        <f t="array" ref="H57">INDEX(POB[NOME],SMALL(IF(IF(POB[FUNÇÃO TABELA MESTRA]="", IF(POB[FUNÇÃO EXERCIDA]="", POB[FUNÇÃO ORIGINAL],POB[FUNÇÃO EXERCIDA]), POB[FUNÇÃO TABELA MESTRA])=G$50,ROW(POB[NOME])),ROW()-49)-4,1)</f>
        <v>ROBSON NARCIZO RIBEIRO</v>
      </c>
    </row>
    <row r="58" spans="2:14" x14ac:dyDescent="0.2">
      <c r="B58" s="86" t="str">
        <v>FABRICIO MILHEIRO DA SILVA</v>
      </c>
      <c r="E58" s="86" t="e" cm="1">
        <f t="array" ref="E58">INDEX(POB[NOME],SMALL(IF(IF(POB[FUNÇÃO TABELA MESTRA]="", IF(POB[FUNÇÃO EXERCIDA]="", POB[FUNÇÃO ORIGINAL],POB[FUNÇÃO EXERCIDA]), POB[FUNÇÃO TABELA MESTRA])=D$50,ROW(POB[NOME])),ROW()-49)-4,1)</f>
        <v>#NUM!</v>
      </c>
      <c r="H58" s="86" t="e" cm="1">
        <f t="array" ref="H58">INDEX(POB[NOME],SMALL(IF(IF(POB[FUNÇÃO TABELA MESTRA]="", IF(POB[FUNÇÃO EXERCIDA]="", POB[FUNÇÃO ORIGINAL],POB[FUNÇÃO EXERCIDA]), POB[FUNÇÃO TABELA MESTRA])=G$50,ROW(POB[NOME])),ROW()-49)-4,1)</f>
        <v>#NUM!</v>
      </c>
    </row>
    <row r="59" spans="2:14" x14ac:dyDescent="0.2">
      <c r="B59" s="86" t="str">
        <v>FELIPE PIMENTEL RODRIGUES JUNIOR</v>
      </c>
      <c r="E59" s="86" t="e" cm="1">
        <f t="array" ref="E59">INDEX(POB[NOME],SMALL(IF(IF(POB[FUNÇÃO TABELA MESTRA]="", IF(POB[FUNÇÃO EXERCIDA]="", POB[FUNÇÃO ORIGINAL],POB[FUNÇÃO EXERCIDA]), POB[FUNÇÃO TABELA MESTRA])=D$50,ROW(POB[NOME])),ROW()-49)-4,1)</f>
        <v>#NUM!</v>
      </c>
      <c r="H59" s="86" t="e" cm="1">
        <f t="array" ref="H59">INDEX(POB[NOME],SMALL(IF(IF(POB[FUNÇÃO TABELA MESTRA]="", IF(POB[FUNÇÃO EXERCIDA]="", POB[FUNÇÃO ORIGINAL],POB[FUNÇÃO EXERCIDA]), POB[FUNÇÃO TABELA MESTRA])=G$50,ROW(POB[NOME])),ROW()-49)-4,1)</f>
        <v>#NUM!</v>
      </c>
    </row>
    <row r="60" spans="2:14" x14ac:dyDescent="0.2">
      <c r="B60" s="86" t="str">
        <v>FELIPPE GABRIEL PINHEIRO DE OLIVEIRA MARQUES</v>
      </c>
      <c r="E60" s="86" t="e" cm="1">
        <f t="array" ref="E60">INDEX(POB[NOME],SMALL(IF(IF(POB[FUNÇÃO TABELA MESTRA]="", IF(POB[FUNÇÃO EXERCIDA]="", POB[FUNÇÃO ORIGINAL],POB[FUNÇÃO EXERCIDA]), POB[FUNÇÃO TABELA MESTRA])=D$50,ROW(POB[NOME])),ROW()-49)-4,1)</f>
        <v>#NUM!</v>
      </c>
      <c r="H60" s="86" t="e" cm="1">
        <f t="array" ref="H60">INDEX(POB[NOME],SMALL(IF(IF(POB[FUNÇÃO TABELA MESTRA]="", IF(POB[FUNÇÃO EXERCIDA]="", POB[FUNÇÃO ORIGINAL],POB[FUNÇÃO EXERCIDA]), POB[FUNÇÃO TABELA MESTRA])=G$50,ROW(POB[NOME])),ROW()-49)-4,1)</f>
        <v>#NUM!</v>
      </c>
    </row>
    <row r="61" spans="2:14" x14ac:dyDescent="0.2">
      <c r="B61" s="86" t="str">
        <v>FLAVIO IVANIR PEREIRA</v>
      </c>
      <c r="E61" s="86" t="e" cm="1">
        <f t="array" ref="E61">INDEX(POB[NOME],SMALL(IF(IF(POB[FUNÇÃO TABELA MESTRA]="", IF(POB[FUNÇÃO EXERCIDA]="", POB[FUNÇÃO ORIGINAL],POB[FUNÇÃO EXERCIDA]), POB[FUNÇÃO TABELA MESTRA])=D$50,ROW(POB[NOME])),ROW()-49)-4,1)</f>
        <v>#NUM!</v>
      </c>
      <c r="H61" s="86" t="e" cm="1">
        <f t="array" ref="H61">INDEX(POB[NOME],SMALL(IF(IF(POB[FUNÇÃO TABELA MESTRA]="", IF(POB[FUNÇÃO EXERCIDA]="", POB[FUNÇÃO ORIGINAL],POB[FUNÇÃO EXERCIDA]), POB[FUNÇÃO TABELA MESTRA])=G$50,ROW(POB[NOME])),ROW()-49)-4,1)</f>
        <v>#NUM!</v>
      </c>
    </row>
    <row r="62" spans="2:14" x14ac:dyDescent="0.2">
      <c r="B62" s="86" t="str">
        <v>FLÁVIO MOREIRA LEMOS</v>
      </c>
      <c r="E62" s="86" t="e" cm="1">
        <f t="array" ref="E62">INDEX(POB[NOME],SMALL(IF(IF(POB[FUNÇÃO TABELA MESTRA]="", IF(POB[FUNÇÃO EXERCIDA]="", POB[FUNÇÃO ORIGINAL],POB[FUNÇÃO EXERCIDA]), POB[FUNÇÃO TABELA MESTRA])=D$50,ROW(POB[NOME])),ROW()-49)-4,1)</f>
        <v>#NUM!</v>
      </c>
    </row>
    <row r="63" spans="2:14" x14ac:dyDescent="0.2">
      <c r="B63" s="86" t="str">
        <v>GABRIEL SIQUEIRA DA SILVA</v>
      </c>
      <c r="E63" s="86" t="e" cm="1">
        <f t="array" ref="E63">INDEX(POB[NOME],SMALL(IF(IF(POB[FUNÇÃO TABELA MESTRA]="", IF(POB[FUNÇÃO EXERCIDA]="", POB[FUNÇÃO ORIGINAL],POB[FUNÇÃO EXERCIDA]), POB[FUNÇÃO TABELA MESTRA])=D$50,ROW(POB[NOME])),ROW()-49)-4,1)</f>
        <v>#NUM!</v>
      </c>
    </row>
    <row r="64" spans="2:14" x14ac:dyDescent="0.2">
      <c r="B64" s="86" t="str">
        <v>GABRIELA DA COSTA LINO</v>
      </c>
      <c r="E64" s="86" t="e" cm="1">
        <f t="array" ref="E64">INDEX(POB[NOME],SMALL(IF(IF(POB[FUNÇÃO TABELA MESTRA]="", IF(POB[FUNÇÃO EXERCIDA]="", POB[FUNÇÃO ORIGINAL],POB[FUNÇÃO EXERCIDA]), POB[FUNÇÃO TABELA MESTRA])=D$50,ROW(POB[NOME])),ROW()-49)-4,1)</f>
        <v>#NUM!</v>
      </c>
    </row>
    <row r="65" spans="2:2" x14ac:dyDescent="0.2">
      <c r="B65" s="86" t="str">
        <v>GELLYSON JUSTO MOREIRA</v>
      </c>
    </row>
    <row r="66" spans="2:2" x14ac:dyDescent="0.2">
      <c r="B66" s="86" t="str">
        <v>GENECI CORREA</v>
      </c>
    </row>
    <row r="67" spans="2:2" x14ac:dyDescent="0.2">
      <c r="B67" s="86" t="str">
        <v>GIOVANA LEONARDO WERDAM DO PRA</v>
      </c>
    </row>
    <row r="68" spans="2:2" x14ac:dyDescent="0.2">
      <c r="B68" s="86" t="str">
        <v>GLEIDSON ALVES DE OLIVEIRA</v>
      </c>
    </row>
    <row r="69" spans="2:2" x14ac:dyDescent="0.2">
      <c r="B69" s="86" t="str">
        <v>GUILHERME RODRIGUES FONSECA</v>
      </c>
    </row>
    <row r="70" spans="2:2" x14ac:dyDescent="0.2">
      <c r="B70" s="86" t="str">
        <v>GUSTAVO DE PAULA PESSOTTI</v>
      </c>
    </row>
    <row r="71" spans="2:2" x14ac:dyDescent="0.2">
      <c r="B71" s="86" t="str">
        <v>Gustavo Henrique Pereira vai veio 620</v>
      </c>
    </row>
    <row r="72" spans="2:2" x14ac:dyDescent="0.2">
      <c r="B72" s="86" t="str">
        <v>HELTON DE OLIVEIRA ROCHA</v>
      </c>
    </row>
    <row r="73" spans="2:2" x14ac:dyDescent="0.2">
      <c r="B73" s="86" t="str">
        <v>IGOR COUTO NOVAIS</v>
      </c>
    </row>
    <row r="74" spans="2:2" x14ac:dyDescent="0.2">
      <c r="B74" s="86" t="str">
        <v>Isao Fujishima</v>
      </c>
    </row>
    <row r="75" spans="2:2" x14ac:dyDescent="0.2">
      <c r="B75" s="86" t="str">
        <v>IURI LIBARDI CAMPOS</v>
      </c>
    </row>
    <row r="76" spans="2:2" x14ac:dyDescent="0.2">
      <c r="B76" s="86" t="str">
        <v>JACIANO FERREIRA</v>
      </c>
    </row>
    <row r="77" spans="2:2" x14ac:dyDescent="0.2">
      <c r="B77" s="86" t="str">
        <v>JEFFERSON PEREIRA DA SILVA</v>
      </c>
    </row>
    <row r="78" spans="2:2" x14ac:dyDescent="0.2">
      <c r="B78" s="86" t="str">
        <v>JEHAN JOSE GONCALVES FERREIRA</v>
      </c>
    </row>
    <row r="79" spans="2:2" x14ac:dyDescent="0.2">
      <c r="B79" s="86" t="str">
        <v>JOÃO DANIEL DIAS DO AMARANTE F</v>
      </c>
    </row>
    <row r="80" spans="2:2" x14ac:dyDescent="0.2">
      <c r="B80" s="86" t="str">
        <v>JOAO PAULO PEREIRA DA HORA</v>
      </c>
    </row>
    <row r="81" spans="2:2" x14ac:dyDescent="0.2">
      <c r="B81" s="86" t="str">
        <v>JOAO PEDRO DA SILVA JUNIOR</v>
      </c>
    </row>
    <row r="82" spans="2:2" x14ac:dyDescent="0.2">
      <c r="B82" s="86" t="str">
        <v>JONAS MIRANDA MELO</v>
      </c>
    </row>
    <row r="83" spans="2:2" x14ac:dyDescent="0.2">
      <c r="B83" s="86" t="str">
        <v>JONATAN COUTINHO BARCELOS</v>
      </c>
    </row>
    <row r="84" spans="2:2" x14ac:dyDescent="0.2">
      <c r="B84" s="86" t="str">
        <v>JORGE LUIZ CHAVES MEDEIROS JUNIOR - vai 342</v>
      </c>
    </row>
    <row r="85" spans="2:2" x14ac:dyDescent="0.2">
      <c r="B85" s="86" t="str">
        <v>JOSE HAMILTON MENDES FILHO</v>
      </c>
    </row>
    <row r="86" spans="2:2" x14ac:dyDescent="0.2">
      <c r="B86" s="86" t="str">
        <v>JOSE ROBERTO RANGEL DA SILVA</v>
      </c>
    </row>
    <row r="87" spans="2:2" x14ac:dyDescent="0.2">
      <c r="B87" s="86" t="str">
        <v>JOSEILSON AUGUSTO DA ANUNCIAÇÃO</v>
      </c>
    </row>
    <row r="88" spans="2:2" x14ac:dyDescent="0.2">
      <c r="B88" s="86" t="str">
        <v>JULIO CESAR MONTEIRO LINHARES - veio cama B</v>
      </c>
    </row>
    <row r="89" spans="2:2" x14ac:dyDescent="0.2">
      <c r="B89" s="86" t="str">
        <v>KLEUDER FERREIRA CORTES</v>
      </c>
    </row>
    <row r="90" spans="2:2" x14ac:dyDescent="0.2">
      <c r="B90" s="86" t="str">
        <v>LEANDRO JOSE DA SILVA</v>
      </c>
    </row>
    <row r="91" spans="2:2" x14ac:dyDescent="0.2">
      <c r="B91" s="86" t="str">
        <v>LEANDRO PAZ MARQUES DOS SANTOS</v>
      </c>
    </row>
    <row r="92" spans="2:2" x14ac:dyDescent="0.2">
      <c r="B92" s="86" t="str">
        <v>LEILTON DE MORAES MARQUES</v>
      </c>
    </row>
    <row r="93" spans="2:2" x14ac:dyDescent="0.2">
      <c r="B93" s="86" t="str">
        <v>LENILSON NUNES CONRADO</v>
      </c>
    </row>
    <row r="94" spans="2:2" x14ac:dyDescent="0.2">
      <c r="B94" s="86" t="str">
        <v>LEO SANDOVAL TAVARES</v>
      </c>
    </row>
    <row r="95" spans="2:2" x14ac:dyDescent="0.2">
      <c r="B95" s="86" t="str">
        <v>LEONARDO CORDEIRO DA SILVA</v>
      </c>
    </row>
    <row r="96" spans="2:2" x14ac:dyDescent="0.2">
      <c r="B96" s="86" t="str">
        <v>LEONARDO DA SILVA RIBEIRO</v>
      </c>
    </row>
    <row r="97" spans="2:2" x14ac:dyDescent="0.2">
      <c r="B97" s="86" t="str">
        <v>LEONARDO JOSE DE CARVALHO MOREIRA</v>
      </c>
    </row>
    <row r="98" spans="2:2" x14ac:dyDescent="0.2">
      <c r="B98" s="86" t="str">
        <v>LEONARDO MAIA CURVELO</v>
      </c>
    </row>
    <row r="99" spans="2:2" x14ac:dyDescent="0.2">
      <c r="B99" s="86" t="str">
        <v>LUCAS DE SOUZA VALERIO BARRETO</v>
      </c>
    </row>
    <row r="100" spans="2:2" x14ac:dyDescent="0.2">
      <c r="B100" s="86" t="str">
        <v>LUCIANO DE ASSIS XAVIER</v>
      </c>
    </row>
    <row r="101" spans="2:2" x14ac:dyDescent="0.2">
      <c r="B101" s="86" t="str">
        <v>LUDMILA DA SILVA PINHEIRO</v>
      </c>
    </row>
    <row r="102" spans="2:2" x14ac:dyDescent="0.2">
      <c r="B102" s="86" t="str">
        <v>LUIS AUGUSTO ALMEIDA DIAS</v>
      </c>
    </row>
    <row r="103" spans="2:2" x14ac:dyDescent="0.2">
      <c r="B103" s="86" t="str">
        <v>LUIS FELIPE MORAES LIMA</v>
      </c>
    </row>
    <row r="104" spans="2:2" x14ac:dyDescent="0.2">
      <c r="B104" s="86" t="str">
        <v>LUIS FELIPE SILVA OLIVEIRA GOMES- veio 424</v>
      </c>
    </row>
    <row r="105" spans="2:2" x14ac:dyDescent="0.2">
      <c r="B105" s="86" t="str">
        <v>LUIZ FERNANDO DE OLIVEIRA</v>
      </c>
    </row>
    <row r="106" spans="2:2" x14ac:dyDescent="0.2">
      <c r="B106" s="86" t="str">
        <v>MAICO DE ALMEIDA OLIVEIRA</v>
      </c>
    </row>
    <row r="107" spans="2:2" x14ac:dyDescent="0.2">
      <c r="B107" s="86" t="str">
        <v>MARCELO PACHECO SALLES</v>
      </c>
    </row>
    <row r="108" spans="2:2" x14ac:dyDescent="0.2">
      <c r="B108" s="86" t="str">
        <v>MARCIELE VIEIRA DOS SANTOS - veio 353</v>
      </c>
    </row>
    <row r="109" spans="2:2" x14ac:dyDescent="0.2">
      <c r="B109" s="86" t="str">
        <v>MARCIO DA SILVA GAMA</v>
      </c>
    </row>
    <row r="110" spans="2:2" x14ac:dyDescent="0.2">
      <c r="B110" s="86" t="str">
        <v>MARCIO DO AMARAL AZEVEDO GREMI</v>
      </c>
    </row>
    <row r="111" spans="2:2" x14ac:dyDescent="0.2">
      <c r="B111" s="86" t="str">
        <v>MARCOS VINICIUS GONÇALVES PESS</v>
      </c>
    </row>
    <row r="112" spans="2:2" x14ac:dyDescent="0.2">
      <c r="B112" s="86" t="str">
        <v>MATEUS JOSE MONTEIRO TOMAZ NET</v>
      </c>
    </row>
    <row r="113" spans="2:2" x14ac:dyDescent="0.2">
      <c r="B113" s="86" t="str">
        <v>MATHEUS MALTA DOS SANTOS</v>
      </c>
    </row>
    <row r="114" spans="2:2" x14ac:dyDescent="0.2">
      <c r="B114" s="86" t="str">
        <v>MAURO CAMPOS DA SILVA</v>
      </c>
    </row>
    <row r="115" spans="2:2" x14ac:dyDescent="0.2">
      <c r="B115" s="86" t="str">
        <v>MAX VYNNER GUIMARAES MARTINS</v>
      </c>
    </row>
    <row r="116" spans="2:2" x14ac:dyDescent="0.2">
      <c r="B116" s="86" t="str">
        <v>MICHAEL HUBNER</v>
      </c>
    </row>
    <row r="117" spans="2:2" x14ac:dyDescent="0.2">
      <c r="B117" s="86" t="str">
        <v>MINELIO GONÇALVES MOREIRA</v>
      </c>
    </row>
    <row r="118" spans="2:2" x14ac:dyDescent="0.2">
      <c r="B118" s="86" t="str">
        <v>MOSVENE PEREIRA DA SILVA</v>
      </c>
    </row>
    <row r="119" spans="2:2" x14ac:dyDescent="0.2">
      <c r="B119" s="86" t="str">
        <v>NATHALIA FREIRE SILVA</v>
      </c>
    </row>
    <row r="120" spans="2:2" x14ac:dyDescent="0.2">
      <c r="B120" s="86" t="str">
        <v>NATHAN CRESPO DA SILVA</v>
      </c>
    </row>
    <row r="121" spans="2:2" x14ac:dyDescent="0.2">
      <c r="B121" s="86" t="str">
        <v>NEIDSON DE CASSIA PAZ DE SOUZA</v>
      </c>
    </row>
    <row r="122" spans="2:2" x14ac:dyDescent="0.2">
      <c r="B122" s="86" t="str">
        <v>NERCILIANDER MARTINS DA CUNHA</v>
      </c>
    </row>
    <row r="123" spans="2:2" x14ac:dyDescent="0.2">
      <c r="B123" s="86" t="str">
        <v>NORBERTO DOS REIS SILVA</v>
      </c>
    </row>
    <row r="124" spans="2:2" x14ac:dyDescent="0.2">
      <c r="B124" s="86" t="str">
        <v>PABLO FORLAN DE SOUZA PEREIRA</v>
      </c>
    </row>
    <row r="125" spans="2:2" x14ac:dyDescent="0.2">
      <c r="B125" s="86" t="str">
        <v>PAULO ROBERTO DE SOUZA</v>
      </c>
    </row>
    <row r="126" spans="2:2" x14ac:dyDescent="0.2">
      <c r="B126" s="86" t="str">
        <v>PAULO SERGIO CEZAR MARTINS</v>
      </c>
    </row>
    <row r="127" spans="2:2" x14ac:dyDescent="0.2">
      <c r="B127" s="86" t="str">
        <v>PEDRO PAULO RODRIGUES DE SOUZA</v>
      </c>
    </row>
    <row r="128" spans="2:2" x14ac:dyDescent="0.2">
      <c r="B128" s="86" t="str">
        <v>RAMON THEODORO DA COSTA</v>
      </c>
    </row>
    <row r="129" spans="2:2" x14ac:dyDescent="0.2">
      <c r="B129" s="86" t="str">
        <v>RAUFE XAVIER MARCELO</v>
      </c>
    </row>
    <row r="130" spans="2:2" x14ac:dyDescent="0.2">
      <c r="B130" s="86" t="str">
        <v>RENATO LIMA ALBUQUERQUE</v>
      </c>
    </row>
    <row r="131" spans="2:2" x14ac:dyDescent="0.2">
      <c r="B131" s="86" t="str">
        <v>RENATO VILLELA</v>
      </c>
    </row>
    <row r="132" spans="2:2" x14ac:dyDescent="0.2">
      <c r="B132" s="86" t="str">
        <v>RENIVALDO DE JESUS MARQUES</v>
      </c>
    </row>
    <row r="133" spans="2:2" x14ac:dyDescent="0.2">
      <c r="B133" s="86" t="str">
        <v>RICARDO AZEVEDO SOARES</v>
      </c>
    </row>
    <row r="134" spans="2:2" x14ac:dyDescent="0.2">
      <c r="B134" s="86" t="str">
        <v>RICARDO FABRI LIMA</v>
      </c>
    </row>
    <row r="135" spans="2:2" x14ac:dyDescent="0.2">
      <c r="B135" s="86" t="str">
        <v>ROBERTO DORIA DE SANTANA JUNIO</v>
      </c>
    </row>
    <row r="136" spans="2:2" x14ac:dyDescent="0.2">
      <c r="B136" s="86" t="str">
        <v>ROBERTO NASCIMENTO DOS SANTOS  veio 518</v>
      </c>
    </row>
    <row r="137" spans="2:2" x14ac:dyDescent="0.2">
      <c r="B137" s="86" t="str">
        <v>ROBSON NARCIZO RIBEIRO</v>
      </c>
    </row>
    <row r="138" spans="2:2" x14ac:dyDescent="0.2">
      <c r="B138" s="86" t="str">
        <v>RODION SERDYUKOV</v>
      </c>
    </row>
    <row r="139" spans="2:2" x14ac:dyDescent="0.2">
      <c r="B139" s="86" t="str">
        <v>RODRIGO CESAR BARBOSA DO NASCI</v>
      </c>
    </row>
    <row r="140" spans="2:2" x14ac:dyDescent="0.2">
      <c r="B140" s="86" t="str">
        <v>RODRIGO CESAR VICENTE SANTOS</v>
      </c>
    </row>
    <row r="141" spans="2:2" x14ac:dyDescent="0.2">
      <c r="B141" s="86" t="str">
        <v>RODRIGO DANTON METZ</v>
      </c>
    </row>
    <row r="142" spans="2:2" x14ac:dyDescent="0.2">
      <c r="B142" s="86" t="str">
        <v>RONDINELY MEDEIROS DA FONSECA</v>
      </c>
    </row>
    <row r="143" spans="2:2" x14ac:dyDescent="0.2">
      <c r="B143" s="86" t="str">
        <v>SALVADOR LUIZ PINTO DA SILVA</v>
      </c>
    </row>
    <row r="144" spans="2:2" x14ac:dyDescent="0.2">
      <c r="B144" s="86" t="str">
        <v>SEBASTIAO BATISTA FERREIRA</v>
      </c>
    </row>
    <row r="145" spans="2:2" x14ac:dyDescent="0.2">
      <c r="B145" s="86" t="str">
        <v>SEBASTIAO DA SILVA TEMOTEO</v>
      </c>
    </row>
    <row r="146" spans="2:2" x14ac:dyDescent="0.2">
      <c r="B146" s="86" t="str">
        <v>SERGIO TEIXEIRA RAMALHO</v>
      </c>
    </row>
    <row r="147" spans="2:2" x14ac:dyDescent="0.2">
      <c r="B147" s="86" t="str">
        <v>SIDNEY DA SILVA PEIXOTO</v>
      </c>
    </row>
    <row r="148" spans="2:2" x14ac:dyDescent="0.2">
      <c r="B148" s="86" t="str">
        <v>SIDNEY SANTOS PEREIRA</v>
      </c>
    </row>
    <row r="149" spans="2:2" x14ac:dyDescent="0.2">
      <c r="B149" s="86" t="str">
        <v>SILVERIO MAIA</v>
      </c>
    </row>
    <row r="150" spans="2:2" x14ac:dyDescent="0.2">
      <c r="B150" s="86" t="str">
        <v>SILVESTRE BEIRAL DE LIMA</v>
      </c>
    </row>
    <row r="151" spans="2:2" x14ac:dyDescent="0.2">
      <c r="B151" s="86" t="str">
        <v>SONIA MARIA PEREIRA MOTA</v>
      </c>
    </row>
    <row r="152" spans="2:2" x14ac:dyDescent="0.2">
      <c r="B152" s="86" t="str">
        <v>STEPHEN PAUL WENTWORTH</v>
      </c>
    </row>
    <row r="153" spans="2:2" x14ac:dyDescent="0.2">
      <c r="B153" s="86" t="str">
        <v>THALIS CRESPO SILVA FERNANDES - veio 429</v>
      </c>
    </row>
    <row r="154" spans="2:2" x14ac:dyDescent="0.2">
      <c r="B154" s="86" t="str">
        <v>THASSIO LEAL MARTINS RODRIGUES</v>
      </c>
    </row>
    <row r="155" spans="2:2" x14ac:dyDescent="0.2">
      <c r="B155" s="86" t="str">
        <v>THIAGO HENRIQUE GUEDES RODRIGU</v>
      </c>
    </row>
    <row r="156" spans="2:2" x14ac:dyDescent="0.2">
      <c r="B156" s="86" t="str">
        <v>TIAGO BARRETO ALMENDRO</v>
      </c>
    </row>
    <row r="157" spans="2:2" x14ac:dyDescent="0.2">
      <c r="B157" s="86" t="str">
        <v>TIAGO BEZERRA DE SOUZA  - veio 409</v>
      </c>
    </row>
    <row r="158" spans="2:2" x14ac:dyDescent="0.2">
      <c r="B158" s="86" t="str">
        <v>UANDERSON DE SOUZA NOGUEIRA</v>
      </c>
    </row>
    <row r="159" spans="2:2" x14ac:dyDescent="0.2">
      <c r="B159" s="86" t="str">
        <v>VICTOR JOSE RIBEIRO GOMES BALBI DE QUEIROZ</v>
      </c>
    </row>
    <row r="160" spans="2:2" x14ac:dyDescent="0.2">
      <c r="B160" s="86" t="str">
        <v>VICTOR PARENTE BARBOSA</v>
      </c>
    </row>
    <row r="161" spans="2:2" x14ac:dyDescent="0.2">
      <c r="B161" s="86" t="str">
        <v>VINICIUS CONCEICAO DE SOUZA</v>
      </c>
    </row>
    <row r="162" spans="2:2" x14ac:dyDescent="0.2">
      <c r="B162" s="86" t="str">
        <v>VINICIUS DOS SANTOS RAMOS - veio 305</v>
      </c>
    </row>
    <row r="163" spans="2:2" x14ac:dyDescent="0.2">
      <c r="B163" s="86" t="str">
        <v>VINICIUS FREIRE FERREIRA</v>
      </c>
    </row>
    <row r="164" spans="2:2" x14ac:dyDescent="0.2">
      <c r="B164" s="86" t="str">
        <v>VINICIUS MAUES SIRAIAMA</v>
      </c>
    </row>
    <row r="165" spans="2:2" x14ac:dyDescent="0.2">
      <c r="B165" s="86" t="str">
        <v>Vitoria Ferreira Vaz</v>
      </c>
    </row>
    <row r="166" spans="2:2" x14ac:dyDescent="0.2">
      <c r="B166" s="86" t="str">
        <v>WAGNER MONSORES HILARIO  veio 318</v>
      </c>
    </row>
    <row r="167" spans="2:2" x14ac:dyDescent="0.2">
      <c r="B167" s="86" t="str">
        <v>WALDEIR FERREIRA DA SILVA</v>
      </c>
    </row>
    <row r="168" spans="2:2" x14ac:dyDescent="0.2">
      <c r="B168" s="86" t="str">
        <v>WASHINGTON FREITAS TAVARES TAR - veio 415</v>
      </c>
    </row>
    <row r="169" spans="2:2" x14ac:dyDescent="0.2">
      <c r="B169" s="86" t="str">
        <v>WELLINGTON MORAIS EMIDIO</v>
      </c>
    </row>
    <row r="170" spans="2:2" x14ac:dyDescent="0.2">
      <c r="B170" s="86" t="str">
        <v>WESLEY DA COSTA ALVES</v>
      </c>
    </row>
    <row r="171" spans="2:2" x14ac:dyDescent="0.2">
      <c r="B171" s="86">
        <v>0</v>
      </c>
    </row>
    <row r="172" spans="2:2" x14ac:dyDescent="0.2">
      <c r="B172" s="86">
        <v>0</v>
      </c>
    </row>
    <row r="173" spans="2:2" x14ac:dyDescent="0.2">
      <c r="B173" s="86">
        <v>0</v>
      </c>
    </row>
    <row r="174" spans="2:2" x14ac:dyDescent="0.2">
      <c r="B174" s="86">
        <v>0</v>
      </c>
    </row>
    <row r="175" spans="2:2" x14ac:dyDescent="0.2">
      <c r="B175" s="86">
        <v>0</v>
      </c>
    </row>
    <row r="176" spans="2:2" x14ac:dyDescent="0.2">
      <c r="B176" s="86">
        <v>0</v>
      </c>
    </row>
    <row r="177" spans="2:2" x14ac:dyDescent="0.2">
      <c r="B177" s="86">
        <v>0</v>
      </c>
    </row>
    <row r="178" spans="2:2" x14ac:dyDescent="0.2">
      <c r="B178" s="86">
        <v>0</v>
      </c>
    </row>
    <row r="179" spans="2:2" x14ac:dyDescent="0.2">
      <c r="B179" s="86">
        <v>0</v>
      </c>
    </row>
    <row r="180" spans="2:2" x14ac:dyDescent="0.2">
      <c r="B180" s="86">
        <v>0</v>
      </c>
    </row>
    <row r="181" spans="2:2" x14ac:dyDescent="0.2">
      <c r="B181" s="86">
        <v>0</v>
      </c>
    </row>
    <row r="182" spans="2:2" x14ac:dyDescent="0.2">
      <c r="B182" s="86">
        <v>0</v>
      </c>
    </row>
    <row r="183" spans="2:2" x14ac:dyDescent="0.2">
      <c r="B183" s="86">
        <v>0</v>
      </c>
    </row>
    <row r="184" spans="2:2" x14ac:dyDescent="0.2">
      <c r="B184" s="86">
        <v>0</v>
      </c>
    </row>
    <row r="185" spans="2:2" x14ac:dyDescent="0.2">
      <c r="B185" s="86">
        <v>0</v>
      </c>
    </row>
    <row r="186" spans="2:2" x14ac:dyDescent="0.2">
      <c r="B186" s="86">
        <v>0</v>
      </c>
    </row>
    <row r="187" spans="2:2" x14ac:dyDescent="0.2">
      <c r="B187" s="86">
        <v>0</v>
      </c>
    </row>
    <row r="188" spans="2:2" x14ac:dyDescent="0.2">
      <c r="B188" s="86">
        <v>0</v>
      </c>
    </row>
    <row r="189" spans="2:2" x14ac:dyDescent="0.2">
      <c r="B189" s="86">
        <v>0</v>
      </c>
    </row>
    <row r="190" spans="2:2" x14ac:dyDescent="0.2">
      <c r="B190" s="86">
        <v>0</v>
      </c>
    </row>
    <row r="191" spans="2:2" x14ac:dyDescent="0.2">
      <c r="B191" s="86">
        <v>0</v>
      </c>
    </row>
    <row r="192" spans="2:2" x14ac:dyDescent="0.2">
      <c r="B192" s="86">
        <v>0</v>
      </c>
    </row>
    <row r="193" spans="2:2" x14ac:dyDescent="0.2">
      <c r="B193" s="86">
        <v>0</v>
      </c>
    </row>
    <row r="194" spans="2:2" x14ac:dyDescent="0.2">
      <c r="B194" s="86">
        <v>0</v>
      </c>
    </row>
    <row r="195" spans="2:2" x14ac:dyDescent="0.2">
      <c r="B195" s="86">
        <v>0</v>
      </c>
    </row>
    <row r="196" spans="2:2" x14ac:dyDescent="0.2">
      <c r="B196" s="86">
        <v>0</v>
      </c>
    </row>
    <row r="197" spans="2:2" x14ac:dyDescent="0.2">
      <c r="B197" s="86">
        <v>0</v>
      </c>
    </row>
    <row r="198" spans="2:2" x14ac:dyDescent="0.2">
      <c r="B198" s="86">
        <v>0</v>
      </c>
    </row>
  </sheetData>
  <pageMargins left="0.511811024" right="0.511811024" top="0.78740157499999996" bottom="0.78740157499999996" header="0.31496062000000002" footer="0.3149606200000000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3"/>
  <dimension ref="A1:C716"/>
  <sheetViews>
    <sheetView workbookViewId="0">
      <pane ySplit="3" topLeftCell="A4" activePane="bottomLeft" state="frozen"/>
      <selection pane="bottomLeft" sqref="A1:A3"/>
    </sheetView>
  </sheetViews>
  <sheetFormatPr baseColWidth="10" defaultColWidth="9.1640625" defaultRowHeight="15" x14ac:dyDescent="0.2"/>
  <cols>
    <col min="1" max="1" width="49.5" style="24" customWidth="1"/>
    <col min="2" max="2" width="69.83203125" style="24" bestFit="1" customWidth="1"/>
    <col min="3" max="3" width="13.1640625" style="24" customWidth="1"/>
    <col min="4" max="16384" width="9.1640625" style="24"/>
  </cols>
  <sheetData>
    <row r="1" spans="1:3" x14ac:dyDescent="0.2">
      <c r="A1" s="865" t="s">
        <v>70</v>
      </c>
      <c r="B1" s="865" t="s">
        <v>71</v>
      </c>
      <c r="C1" s="865" t="s">
        <v>72</v>
      </c>
    </row>
    <row r="2" spans="1:3" x14ac:dyDescent="0.2">
      <c r="A2" s="865"/>
      <c r="B2" s="865"/>
      <c r="C2" s="865"/>
    </row>
    <row r="3" spans="1:3" x14ac:dyDescent="0.2">
      <c r="A3" s="865"/>
      <c r="B3" s="865"/>
      <c r="C3" s="865"/>
    </row>
    <row r="4" spans="1:3" x14ac:dyDescent="0.2">
      <c r="A4" s="23" t="s">
        <v>356</v>
      </c>
      <c r="B4" s="23" t="s">
        <v>255</v>
      </c>
      <c r="C4" s="24" t="s">
        <v>357</v>
      </c>
    </row>
    <row r="5" spans="1:3" x14ac:dyDescent="0.2">
      <c r="A5" s="23" t="s">
        <v>178</v>
      </c>
      <c r="B5" s="23" t="s">
        <v>307</v>
      </c>
      <c r="C5" s="24" t="s">
        <v>357</v>
      </c>
    </row>
    <row r="6" spans="1:3" x14ac:dyDescent="0.2">
      <c r="A6" s="23" t="s">
        <v>355</v>
      </c>
      <c r="B6" s="23" t="s">
        <v>247</v>
      </c>
      <c r="C6" s="24" t="s">
        <v>357</v>
      </c>
    </row>
    <row r="7" spans="1:3" x14ac:dyDescent="0.2">
      <c r="A7" s="23" t="s">
        <v>191</v>
      </c>
      <c r="B7" s="23" t="s">
        <v>335</v>
      </c>
      <c r="C7" s="24" t="s">
        <v>357</v>
      </c>
    </row>
    <row r="8" spans="1:3" x14ac:dyDescent="0.2">
      <c r="A8" s="23" t="s">
        <v>354</v>
      </c>
      <c r="B8" s="23" t="s">
        <v>281</v>
      </c>
      <c r="C8" s="24" t="s">
        <v>357</v>
      </c>
    </row>
    <row r="9" spans="1:3" x14ac:dyDescent="0.2">
      <c r="A9" s="23" t="s">
        <v>353</v>
      </c>
      <c r="B9" s="23" t="s">
        <v>240</v>
      </c>
      <c r="C9" s="24" t="s">
        <v>357</v>
      </c>
    </row>
    <row r="10" spans="1:3" x14ac:dyDescent="0.2">
      <c r="A10" s="23" t="s">
        <v>174</v>
      </c>
      <c r="B10" s="23" t="s">
        <v>332</v>
      </c>
      <c r="C10" s="24" t="s">
        <v>357</v>
      </c>
    </row>
    <row r="11" spans="1:3" x14ac:dyDescent="0.2">
      <c r="A11" s="23" t="s">
        <v>352</v>
      </c>
      <c r="B11" s="23" t="s">
        <v>213</v>
      </c>
      <c r="C11" s="24" t="s">
        <v>357</v>
      </c>
    </row>
    <row r="12" spans="1:3" x14ac:dyDescent="0.2">
      <c r="A12" s="23" t="s">
        <v>351</v>
      </c>
      <c r="B12" s="23" t="s">
        <v>268</v>
      </c>
      <c r="C12" s="24" t="s">
        <v>357</v>
      </c>
    </row>
    <row r="13" spans="1:3" x14ac:dyDescent="0.2">
      <c r="A13" s="23" t="s">
        <v>350</v>
      </c>
      <c r="B13" s="23" t="s">
        <v>326</v>
      </c>
      <c r="C13" s="24" t="s">
        <v>357</v>
      </c>
    </row>
    <row r="14" spans="1:3" x14ac:dyDescent="0.2">
      <c r="A14" s="23" t="s">
        <v>208</v>
      </c>
      <c r="B14" s="23" t="s">
        <v>231</v>
      </c>
      <c r="C14" s="24" t="s">
        <v>357</v>
      </c>
    </row>
    <row r="15" spans="1:3" x14ac:dyDescent="0.2">
      <c r="A15" s="23" t="s">
        <v>349</v>
      </c>
      <c r="B15" s="23" t="s">
        <v>213</v>
      </c>
      <c r="C15" s="24" t="s">
        <v>357</v>
      </c>
    </row>
    <row r="16" spans="1:3" x14ac:dyDescent="0.2">
      <c r="A16" s="23" t="s">
        <v>348</v>
      </c>
      <c r="B16" s="23" t="s">
        <v>229</v>
      </c>
      <c r="C16" s="24" t="s">
        <v>357</v>
      </c>
    </row>
    <row r="17" spans="1:3" x14ac:dyDescent="0.2">
      <c r="A17" s="23" t="s">
        <v>347</v>
      </c>
      <c r="B17" s="23" t="s">
        <v>323</v>
      </c>
      <c r="C17" s="24" t="s">
        <v>357</v>
      </c>
    </row>
    <row r="18" spans="1:3" x14ac:dyDescent="0.2">
      <c r="A18" s="23" t="s">
        <v>170</v>
      </c>
      <c r="B18" s="23" t="s">
        <v>257</v>
      </c>
      <c r="C18" s="24" t="s">
        <v>357</v>
      </c>
    </row>
    <row r="19" spans="1:3" x14ac:dyDescent="0.2">
      <c r="A19" s="23" t="s">
        <v>346</v>
      </c>
      <c r="B19" s="23" t="s">
        <v>247</v>
      </c>
      <c r="C19" s="24" t="s">
        <v>357</v>
      </c>
    </row>
    <row r="20" spans="1:3" x14ac:dyDescent="0.2">
      <c r="A20" s="23" t="s">
        <v>138</v>
      </c>
      <c r="B20" s="23" t="s">
        <v>217</v>
      </c>
      <c r="C20" s="24" t="s">
        <v>357</v>
      </c>
    </row>
    <row r="21" spans="1:3" x14ac:dyDescent="0.2">
      <c r="A21" s="23" t="s">
        <v>123</v>
      </c>
      <c r="B21" s="23" t="s">
        <v>335</v>
      </c>
      <c r="C21" s="24" t="s">
        <v>357</v>
      </c>
    </row>
    <row r="22" spans="1:3" x14ac:dyDescent="0.2">
      <c r="A22" s="23" t="s">
        <v>205</v>
      </c>
      <c r="B22" s="23" t="s">
        <v>229</v>
      </c>
      <c r="C22" s="24" t="s">
        <v>357</v>
      </c>
    </row>
    <row r="23" spans="1:3" x14ac:dyDescent="0.2">
      <c r="A23" s="23" t="s">
        <v>345</v>
      </c>
      <c r="B23" s="23" t="s">
        <v>229</v>
      </c>
      <c r="C23" s="24" t="s">
        <v>357</v>
      </c>
    </row>
    <row r="24" spans="1:3" x14ac:dyDescent="0.2">
      <c r="A24" s="23" t="s">
        <v>344</v>
      </c>
      <c r="B24" s="23" t="s">
        <v>247</v>
      </c>
      <c r="C24" s="24" t="s">
        <v>357</v>
      </c>
    </row>
    <row r="25" spans="1:3" x14ac:dyDescent="0.2">
      <c r="A25" s="23" t="s">
        <v>343</v>
      </c>
      <c r="B25" s="23" t="s">
        <v>342</v>
      </c>
      <c r="C25" s="24" t="s">
        <v>357</v>
      </c>
    </row>
    <row r="26" spans="1:3" x14ac:dyDescent="0.2">
      <c r="A26" s="23" t="s">
        <v>173</v>
      </c>
      <c r="B26" s="23" t="s">
        <v>235</v>
      </c>
      <c r="C26" s="24" t="s">
        <v>357</v>
      </c>
    </row>
    <row r="27" spans="1:3" x14ac:dyDescent="0.2">
      <c r="A27" s="23" t="s">
        <v>341</v>
      </c>
      <c r="B27" s="23" t="s">
        <v>241</v>
      </c>
      <c r="C27" s="24" t="s">
        <v>357</v>
      </c>
    </row>
    <row r="28" spans="1:3" x14ac:dyDescent="0.2">
      <c r="A28" s="23" t="s">
        <v>198</v>
      </c>
      <c r="B28" s="23" t="s">
        <v>307</v>
      </c>
      <c r="C28" s="24" t="s">
        <v>357</v>
      </c>
    </row>
    <row r="29" spans="1:3" x14ac:dyDescent="0.2">
      <c r="A29" s="23" t="s">
        <v>340</v>
      </c>
      <c r="B29" s="23" t="s">
        <v>229</v>
      </c>
      <c r="C29" s="24" t="s">
        <v>357</v>
      </c>
    </row>
    <row r="30" spans="1:3" x14ac:dyDescent="0.2">
      <c r="A30" s="23" t="s">
        <v>339</v>
      </c>
      <c r="B30" s="23" t="s">
        <v>338</v>
      </c>
      <c r="C30" s="24" t="s">
        <v>357</v>
      </c>
    </row>
    <row r="31" spans="1:3" x14ac:dyDescent="0.2">
      <c r="A31" s="23" t="s">
        <v>337</v>
      </c>
      <c r="B31" s="23" t="s">
        <v>239</v>
      </c>
      <c r="C31" s="24" t="s">
        <v>357</v>
      </c>
    </row>
    <row r="32" spans="1:3" x14ac:dyDescent="0.2">
      <c r="A32" s="23" t="s">
        <v>171</v>
      </c>
      <c r="B32" s="23" t="s">
        <v>219</v>
      </c>
      <c r="C32" s="24" t="s">
        <v>357</v>
      </c>
    </row>
    <row r="33" spans="1:3" x14ac:dyDescent="0.2">
      <c r="A33" s="23" t="s">
        <v>336</v>
      </c>
      <c r="B33" s="23" t="s">
        <v>335</v>
      </c>
      <c r="C33" s="24" t="s">
        <v>357</v>
      </c>
    </row>
    <row r="34" spans="1:3" x14ac:dyDescent="0.2">
      <c r="A34" s="23" t="s">
        <v>196</v>
      </c>
      <c r="B34" s="23" t="s">
        <v>229</v>
      </c>
      <c r="C34" s="24" t="s">
        <v>357</v>
      </c>
    </row>
    <row r="35" spans="1:3" x14ac:dyDescent="0.2">
      <c r="A35" s="23" t="s">
        <v>124</v>
      </c>
      <c r="B35" s="23" t="s">
        <v>266</v>
      </c>
      <c r="C35" s="24" t="s">
        <v>357</v>
      </c>
    </row>
    <row r="36" spans="1:3" x14ac:dyDescent="0.2">
      <c r="A36" s="23" t="s">
        <v>334</v>
      </c>
      <c r="B36" s="23" t="s">
        <v>307</v>
      </c>
      <c r="C36" s="24" t="s">
        <v>357</v>
      </c>
    </row>
    <row r="37" spans="1:3" x14ac:dyDescent="0.2">
      <c r="A37" s="23" t="s">
        <v>333</v>
      </c>
      <c r="B37" s="23" t="s">
        <v>332</v>
      </c>
      <c r="C37" s="24" t="s">
        <v>357</v>
      </c>
    </row>
    <row r="38" spans="1:3" x14ac:dyDescent="0.2">
      <c r="A38" s="23" t="s">
        <v>331</v>
      </c>
      <c r="B38" s="23" t="s">
        <v>295</v>
      </c>
      <c r="C38" s="24" t="s">
        <v>357</v>
      </c>
    </row>
    <row r="39" spans="1:3" x14ac:dyDescent="0.2">
      <c r="A39" s="23" t="s">
        <v>167</v>
      </c>
      <c r="B39" s="23" t="s">
        <v>326</v>
      </c>
      <c r="C39" s="24" t="s">
        <v>357</v>
      </c>
    </row>
    <row r="40" spans="1:3" x14ac:dyDescent="0.2">
      <c r="A40" s="23" t="s">
        <v>330</v>
      </c>
      <c r="B40" s="23" t="s">
        <v>226</v>
      </c>
      <c r="C40" s="24" t="s">
        <v>357</v>
      </c>
    </row>
    <row r="41" spans="1:3" x14ac:dyDescent="0.2">
      <c r="A41" s="23" t="s">
        <v>175</v>
      </c>
      <c r="B41" s="23" t="s">
        <v>295</v>
      </c>
      <c r="C41" s="24" t="s">
        <v>357</v>
      </c>
    </row>
    <row r="42" spans="1:3" x14ac:dyDescent="0.2">
      <c r="A42" s="23" t="s">
        <v>329</v>
      </c>
      <c r="B42" s="23" t="s">
        <v>227</v>
      </c>
      <c r="C42" s="24" t="s">
        <v>357</v>
      </c>
    </row>
    <row r="43" spans="1:3" x14ac:dyDescent="0.2">
      <c r="A43" s="23" t="s">
        <v>129</v>
      </c>
      <c r="B43" s="23" t="s">
        <v>211</v>
      </c>
      <c r="C43" s="24" t="s">
        <v>357</v>
      </c>
    </row>
    <row r="44" spans="1:3" x14ac:dyDescent="0.2">
      <c r="A44" s="23" t="s">
        <v>328</v>
      </c>
      <c r="B44" s="23" t="s">
        <v>229</v>
      </c>
      <c r="C44" s="24" t="s">
        <v>357</v>
      </c>
    </row>
    <row r="45" spans="1:3" x14ac:dyDescent="0.2">
      <c r="A45" s="23" t="s">
        <v>327</v>
      </c>
      <c r="B45" s="23" t="s">
        <v>326</v>
      </c>
      <c r="C45" s="24" t="s">
        <v>357</v>
      </c>
    </row>
    <row r="46" spans="1:3" x14ac:dyDescent="0.2">
      <c r="A46" s="23" t="s">
        <v>161</v>
      </c>
      <c r="B46" s="23" t="s">
        <v>270</v>
      </c>
      <c r="C46" s="24" t="s">
        <v>357</v>
      </c>
    </row>
    <row r="47" spans="1:3" x14ac:dyDescent="0.2">
      <c r="A47" s="23" t="s">
        <v>172</v>
      </c>
      <c r="B47" s="23" t="s">
        <v>215</v>
      </c>
      <c r="C47" s="24" t="s">
        <v>357</v>
      </c>
    </row>
    <row r="48" spans="1:3" x14ac:dyDescent="0.2">
      <c r="A48" s="23" t="s">
        <v>325</v>
      </c>
      <c r="B48" s="23" t="s">
        <v>284</v>
      </c>
      <c r="C48" s="24" t="s">
        <v>357</v>
      </c>
    </row>
    <row r="49" spans="1:3" x14ac:dyDescent="0.2">
      <c r="A49" s="23" t="s">
        <v>324</v>
      </c>
      <c r="B49" s="23" t="s">
        <v>323</v>
      </c>
      <c r="C49" s="24" t="s">
        <v>357</v>
      </c>
    </row>
    <row r="50" spans="1:3" x14ac:dyDescent="0.2">
      <c r="A50" s="23" t="s">
        <v>177</v>
      </c>
      <c r="B50" s="23" t="s">
        <v>250</v>
      </c>
      <c r="C50" s="24" t="s">
        <v>357</v>
      </c>
    </row>
    <row r="51" spans="1:3" x14ac:dyDescent="0.2">
      <c r="A51" s="23" t="s">
        <v>322</v>
      </c>
      <c r="B51" s="23" t="s">
        <v>301</v>
      </c>
      <c r="C51" s="24" t="s">
        <v>357</v>
      </c>
    </row>
    <row r="52" spans="1:3" x14ac:dyDescent="0.2">
      <c r="A52" s="23" t="s">
        <v>321</v>
      </c>
      <c r="B52" s="23" t="s">
        <v>213</v>
      </c>
      <c r="C52" s="24" t="s">
        <v>357</v>
      </c>
    </row>
    <row r="53" spans="1:3" x14ac:dyDescent="0.2">
      <c r="A53" s="23" t="s">
        <v>320</v>
      </c>
      <c r="B53" s="23" t="s">
        <v>264</v>
      </c>
      <c r="C53" s="24" t="s">
        <v>357</v>
      </c>
    </row>
    <row r="54" spans="1:3" x14ac:dyDescent="0.2">
      <c r="A54" s="23" t="s">
        <v>133</v>
      </c>
      <c r="B54" s="23" t="s">
        <v>213</v>
      </c>
      <c r="C54" s="24" t="s">
        <v>357</v>
      </c>
    </row>
    <row r="55" spans="1:3" x14ac:dyDescent="0.2">
      <c r="A55" s="23" t="s">
        <v>319</v>
      </c>
      <c r="B55" s="23" t="s">
        <v>229</v>
      </c>
      <c r="C55" s="24" t="s">
        <v>357</v>
      </c>
    </row>
    <row r="56" spans="1:3" x14ac:dyDescent="0.2">
      <c r="A56" s="23" t="s">
        <v>152</v>
      </c>
      <c r="B56" s="23" t="s">
        <v>242</v>
      </c>
      <c r="C56" s="24" t="s">
        <v>357</v>
      </c>
    </row>
    <row r="57" spans="1:3" x14ac:dyDescent="0.2">
      <c r="A57" s="23" t="s">
        <v>202</v>
      </c>
      <c r="B57" s="23" t="s">
        <v>295</v>
      </c>
      <c r="C57" s="24" t="s">
        <v>357</v>
      </c>
    </row>
    <row r="58" spans="1:3" x14ac:dyDescent="0.2">
      <c r="A58" s="23" t="s">
        <v>127</v>
      </c>
      <c r="B58" s="23" t="s">
        <v>310</v>
      </c>
      <c r="C58" s="24" t="s">
        <v>357</v>
      </c>
    </row>
    <row r="59" spans="1:3" x14ac:dyDescent="0.2">
      <c r="A59" s="23" t="s">
        <v>318</v>
      </c>
      <c r="B59" s="23" t="s">
        <v>219</v>
      </c>
      <c r="C59" s="24" t="s">
        <v>357</v>
      </c>
    </row>
    <row r="60" spans="1:3" x14ac:dyDescent="0.2">
      <c r="A60" s="23" t="s">
        <v>160</v>
      </c>
      <c r="B60" s="23" t="s">
        <v>237</v>
      </c>
      <c r="C60" s="24" t="s">
        <v>357</v>
      </c>
    </row>
    <row r="61" spans="1:3" x14ac:dyDescent="0.2">
      <c r="A61" s="23" t="s">
        <v>130</v>
      </c>
      <c r="B61" s="23" t="s">
        <v>215</v>
      </c>
      <c r="C61" s="24" t="s">
        <v>357</v>
      </c>
    </row>
    <row r="62" spans="1:3" x14ac:dyDescent="0.2">
      <c r="A62" s="23" t="s">
        <v>168</v>
      </c>
      <c r="B62" s="23" t="s">
        <v>217</v>
      </c>
      <c r="C62" s="24" t="s">
        <v>357</v>
      </c>
    </row>
    <row r="63" spans="1:3" x14ac:dyDescent="0.2">
      <c r="A63" s="23" t="s">
        <v>317</v>
      </c>
      <c r="B63" s="23" t="s">
        <v>243</v>
      </c>
      <c r="C63" s="24" t="s">
        <v>357</v>
      </c>
    </row>
    <row r="64" spans="1:3" x14ac:dyDescent="0.2">
      <c r="A64" s="23" t="s">
        <v>316</v>
      </c>
      <c r="B64" s="23" t="s">
        <v>241</v>
      </c>
      <c r="C64" s="24" t="s">
        <v>357</v>
      </c>
    </row>
    <row r="65" spans="1:3" x14ac:dyDescent="0.2">
      <c r="A65" s="23" t="s">
        <v>176</v>
      </c>
      <c r="B65" s="23" t="s">
        <v>213</v>
      </c>
      <c r="C65" s="24" t="s">
        <v>357</v>
      </c>
    </row>
    <row r="66" spans="1:3" x14ac:dyDescent="0.2">
      <c r="A66" s="23" t="s">
        <v>315</v>
      </c>
      <c r="B66" s="23" t="s">
        <v>213</v>
      </c>
      <c r="C66" s="24" t="s">
        <v>357</v>
      </c>
    </row>
    <row r="67" spans="1:3" x14ac:dyDescent="0.2">
      <c r="A67" s="23" t="s">
        <v>314</v>
      </c>
      <c r="B67" s="23" t="s">
        <v>255</v>
      </c>
      <c r="C67" s="24" t="s">
        <v>357</v>
      </c>
    </row>
    <row r="68" spans="1:3" x14ac:dyDescent="0.2">
      <c r="A68" s="23" t="s">
        <v>313</v>
      </c>
      <c r="B68" s="23" t="s">
        <v>213</v>
      </c>
      <c r="C68" s="24" t="s">
        <v>357</v>
      </c>
    </row>
    <row r="69" spans="1:3" x14ac:dyDescent="0.2">
      <c r="A69" s="23" t="s">
        <v>312</v>
      </c>
      <c r="B69" s="23" t="s">
        <v>247</v>
      </c>
      <c r="C69" s="24" t="s">
        <v>357</v>
      </c>
    </row>
    <row r="70" spans="1:3" x14ac:dyDescent="0.2">
      <c r="A70" s="23" t="s">
        <v>150</v>
      </c>
      <c r="B70" s="23" t="s">
        <v>276</v>
      </c>
      <c r="C70" s="24" t="s">
        <v>357</v>
      </c>
    </row>
    <row r="71" spans="1:3" x14ac:dyDescent="0.2">
      <c r="A71" s="23" t="s">
        <v>311</v>
      </c>
      <c r="B71" s="23" t="s">
        <v>310</v>
      </c>
      <c r="C71" s="24" t="s">
        <v>357</v>
      </c>
    </row>
    <row r="72" spans="1:3" x14ac:dyDescent="0.2">
      <c r="A72" s="23" t="s">
        <v>309</v>
      </c>
      <c r="B72" s="23" t="s">
        <v>276</v>
      </c>
      <c r="C72" s="24" t="s">
        <v>357</v>
      </c>
    </row>
    <row r="73" spans="1:3" x14ac:dyDescent="0.2">
      <c r="A73" s="23" t="s">
        <v>308</v>
      </c>
      <c r="B73" s="23" t="s">
        <v>307</v>
      </c>
      <c r="C73" s="24" t="s">
        <v>357</v>
      </c>
    </row>
    <row r="74" spans="1:3" x14ac:dyDescent="0.2">
      <c r="A74" s="23" t="s">
        <v>306</v>
      </c>
      <c r="B74" s="23" t="s">
        <v>242</v>
      </c>
      <c r="C74" s="24" t="s">
        <v>357</v>
      </c>
    </row>
    <row r="75" spans="1:3" x14ac:dyDescent="0.2">
      <c r="A75" s="23" t="s">
        <v>158</v>
      </c>
      <c r="B75" s="23" t="s">
        <v>255</v>
      </c>
      <c r="C75" s="24" t="s">
        <v>357</v>
      </c>
    </row>
    <row r="76" spans="1:3" x14ac:dyDescent="0.2">
      <c r="A76" s="23" t="s">
        <v>148</v>
      </c>
      <c r="B76" s="23" t="s">
        <v>253</v>
      </c>
      <c r="C76" s="24" t="s">
        <v>357</v>
      </c>
    </row>
    <row r="77" spans="1:3" x14ac:dyDescent="0.2">
      <c r="A77" s="23" t="s">
        <v>305</v>
      </c>
      <c r="B77" s="23" t="s">
        <v>303</v>
      </c>
      <c r="C77" s="24" t="s">
        <v>357</v>
      </c>
    </row>
    <row r="78" spans="1:3" x14ac:dyDescent="0.2">
      <c r="A78" s="23" t="s">
        <v>204</v>
      </c>
      <c r="B78" s="23" t="s">
        <v>239</v>
      </c>
      <c r="C78" s="24" t="s">
        <v>357</v>
      </c>
    </row>
    <row r="79" spans="1:3" x14ac:dyDescent="0.2">
      <c r="A79" s="23" t="s">
        <v>304</v>
      </c>
      <c r="B79" s="23" t="s">
        <v>303</v>
      </c>
      <c r="C79" s="24" t="s">
        <v>357</v>
      </c>
    </row>
    <row r="80" spans="1:3" x14ac:dyDescent="0.2">
      <c r="A80" s="23" t="s">
        <v>122</v>
      </c>
      <c r="B80" s="23" t="s">
        <v>268</v>
      </c>
      <c r="C80" s="24" t="s">
        <v>357</v>
      </c>
    </row>
    <row r="81" spans="1:3" x14ac:dyDescent="0.2">
      <c r="A81" s="23" t="s">
        <v>302</v>
      </c>
      <c r="B81" s="23" t="s">
        <v>242</v>
      </c>
      <c r="C81" s="24" t="s">
        <v>357</v>
      </c>
    </row>
    <row r="82" spans="1:3" x14ac:dyDescent="0.2">
      <c r="A82" s="23" t="s">
        <v>128</v>
      </c>
      <c r="B82" s="23" t="s">
        <v>301</v>
      </c>
      <c r="C82" s="24" t="s">
        <v>357</v>
      </c>
    </row>
    <row r="83" spans="1:3" x14ac:dyDescent="0.2">
      <c r="A83" s="23" t="s">
        <v>300</v>
      </c>
      <c r="B83" s="23" t="s">
        <v>247</v>
      </c>
      <c r="C83" s="24" t="s">
        <v>357</v>
      </c>
    </row>
    <row r="84" spans="1:3" x14ac:dyDescent="0.2">
      <c r="A84" s="23" t="s">
        <v>200</v>
      </c>
      <c r="B84" s="23" t="s">
        <v>255</v>
      </c>
      <c r="C84" s="24" t="s">
        <v>357</v>
      </c>
    </row>
    <row r="85" spans="1:3" x14ac:dyDescent="0.2">
      <c r="A85" s="23" t="s">
        <v>299</v>
      </c>
      <c r="B85" s="23" t="s">
        <v>229</v>
      </c>
      <c r="C85" s="24" t="s">
        <v>357</v>
      </c>
    </row>
    <row r="86" spans="1:3" x14ac:dyDescent="0.2">
      <c r="A86" s="23" t="s">
        <v>298</v>
      </c>
      <c r="B86" s="23" t="s">
        <v>266</v>
      </c>
      <c r="C86" s="24" t="s">
        <v>357</v>
      </c>
    </row>
    <row r="87" spans="1:3" x14ac:dyDescent="0.2">
      <c r="A87" s="23" t="s">
        <v>297</v>
      </c>
      <c r="B87" s="23" t="s">
        <v>257</v>
      </c>
      <c r="C87" s="24" t="s">
        <v>357</v>
      </c>
    </row>
    <row r="88" spans="1:3" x14ac:dyDescent="0.2">
      <c r="A88" s="23" t="s">
        <v>137</v>
      </c>
      <c r="B88" s="23" t="s">
        <v>284</v>
      </c>
      <c r="C88" s="24" t="s">
        <v>357</v>
      </c>
    </row>
    <row r="89" spans="1:3" x14ac:dyDescent="0.2">
      <c r="A89" s="23" t="s">
        <v>165</v>
      </c>
      <c r="B89" s="23" t="s">
        <v>287</v>
      </c>
      <c r="C89" s="24" t="s">
        <v>357</v>
      </c>
    </row>
    <row r="90" spans="1:3" x14ac:dyDescent="0.2">
      <c r="A90" s="23" t="s">
        <v>296</v>
      </c>
      <c r="B90" s="23" t="s">
        <v>295</v>
      </c>
      <c r="C90" s="24" t="s">
        <v>357</v>
      </c>
    </row>
    <row r="91" spans="1:3" x14ac:dyDescent="0.2">
      <c r="A91" s="23" t="s">
        <v>294</v>
      </c>
      <c r="B91" s="23" t="s">
        <v>268</v>
      </c>
      <c r="C91" s="24" t="s">
        <v>357</v>
      </c>
    </row>
    <row r="92" spans="1:3" x14ac:dyDescent="0.2">
      <c r="A92" s="23" t="s">
        <v>293</v>
      </c>
      <c r="B92" s="23" t="s">
        <v>239</v>
      </c>
      <c r="C92" s="24" t="s">
        <v>357</v>
      </c>
    </row>
    <row r="93" spans="1:3" x14ac:dyDescent="0.2">
      <c r="A93" s="23" t="s">
        <v>192</v>
      </c>
      <c r="B93" s="23" t="s">
        <v>241</v>
      </c>
      <c r="C93" s="24" t="s">
        <v>357</v>
      </c>
    </row>
    <row r="94" spans="1:3" x14ac:dyDescent="0.2">
      <c r="A94" s="23" t="s">
        <v>292</v>
      </c>
      <c r="B94" s="23" t="s">
        <v>245</v>
      </c>
      <c r="C94" s="24" t="s">
        <v>357</v>
      </c>
    </row>
    <row r="95" spans="1:3" x14ac:dyDescent="0.2">
      <c r="A95" s="23" t="s">
        <v>291</v>
      </c>
      <c r="B95" s="23" t="s">
        <v>276</v>
      </c>
      <c r="C95" s="24" t="s">
        <v>357</v>
      </c>
    </row>
    <row r="96" spans="1:3" x14ac:dyDescent="0.2">
      <c r="A96" s="23" t="s">
        <v>290</v>
      </c>
      <c r="B96" s="23" t="s">
        <v>213</v>
      </c>
      <c r="C96" s="24" t="s">
        <v>357</v>
      </c>
    </row>
    <row r="97" spans="1:3" x14ac:dyDescent="0.2">
      <c r="A97" s="23" t="s">
        <v>164</v>
      </c>
      <c r="B97" s="23" t="s">
        <v>268</v>
      </c>
      <c r="C97" s="24" t="s">
        <v>357</v>
      </c>
    </row>
    <row r="98" spans="1:3" x14ac:dyDescent="0.2">
      <c r="A98" s="23" t="s">
        <v>126</v>
      </c>
      <c r="B98" s="23" t="s">
        <v>227</v>
      </c>
      <c r="C98" s="24" t="s">
        <v>357</v>
      </c>
    </row>
    <row r="99" spans="1:3" x14ac:dyDescent="0.2">
      <c r="A99" s="23" t="s">
        <v>289</v>
      </c>
      <c r="B99" s="23" t="s">
        <v>213</v>
      </c>
      <c r="C99" s="24" t="s">
        <v>357</v>
      </c>
    </row>
    <row r="100" spans="1:3" x14ac:dyDescent="0.2">
      <c r="A100" s="23" t="s">
        <v>154</v>
      </c>
      <c r="B100" s="23" t="s">
        <v>229</v>
      </c>
      <c r="C100" s="24" t="s">
        <v>357</v>
      </c>
    </row>
    <row r="101" spans="1:3" x14ac:dyDescent="0.2">
      <c r="A101" s="23" t="s">
        <v>135</v>
      </c>
      <c r="B101" s="23" t="s">
        <v>219</v>
      </c>
      <c r="C101" s="24" t="s">
        <v>357</v>
      </c>
    </row>
    <row r="102" spans="1:3" x14ac:dyDescent="0.2">
      <c r="A102" s="23" t="s">
        <v>136</v>
      </c>
      <c r="B102" s="23" t="s">
        <v>250</v>
      </c>
      <c r="C102" s="24" t="s">
        <v>357</v>
      </c>
    </row>
    <row r="103" spans="1:3" x14ac:dyDescent="0.2">
      <c r="A103" s="23" t="s">
        <v>153</v>
      </c>
      <c r="B103" s="23" t="s">
        <v>229</v>
      </c>
      <c r="C103" s="24" t="s">
        <v>357</v>
      </c>
    </row>
    <row r="104" spans="1:3" x14ac:dyDescent="0.2">
      <c r="A104" s="23" t="s">
        <v>288</v>
      </c>
      <c r="B104" s="23" t="s">
        <v>287</v>
      </c>
      <c r="C104" s="24" t="s">
        <v>357</v>
      </c>
    </row>
    <row r="105" spans="1:3" x14ac:dyDescent="0.2">
      <c r="A105" s="23" t="s">
        <v>286</v>
      </c>
      <c r="B105" s="23" t="s">
        <v>266</v>
      </c>
      <c r="C105" s="24" t="s">
        <v>357</v>
      </c>
    </row>
    <row r="106" spans="1:3" x14ac:dyDescent="0.2">
      <c r="A106" s="23" t="s">
        <v>285</v>
      </c>
      <c r="B106" s="23" t="s">
        <v>284</v>
      </c>
      <c r="C106" s="24" t="s">
        <v>357</v>
      </c>
    </row>
    <row r="107" spans="1:3" x14ac:dyDescent="0.2">
      <c r="A107" s="23" t="s">
        <v>283</v>
      </c>
      <c r="B107" s="23" t="s">
        <v>213</v>
      </c>
      <c r="C107" s="24" t="s">
        <v>357</v>
      </c>
    </row>
    <row r="108" spans="1:3" x14ac:dyDescent="0.2">
      <c r="A108" s="23" t="s">
        <v>282</v>
      </c>
      <c r="B108" s="23" t="s">
        <v>281</v>
      </c>
      <c r="C108" s="24" t="s">
        <v>357</v>
      </c>
    </row>
    <row r="109" spans="1:3" x14ac:dyDescent="0.2">
      <c r="A109" s="23" t="s">
        <v>155</v>
      </c>
      <c r="B109" s="23" t="s">
        <v>229</v>
      </c>
      <c r="C109" s="24" t="s">
        <v>357</v>
      </c>
    </row>
    <row r="110" spans="1:3" x14ac:dyDescent="0.2">
      <c r="A110" s="23" t="s">
        <v>280</v>
      </c>
      <c r="B110" s="23" t="s">
        <v>213</v>
      </c>
      <c r="C110" s="24" t="s">
        <v>357</v>
      </c>
    </row>
    <row r="111" spans="1:3" x14ac:dyDescent="0.2">
      <c r="A111" s="23" t="s">
        <v>279</v>
      </c>
      <c r="B111" s="23" t="s">
        <v>217</v>
      </c>
      <c r="C111" s="24" t="s">
        <v>357</v>
      </c>
    </row>
    <row r="112" spans="1:3" x14ac:dyDescent="0.2">
      <c r="A112" s="23" t="s">
        <v>278</v>
      </c>
      <c r="B112" s="23" t="s">
        <v>241</v>
      </c>
      <c r="C112" s="24" t="s">
        <v>357</v>
      </c>
    </row>
    <row r="113" spans="1:3" x14ac:dyDescent="0.2">
      <c r="A113" s="23" t="s">
        <v>277</v>
      </c>
      <c r="B113" s="23" t="s">
        <v>240</v>
      </c>
      <c r="C113" s="24" t="s">
        <v>357</v>
      </c>
    </row>
    <row r="114" spans="1:3" x14ac:dyDescent="0.2">
      <c r="A114" s="23" t="s">
        <v>151</v>
      </c>
      <c r="B114" s="23" t="s">
        <v>276</v>
      </c>
      <c r="C114" s="24" t="s">
        <v>357</v>
      </c>
    </row>
    <row r="115" spans="1:3" x14ac:dyDescent="0.2">
      <c r="A115" s="23" t="s">
        <v>275</v>
      </c>
      <c r="B115" s="23" t="s">
        <v>274</v>
      </c>
      <c r="C115" s="24" t="s">
        <v>357</v>
      </c>
    </row>
    <row r="116" spans="1:3" x14ac:dyDescent="0.2">
      <c r="A116" s="23" t="s">
        <v>273</v>
      </c>
      <c r="B116" s="23" t="s">
        <v>241</v>
      </c>
      <c r="C116" s="24" t="s">
        <v>357</v>
      </c>
    </row>
    <row r="117" spans="1:3" x14ac:dyDescent="0.2">
      <c r="A117" s="23" t="s">
        <v>272</v>
      </c>
      <c r="B117" s="23" t="s">
        <v>229</v>
      </c>
      <c r="C117" s="24" t="s">
        <v>357</v>
      </c>
    </row>
    <row r="118" spans="1:3" x14ac:dyDescent="0.2">
      <c r="A118" s="23" t="s">
        <v>271</v>
      </c>
      <c r="B118" s="23" t="s">
        <v>270</v>
      </c>
      <c r="C118" s="24" t="s">
        <v>357</v>
      </c>
    </row>
    <row r="119" spans="1:3" x14ac:dyDescent="0.2">
      <c r="A119" s="23" t="s">
        <v>269</v>
      </c>
      <c r="B119" s="23" t="s">
        <v>237</v>
      </c>
      <c r="C119" s="24" t="s">
        <v>357</v>
      </c>
    </row>
    <row r="120" spans="1:3" x14ac:dyDescent="0.2">
      <c r="A120" s="23" t="s">
        <v>166</v>
      </c>
      <c r="B120" s="23" t="s">
        <v>268</v>
      </c>
      <c r="C120" s="24" t="s">
        <v>357</v>
      </c>
    </row>
    <row r="121" spans="1:3" x14ac:dyDescent="0.2">
      <c r="A121" s="23" t="s">
        <v>267</v>
      </c>
      <c r="B121" s="23" t="s">
        <v>266</v>
      </c>
      <c r="C121" s="24" t="s">
        <v>357</v>
      </c>
    </row>
    <row r="122" spans="1:3" x14ac:dyDescent="0.2">
      <c r="A122" s="23" t="s">
        <v>265</v>
      </c>
      <c r="B122" s="23" t="s">
        <v>264</v>
      </c>
      <c r="C122" s="24" t="s">
        <v>357</v>
      </c>
    </row>
    <row r="123" spans="1:3" x14ac:dyDescent="0.2">
      <c r="A123" s="23" t="s">
        <v>263</v>
      </c>
      <c r="B123" s="23" t="s">
        <v>214</v>
      </c>
      <c r="C123" s="24" t="s">
        <v>357</v>
      </c>
    </row>
    <row r="124" spans="1:3" x14ac:dyDescent="0.2">
      <c r="A124" s="23" t="s">
        <v>262</v>
      </c>
      <c r="B124" s="23" t="s">
        <v>255</v>
      </c>
      <c r="C124" s="24" t="s">
        <v>357</v>
      </c>
    </row>
    <row r="125" spans="1:3" x14ac:dyDescent="0.2">
      <c r="A125" s="23" t="s">
        <v>261</v>
      </c>
      <c r="B125" s="23" t="s">
        <v>229</v>
      </c>
      <c r="C125" s="24" t="s">
        <v>357</v>
      </c>
    </row>
    <row r="126" spans="1:3" x14ac:dyDescent="0.2">
      <c r="A126" s="23" t="s">
        <v>260</v>
      </c>
      <c r="B126" s="23" t="s">
        <v>213</v>
      </c>
      <c r="C126" s="24" t="s">
        <v>357</v>
      </c>
    </row>
    <row r="127" spans="1:3" x14ac:dyDescent="0.2">
      <c r="A127" s="23" t="s">
        <v>259</v>
      </c>
      <c r="B127" s="23" t="s">
        <v>250</v>
      </c>
      <c r="C127" s="24" t="s">
        <v>357</v>
      </c>
    </row>
    <row r="128" spans="1:3" x14ac:dyDescent="0.2">
      <c r="A128" s="23" t="s">
        <v>258</v>
      </c>
      <c r="B128" s="23" t="s">
        <v>257</v>
      </c>
      <c r="C128" s="24" t="s">
        <v>357</v>
      </c>
    </row>
    <row r="129" spans="1:3" x14ac:dyDescent="0.2">
      <c r="A129" s="23" t="s">
        <v>149</v>
      </c>
      <c r="B129" s="23" t="s">
        <v>221</v>
      </c>
      <c r="C129" s="24" t="s">
        <v>357</v>
      </c>
    </row>
    <row r="130" spans="1:3" x14ac:dyDescent="0.2">
      <c r="A130" s="23" t="s">
        <v>203</v>
      </c>
      <c r="B130" s="23" t="s">
        <v>229</v>
      </c>
      <c r="C130" s="24" t="s">
        <v>357</v>
      </c>
    </row>
    <row r="131" spans="1:3" x14ac:dyDescent="0.2">
      <c r="A131" s="23" t="s">
        <v>131</v>
      </c>
      <c r="B131" s="23" t="s">
        <v>213</v>
      </c>
      <c r="C131" s="24" t="s">
        <v>357</v>
      </c>
    </row>
    <row r="132" spans="1:3" x14ac:dyDescent="0.2">
      <c r="A132" s="23" t="s">
        <v>156</v>
      </c>
      <c r="B132" s="23" t="s">
        <v>229</v>
      </c>
      <c r="C132" s="24" t="s">
        <v>357</v>
      </c>
    </row>
    <row r="133" spans="1:3" x14ac:dyDescent="0.2">
      <c r="A133" s="23" t="s">
        <v>159</v>
      </c>
      <c r="B133" s="23" t="s">
        <v>247</v>
      </c>
      <c r="C133" s="24" t="s">
        <v>357</v>
      </c>
    </row>
    <row r="134" spans="1:3" x14ac:dyDescent="0.2">
      <c r="A134" s="23" t="s">
        <v>256</v>
      </c>
      <c r="B134" s="23" t="s">
        <v>255</v>
      </c>
      <c r="C134" s="24" t="s">
        <v>357</v>
      </c>
    </row>
    <row r="135" spans="1:3" x14ac:dyDescent="0.2">
      <c r="A135" s="23" t="s">
        <v>254</v>
      </c>
      <c r="B135" s="23" t="s">
        <v>253</v>
      </c>
      <c r="C135" s="24" t="s">
        <v>357</v>
      </c>
    </row>
    <row r="136" spans="1:3" x14ac:dyDescent="0.2">
      <c r="A136" s="23" t="s">
        <v>252</v>
      </c>
      <c r="B136" s="23" t="s">
        <v>227</v>
      </c>
      <c r="C136" s="24" t="s">
        <v>357</v>
      </c>
    </row>
    <row r="137" spans="1:3" x14ac:dyDescent="0.2">
      <c r="A137" s="23" t="s">
        <v>251</v>
      </c>
      <c r="B137" s="23" t="s">
        <v>250</v>
      </c>
      <c r="C137" s="24" t="s">
        <v>357</v>
      </c>
    </row>
    <row r="138" spans="1:3" x14ac:dyDescent="0.2">
      <c r="A138" s="23" t="s">
        <v>249</v>
      </c>
      <c r="B138" s="23" t="s">
        <v>213</v>
      </c>
      <c r="C138" s="24" t="s">
        <v>357</v>
      </c>
    </row>
    <row r="139" spans="1:3" x14ac:dyDescent="0.2">
      <c r="A139" s="23" t="s">
        <v>248</v>
      </c>
      <c r="B139" s="23" t="s">
        <v>215</v>
      </c>
      <c r="C139" s="24" t="s">
        <v>357</v>
      </c>
    </row>
    <row r="140" spans="1:3" x14ac:dyDescent="0.2">
      <c r="A140" s="23" t="s">
        <v>201</v>
      </c>
      <c r="B140" s="23" t="s">
        <v>247</v>
      </c>
      <c r="C140" s="24" t="s">
        <v>357</v>
      </c>
    </row>
    <row r="141" spans="1:3" x14ac:dyDescent="0.2">
      <c r="A141" s="23" t="s">
        <v>197</v>
      </c>
      <c r="B141" s="23" t="s">
        <v>240</v>
      </c>
      <c r="C141" s="24" t="s">
        <v>357</v>
      </c>
    </row>
    <row r="142" spans="1:3" x14ac:dyDescent="0.2">
      <c r="A142" s="23" t="s">
        <v>199</v>
      </c>
      <c r="B142" s="23" t="s">
        <v>247</v>
      </c>
      <c r="C142" s="24" t="s">
        <v>357</v>
      </c>
    </row>
    <row r="143" spans="1:3" x14ac:dyDescent="0.2">
      <c r="A143" s="23" t="s">
        <v>121</v>
      </c>
      <c r="B143" s="23" t="s">
        <v>226</v>
      </c>
      <c r="C143" s="24" t="s">
        <v>357</v>
      </c>
    </row>
    <row r="144" spans="1:3" x14ac:dyDescent="0.2">
      <c r="A144" s="23" t="s">
        <v>246</v>
      </c>
      <c r="B144" s="23" t="s">
        <v>245</v>
      </c>
      <c r="C144" s="24" t="s">
        <v>357</v>
      </c>
    </row>
    <row r="145" spans="1:3" x14ac:dyDescent="0.2">
      <c r="A145" s="23" t="s">
        <v>244</v>
      </c>
      <c r="B145" s="23" t="s">
        <v>229</v>
      </c>
      <c r="C145" s="24" t="s">
        <v>357</v>
      </c>
    </row>
    <row r="146" spans="1:3" x14ac:dyDescent="0.2">
      <c r="A146" s="23" t="s">
        <v>120</v>
      </c>
      <c r="B146" s="23" t="s">
        <v>233</v>
      </c>
      <c r="C146" s="24" t="s">
        <v>357</v>
      </c>
    </row>
    <row r="147" spans="1:3" x14ac:dyDescent="0.2">
      <c r="A147" s="23" t="s">
        <v>132</v>
      </c>
      <c r="B147" s="23" t="s">
        <v>213</v>
      </c>
      <c r="C147" s="24" t="s">
        <v>357</v>
      </c>
    </row>
    <row r="148" spans="1:3" x14ac:dyDescent="0.2">
      <c r="A148" s="23" t="s">
        <v>163</v>
      </c>
      <c r="B148" s="23" t="s">
        <v>243</v>
      </c>
      <c r="C148" s="24" t="s">
        <v>357</v>
      </c>
    </row>
    <row r="149" spans="1:3" x14ac:dyDescent="0.2">
      <c r="A149" s="23" t="s">
        <v>195</v>
      </c>
      <c r="B149" s="23" t="s">
        <v>242</v>
      </c>
      <c r="C149" s="24" t="s">
        <v>357</v>
      </c>
    </row>
    <row r="150" spans="1:3" x14ac:dyDescent="0.2">
      <c r="A150" s="23" t="s">
        <v>193</v>
      </c>
      <c r="B150" s="23" t="s">
        <v>241</v>
      </c>
      <c r="C150" s="24" t="s">
        <v>357</v>
      </c>
    </row>
    <row r="151" spans="1:3" x14ac:dyDescent="0.2">
      <c r="A151" s="23" t="s">
        <v>134</v>
      </c>
      <c r="B151" s="23" t="s">
        <v>213</v>
      </c>
      <c r="C151" s="24" t="s">
        <v>357</v>
      </c>
    </row>
    <row r="152" spans="1:3" x14ac:dyDescent="0.2">
      <c r="A152" s="23" t="s">
        <v>157</v>
      </c>
      <c r="B152" s="23" t="s">
        <v>240</v>
      </c>
      <c r="C152" s="24" t="s">
        <v>357</v>
      </c>
    </row>
    <row r="153" spans="1:3" x14ac:dyDescent="0.2">
      <c r="A153" s="23" t="s">
        <v>162</v>
      </c>
      <c r="B153" s="23" t="s">
        <v>239</v>
      </c>
      <c r="C153" s="24" t="s">
        <v>357</v>
      </c>
    </row>
    <row r="154" spans="1:3" x14ac:dyDescent="0.2">
      <c r="A154" s="23" t="s">
        <v>238</v>
      </c>
      <c r="B154" s="23" t="s">
        <v>237</v>
      </c>
      <c r="C154" s="24" t="s">
        <v>357</v>
      </c>
    </row>
    <row r="155" spans="1:3" x14ac:dyDescent="0.2">
      <c r="A155" s="23" t="s">
        <v>236</v>
      </c>
      <c r="B155" s="23" t="s">
        <v>235</v>
      </c>
      <c r="C155" s="24" t="s">
        <v>357</v>
      </c>
    </row>
    <row r="156" spans="1:3" x14ac:dyDescent="0.2">
      <c r="A156" s="23" t="s">
        <v>234</v>
      </c>
      <c r="B156" s="23" t="s">
        <v>233</v>
      </c>
      <c r="C156" s="24" t="s">
        <v>357</v>
      </c>
    </row>
    <row r="157" spans="1:3" x14ac:dyDescent="0.2">
      <c r="A157" s="23" t="s">
        <v>232</v>
      </c>
      <c r="B157" s="23" t="s">
        <v>231</v>
      </c>
      <c r="C157" s="24" t="s">
        <v>357</v>
      </c>
    </row>
    <row r="158" spans="1:3" x14ac:dyDescent="0.2">
      <c r="A158" s="23" t="s">
        <v>230</v>
      </c>
      <c r="B158" s="23" t="s">
        <v>229</v>
      </c>
      <c r="C158" s="24" t="s">
        <v>357</v>
      </c>
    </row>
    <row r="159" spans="1:3" x14ac:dyDescent="0.2">
      <c r="A159" s="23" t="s">
        <v>228</v>
      </c>
      <c r="B159" s="23" t="s">
        <v>227</v>
      </c>
      <c r="C159" s="24" t="s">
        <v>357</v>
      </c>
    </row>
    <row r="160" spans="1:3" x14ac:dyDescent="0.2">
      <c r="A160" s="23" t="s">
        <v>169</v>
      </c>
      <c r="B160" s="23" t="s">
        <v>226</v>
      </c>
      <c r="C160" s="24" t="s">
        <v>357</v>
      </c>
    </row>
    <row r="161" spans="1:3" x14ac:dyDescent="0.2">
      <c r="A161" s="23" t="s">
        <v>225</v>
      </c>
      <c r="B161" s="23" t="s">
        <v>224</v>
      </c>
      <c r="C161" s="24" t="s">
        <v>357</v>
      </c>
    </row>
    <row r="162" spans="1:3" x14ac:dyDescent="0.2">
      <c r="A162" s="23" t="s">
        <v>190</v>
      </c>
      <c r="B162" s="23" t="s">
        <v>213</v>
      </c>
      <c r="C162" s="24" t="s">
        <v>357</v>
      </c>
    </row>
    <row r="163" spans="1:3" x14ac:dyDescent="0.2">
      <c r="A163" s="23" t="s">
        <v>223</v>
      </c>
      <c r="B163" s="23" t="s">
        <v>215</v>
      </c>
      <c r="C163" s="24" t="s">
        <v>357</v>
      </c>
    </row>
    <row r="164" spans="1:3" x14ac:dyDescent="0.2">
      <c r="A164" s="23" t="s">
        <v>222</v>
      </c>
      <c r="B164" s="23" t="s">
        <v>221</v>
      </c>
      <c r="C164" s="24" t="s">
        <v>357</v>
      </c>
    </row>
    <row r="165" spans="1:3" x14ac:dyDescent="0.2">
      <c r="A165" s="23" t="s">
        <v>220</v>
      </c>
      <c r="B165" s="23" t="s">
        <v>219</v>
      </c>
      <c r="C165" s="24" t="s">
        <v>357</v>
      </c>
    </row>
    <row r="166" spans="1:3" x14ac:dyDescent="0.2">
      <c r="A166" s="23" t="s">
        <v>218</v>
      </c>
      <c r="B166" s="23" t="s">
        <v>217</v>
      </c>
      <c r="C166" s="24" t="s">
        <v>357</v>
      </c>
    </row>
    <row r="167" spans="1:3" x14ac:dyDescent="0.2">
      <c r="A167" s="23" t="s">
        <v>216</v>
      </c>
      <c r="B167" s="23" t="s">
        <v>215</v>
      </c>
      <c r="C167" s="24" t="s">
        <v>357</v>
      </c>
    </row>
    <row r="168" spans="1:3" x14ac:dyDescent="0.2">
      <c r="A168" s="23" t="s">
        <v>210</v>
      </c>
      <c r="B168" s="23" t="s">
        <v>214</v>
      </c>
      <c r="C168" s="24" t="s">
        <v>357</v>
      </c>
    </row>
    <row r="169" spans="1:3" x14ac:dyDescent="0.2">
      <c r="A169" s="23" t="s">
        <v>207</v>
      </c>
      <c r="B169" s="23" t="s">
        <v>213</v>
      </c>
      <c r="C169" s="24" t="s">
        <v>357</v>
      </c>
    </row>
    <row r="170" spans="1:3" x14ac:dyDescent="0.2">
      <c r="A170" s="23" t="s">
        <v>212</v>
      </c>
      <c r="B170" s="23" t="s">
        <v>211</v>
      </c>
      <c r="C170" s="24" t="s">
        <v>357</v>
      </c>
    </row>
    <row r="171" spans="1:3" x14ac:dyDescent="0.2">
      <c r="A171" s="29" t="s">
        <v>358</v>
      </c>
      <c r="B171" s="23"/>
      <c r="C171" s="24" t="s">
        <v>8</v>
      </c>
    </row>
    <row r="172" spans="1:3" x14ac:dyDescent="0.2">
      <c r="A172" s="29" t="s">
        <v>359</v>
      </c>
      <c r="B172" s="23"/>
      <c r="C172" s="24" t="s">
        <v>8</v>
      </c>
    </row>
    <row r="173" spans="1:3" x14ac:dyDescent="0.2">
      <c r="A173" s="29" t="s">
        <v>360</v>
      </c>
      <c r="B173" s="23"/>
      <c r="C173" s="24" t="s">
        <v>8</v>
      </c>
    </row>
    <row r="174" spans="1:3" x14ac:dyDescent="0.2">
      <c r="A174" s="29" t="s">
        <v>361</v>
      </c>
      <c r="B174" s="23"/>
      <c r="C174" s="24" t="s">
        <v>8</v>
      </c>
    </row>
    <row r="175" spans="1:3" x14ac:dyDescent="0.2">
      <c r="A175" s="29" t="s">
        <v>362</v>
      </c>
      <c r="B175" s="23"/>
      <c r="C175" s="24" t="s">
        <v>8</v>
      </c>
    </row>
    <row r="176" spans="1:3" x14ac:dyDescent="0.2">
      <c r="A176" s="29" t="s">
        <v>363</v>
      </c>
      <c r="B176" s="23"/>
      <c r="C176" s="24" t="s">
        <v>8</v>
      </c>
    </row>
    <row r="177" spans="1:3" x14ac:dyDescent="0.2">
      <c r="A177" s="29" t="s">
        <v>364</v>
      </c>
      <c r="B177" s="23"/>
      <c r="C177" s="24" t="s">
        <v>8</v>
      </c>
    </row>
    <row r="178" spans="1:3" x14ac:dyDescent="0.2">
      <c r="A178" s="29" t="s">
        <v>183</v>
      </c>
      <c r="B178" s="23"/>
      <c r="C178" s="24" t="s">
        <v>8</v>
      </c>
    </row>
    <row r="179" spans="1:3" x14ac:dyDescent="0.2">
      <c r="A179" s="29" t="s">
        <v>365</v>
      </c>
      <c r="B179" s="23"/>
      <c r="C179" s="24" t="s">
        <v>8</v>
      </c>
    </row>
    <row r="180" spans="1:3" x14ac:dyDescent="0.2">
      <c r="A180" s="29" t="s">
        <v>366</v>
      </c>
      <c r="B180" s="23"/>
      <c r="C180" s="24" t="s">
        <v>8</v>
      </c>
    </row>
    <row r="181" spans="1:3" x14ac:dyDescent="0.2">
      <c r="A181" s="29" t="s">
        <v>367</v>
      </c>
      <c r="B181" s="23"/>
      <c r="C181" s="24" t="s">
        <v>8</v>
      </c>
    </row>
    <row r="182" spans="1:3" x14ac:dyDescent="0.2">
      <c r="A182" s="29" t="s">
        <v>368</v>
      </c>
      <c r="B182" s="23"/>
      <c r="C182" s="24" t="s">
        <v>8</v>
      </c>
    </row>
    <row r="183" spans="1:3" x14ac:dyDescent="0.2">
      <c r="A183" s="29" t="s">
        <v>369</v>
      </c>
      <c r="B183" s="23"/>
      <c r="C183" s="24" t="s">
        <v>8</v>
      </c>
    </row>
    <row r="184" spans="1:3" x14ac:dyDescent="0.2">
      <c r="A184" s="29" t="s">
        <v>370</v>
      </c>
      <c r="B184" s="23"/>
      <c r="C184" s="24" t="s">
        <v>8</v>
      </c>
    </row>
    <row r="185" spans="1:3" x14ac:dyDescent="0.2">
      <c r="A185" s="29" t="s">
        <v>371</v>
      </c>
      <c r="B185" s="23"/>
      <c r="C185" s="24" t="s">
        <v>8</v>
      </c>
    </row>
    <row r="186" spans="1:3" x14ac:dyDescent="0.2">
      <c r="A186" s="29" t="s">
        <v>372</v>
      </c>
      <c r="B186" s="23"/>
      <c r="C186" s="24" t="s">
        <v>8</v>
      </c>
    </row>
    <row r="187" spans="1:3" x14ac:dyDescent="0.2">
      <c r="A187" s="29" t="s">
        <v>373</v>
      </c>
      <c r="B187" s="23"/>
      <c r="C187" s="24" t="s">
        <v>8</v>
      </c>
    </row>
    <row r="188" spans="1:3" x14ac:dyDescent="0.2">
      <c r="A188" s="29" t="s">
        <v>374</v>
      </c>
      <c r="B188" s="23"/>
      <c r="C188" s="24" t="s">
        <v>8</v>
      </c>
    </row>
    <row r="189" spans="1:3" x14ac:dyDescent="0.2">
      <c r="A189" s="29" t="s">
        <v>375</v>
      </c>
      <c r="B189" s="23"/>
      <c r="C189" s="24" t="s">
        <v>8</v>
      </c>
    </row>
    <row r="190" spans="1:3" x14ac:dyDescent="0.2">
      <c r="A190" s="29" t="s">
        <v>376</v>
      </c>
      <c r="B190" s="23"/>
      <c r="C190" s="24" t="s">
        <v>8</v>
      </c>
    </row>
    <row r="191" spans="1:3" x14ac:dyDescent="0.2">
      <c r="A191" s="29" t="s">
        <v>377</v>
      </c>
      <c r="B191" s="23"/>
      <c r="C191" s="24" t="s">
        <v>8</v>
      </c>
    </row>
    <row r="192" spans="1:3" x14ac:dyDescent="0.2">
      <c r="A192" s="29" t="s">
        <v>378</v>
      </c>
      <c r="B192" s="23"/>
      <c r="C192" s="24" t="s">
        <v>8</v>
      </c>
    </row>
    <row r="193" spans="1:3" x14ac:dyDescent="0.2">
      <c r="A193" s="29" t="s">
        <v>379</v>
      </c>
      <c r="B193" s="23"/>
      <c r="C193" s="24" t="s">
        <v>8</v>
      </c>
    </row>
    <row r="194" spans="1:3" x14ac:dyDescent="0.2">
      <c r="A194" s="29" t="s">
        <v>380</v>
      </c>
      <c r="B194" s="23"/>
      <c r="C194" s="24" t="s">
        <v>8</v>
      </c>
    </row>
    <row r="195" spans="1:3" x14ac:dyDescent="0.2">
      <c r="A195" s="29" t="s">
        <v>381</v>
      </c>
      <c r="B195" s="23"/>
      <c r="C195" s="24" t="s">
        <v>8</v>
      </c>
    </row>
    <row r="196" spans="1:3" x14ac:dyDescent="0.2">
      <c r="A196" s="29" t="s">
        <v>382</v>
      </c>
      <c r="B196" s="23"/>
      <c r="C196" s="24" t="s">
        <v>8</v>
      </c>
    </row>
    <row r="197" spans="1:3" x14ac:dyDescent="0.2">
      <c r="A197" s="29" t="s">
        <v>383</v>
      </c>
      <c r="B197" s="23"/>
      <c r="C197" s="24" t="s">
        <v>8</v>
      </c>
    </row>
    <row r="198" spans="1:3" x14ac:dyDescent="0.2">
      <c r="A198" s="29" t="s">
        <v>384</v>
      </c>
      <c r="B198" s="23"/>
      <c r="C198" s="24" t="s">
        <v>8</v>
      </c>
    </row>
    <row r="199" spans="1:3" x14ac:dyDescent="0.2">
      <c r="A199" s="29" t="s">
        <v>385</v>
      </c>
      <c r="B199" s="23"/>
      <c r="C199" s="24" t="s">
        <v>8</v>
      </c>
    </row>
    <row r="200" spans="1:3" x14ac:dyDescent="0.2">
      <c r="A200" s="29" t="s">
        <v>386</v>
      </c>
      <c r="B200" s="23"/>
      <c r="C200" s="24" t="s">
        <v>8</v>
      </c>
    </row>
    <row r="201" spans="1:3" x14ac:dyDescent="0.2">
      <c r="A201" s="29" t="s">
        <v>387</v>
      </c>
      <c r="B201" s="23"/>
      <c r="C201" s="24" t="s">
        <v>8</v>
      </c>
    </row>
    <row r="202" spans="1:3" x14ac:dyDescent="0.2">
      <c r="A202" s="29" t="s">
        <v>388</v>
      </c>
      <c r="B202" s="23"/>
      <c r="C202" s="24" t="s">
        <v>8</v>
      </c>
    </row>
    <row r="203" spans="1:3" x14ac:dyDescent="0.2">
      <c r="A203" s="29" t="s">
        <v>389</v>
      </c>
      <c r="B203" s="23"/>
      <c r="C203" s="24" t="s">
        <v>8</v>
      </c>
    </row>
    <row r="204" spans="1:3" x14ac:dyDescent="0.2">
      <c r="A204" s="29" t="s">
        <v>390</v>
      </c>
      <c r="B204" s="23"/>
      <c r="C204" s="24" t="s">
        <v>8</v>
      </c>
    </row>
    <row r="205" spans="1:3" x14ac:dyDescent="0.2">
      <c r="A205" s="29" t="s">
        <v>391</v>
      </c>
      <c r="B205" s="23"/>
      <c r="C205" s="24" t="s">
        <v>8</v>
      </c>
    </row>
    <row r="206" spans="1:3" x14ac:dyDescent="0.2">
      <c r="A206" s="29" t="s">
        <v>392</v>
      </c>
      <c r="B206" s="23"/>
      <c r="C206" s="24" t="s">
        <v>8</v>
      </c>
    </row>
    <row r="207" spans="1:3" x14ac:dyDescent="0.2">
      <c r="A207" s="29" t="s">
        <v>393</v>
      </c>
      <c r="B207" s="23"/>
      <c r="C207" s="24" t="s">
        <v>8</v>
      </c>
    </row>
    <row r="208" spans="1:3" x14ac:dyDescent="0.2">
      <c r="A208" s="29" t="s">
        <v>394</v>
      </c>
      <c r="B208" s="23"/>
      <c r="C208" s="24" t="s">
        <v>8</v>
      </c>
    </row>
    <row r="209" spans="1:3" x14ac:dyDescent="0.2">
      <c r="A209" s="29" t="s">
        <v>395</v>
      </c>
      <c r="B209" s="23"/>
      <c r="C209" s="24" t="s">
        <v>8</v>
      </c>
    </row>
    <row r="210" spans="1:3" x14ac:dyDescent="0.2">
      <c r="A210" s="29" t="s">
        <v>396</v>
      </c>
      <c r="B210" s="23"/>
      <c r="C210" s="24" t="s">
        <v>8</v>
      </c>
    </row>
    <row r="211" spans="1:3" x14ac:dyDescent="0.2">
      <c r="A211" s="29" t="s">
        <v>397</v>
      </c>
      <c r="B211" s="23"/>
      <c r="C211" s="24" t="s">
        <v>8</v>
      </c>
    </row>
    <row r="212" spans="1:3" x14ac:dyDescent="0.2">
      <c r="A212" s="29" t="s">
        <v>398</v>
      </c>
      <c r="B212" s="23"/>
      <c r="C212" s="24" t="s">
        <v>8</v>
      </c>
    </row>
    <row r="213" spans="1:3" x14ac:dyDescent="0.2">
      <c r="A213" s="29" t="s">
        <v>399</v>
      </c>
      <c r="B213" s="23"/>
      <c r="C213" s="24" t="s">
        <v>8</v>
      </c>
    </row>
    <row r="214" spans="1:3" x14ac:dyDescent="0.2">
      <c r="A214" s="29" t="s">
        <v>400</v>
      </c>
      <c r="B214" s="23"/>
      <c r="C214" s="24" t="s">
        <v>8</v>
      </c>
    </row>
    <row r="215" spans="1:3" x14ac:dyDescent="0.2">
      <c r="A215" s="29" t="s">
        <v>401</v>
      </c>
      <c r="B215" s="23"/>
      <c r="C215" s="24" t="s">
        <v>8</v>
      </c>
    </row>
    <row r="216" spans="1:3" x14ac:dyDescent="0.2">
      <c r="A216" s="29" t="s">
        <v>402</v>
      </c>
      <c r="B216" s="23"/>
      <c r="C216" s="24" t="s">
        <v>8</v>
      </c>
    </row>
    <row r="217" spans="1:3" x14ac:dyDescent="0.2">
      <c r="A217" s="29" t="s">
        <v>403</v>
      </c>
      <c r="B217" s="23"/>
      <c r="C217" s="24" t="s">
        <v>8</v>
      </c>
    </row>
    <row r="218" spans="1:3" x14ac:dyDescent="0.2">
      <c r="A218" s="29" t="s">
        <v>404</v>
      </c>
      <c r="B218" s="23"/>
      <c r="C218" s="24" t="s">
        <v>8</v>
      </c>
    </row>
    <row r="219" spans="1:3" x14ac:dyDescent="0.2">
      <c r="A219" s="29" t="s">
        <v>405</v>
      </c>
      <c r="B219" s="23"/>
      <c r="C219" s="24" t="s">
        <v>8</v>
      </c>
    </row>
    <row r="220" spans="1:3" x14ac:dyDescent="0.2">
      <c r="A220" s="29" t="s">
        <v>406</v>
      </c>
      <c r="B220" s="23"/>
      <c r="C220" s="24" t="s">
        <v>8</v>
      </c>
    </row>
    <row r="221" spans="1:3" x14ac:dyDescent="0.2">
      <c r="A221" s="29" t="s">
        <v>189</v>
      </c>
      <c r="B221" s="23"/>
      <c r="C221" s="24" t="s">
        <v>8</v>
      </c>
    </row>
    <row r="222" spans="1:3" x14ac:dyDescent="0.2">
      <c r="A222" s="29" t="s">
        <v>407</v>
      </c>
      <c r="B222" s="23"/>
      <c r="C222" s="24" t="s">
        <v>8</v>
      </c>
    </row>
    <row r="223" spans="1:3" x14ac:dyDescent="0.2">
      <c r="A223" s="29" t="s">
        <v>408</v>
      </c>
      <c r="B223" s="23"/>
      <c r="C223" s="24" t="s">
        <v>8</v>
      </c>
    </row>
    <row r="224" spans="1:3" x14ac:dyDescent="0.2">
      <c r="A224" s="29" t="s">
        <v>409</v>
      </c>
      <c r="B224" s="23"/>
      <c r="C224" s="24" t="s">
        <v>8</v>
      </c>
    </row>
    <row r="225" spans="1:3" x14ac:dyDescent="0.2">
      <c r="A225" s="29" t="s">
        <v>410</v>
      </c>
      <c r="B225" s="23"/>
      <c r="C225" s="24" t="s">
        <v>8</v>
      </c>
    </row>
    <row r="226" spans="1:3" x14ac:dyDescent="0.2">
      <c r="A226" s="29" t="s">
        <v>411</v>
      </c>
      <c r="B226" s="23"/>
      <c r="C226" s="24" t="s">
        <v>8</v>
      </c>
    </row>
    <row r="227" spans="1:3" x14ac:dyDescent="0.2">
      <c r="A227" s="29" t="s">
        <v>412</v>
      </c>
      <c r="B227" s="23"/>
      <c r="C227" s="24" t="s">
        <v>8</v>
      </c>
    </row>
    <row r="228" spans="1:3" x14ac:dyDescent="0.2">
      <c r="A228" s="29" t="s">
        <v>413</v>
      </c>
      <c r="B228" s="23"/>
      <c r="C228" s="24" t="s">
        <v>8</v>
      </c>
    </row>
    <row r="229" spans="1:3" x14ac:dyDescent="0.2">
      <c r="A229" s="29" t="s">
        <v>414</v>
      </c>
      <c r="B229" s="23"/>
      <c r="C229" s="24" t="s">
        <v>8</v>
      </c>
    </row>
    <row r="230" spans="1:3" x14ac:dyDescent="0.2">
      <c r="A230" s="29" t="s">
        <v>415</v>
      </c>
      <c r="B230" s="23"/>
      <c r="C230" s="24" t="s">
        <v>8</v>
      </c>
    </row>
    <row r="231" spans="1:3" x14ac:dyDescent="0.2">
      <c r="A231" s="29" t="s">
        <v>416</v>
      </c>
      <c r="B231" s="23"/>
      <c r="C231" s="24" t="s">
        <v>8</v>
      </c>
    </row>
    <row r="232" spans="1:3" x14ac:dyDescent="0.2">
      <c r="A232" s="29" t="s">
        <v>194</v>
      </c>
      <c r="B232" s="23"/>
      <c r="C232" s="24" t="s">
        <v>8</v>
      </c>
    </row>
    <row r="233" spans="1:3" x14ac:dyDescent="0.2">
      <c r="A233" s="29" t="s">
        <v>417</v>
      </c>
      <c r="B233" s="23"/>
      <c r="C233" s="24" t="s">
        <v>8</v>
      </c>
    </row>
    <row r="234" spans="1:3" x14ac:dyDescent="0.2">
      <c r="A234" s="29" t="s">
        <v>418</v>
      </c>
      <c r="B234" s="23"/>
      <c r="C234" s="24" t="s">
        <v>8</v>
      </c>
    </row>
    <row r="235" spans="1:3" x14ac:dyDescent="0.2">
      <c r="A235" s="29" t="s">
        <v>419</v>
      </c>
      <c r="B235" s="23"/>
      <c r="C235" s="24" t="s">
        <v>8</v>
      </c>
    </row>
    <row r="236" spans="1:3" x14ac:dyDescent="0.2">
      <c r="A236" s="29" t="s">
        <v>420</v>
      </c>
      <c r="B236" s="23"/>
      <c r="C236" s="24" t="s">
        <v>8</v>
      </c>
    </row>
    <row r="237" spans="1:3" x14ac:dyDescent="0.2">
      <c r="A237" s="29" t="s">
        <v>421</v>
      </c>
      <c r="B237" s="23"/>
      <c r="C237" s="24" t="s">
        <v>8</v>
      </c>
    </row>
    <row r="238" spans="1:3" x14ac:dyDescent="0.2">
      <c r="A238" s="29" t="s">
        <v>422</v>
      </c>
      <c r="B238" s="23"/>
      <c r="C238" s="24" t="s">
        <v>8</v>
      </c>
    </row>
    <row r="239" spans="1:3" x14ac:dyDescent="0.2">
      <c r="A239" s="29" t="s">
        <v>423</v>
      </c>
      <c r="B239" s="23"/>
      <c r="C239" s="24" t="s">
        <v>8</v>
      </c>
    </row>
    <row r="240" spans="1:3" x14ac:dyDescent="0.2">
      <c r="A240" s="29" t="s">
        <v>424</v>
      </c>
      <c r="B240" s="23"/>
      <c r="C240" s="24" t="s">
        <v>8</v>
      </c>
    </row>
    <row r="241" spans="1:3" x14ac:dyDescent="0.2">
      <c r="A241" s="29" t="s">
        <v>425</v>
      </c>
      <c r="B241" s="23"/>
      <c r="C241" s="24" t="s">
        <v>8</v>
      </c>
    </row>
    <row r="242" spans="1:3" x14ac:dyDescent="0.2">
      <c r="A242" s="29" t="s">
        <v>426</v>
      </c>
      <c r="B242" s="23"/>
      <c r="C242" s="24" t="s">
        <v>8</v>
      </c>
    </row>
    <row r="243" spans="1:3" x14ac:dyDescent="0.2">
      <c r="A243" s="29" t="s">
        <v>427</v>
      </c>
      <c r="B243" s="23"/>
      <c r="C243" s="24" t="s">
        <v>8</v>
      </c>
    </row>
    <row r="244" spans="1:3" x14ac:dyDescent="0.2">
      <c r="A244" s="29" t="s">
        <v>428</v>
      </c>
      <c r="B244" s="23"/>
      <c r="C244" s="24" t="s">
        <v>8</v>
      </c>
    </row>
    <row r="245" spans="1:3" x14ac:dyDescent="0.2">
      <c r="A245" s="29" t="s">
        <v>429</v>
      </c>
      <c r="B245" s="23"/>
      <c r="C245" s="24" t="s">
        <v>8</v>
      </c>
    </row>
    <row r="246" spans="1:3" x14ac:dyDescent="0.2">
      <c r="A246" s="29" t="s">
        <v>430</v>
      </c>
      <c r="B246" s="23"/>
      <c r="C246" s="24" t="s">
        <v>8</v>
      </c>
    </row>
    <row r="247" spans="1:3" x14ac:dyDescent="0.2">
      <c r="A247" s="29" t="s">
        <v>431</v>
      </c>
      <c r="B247" s="23"/>
      <c r="C247" s="24" t="s">
        <v>8</v>
      </c>
    </row>
    <row r="248" spans="1:3" x14ac:dyDescent="0.2">
      <c r="A248" s="29" t="s">
        <v>432</v>
      </c>
      <c r="B248" s="23"/>
      <c r="C248" s="24" t="s">
        <v>8</v>
      </c>
    </row>
    <row r="249" spans="1:3" x14ac:dyDescent="0.2">
      <c r="A249" s="29" t="s">
        <v>433</v>
      </c>
      <c r="B249" s="23"/>
      <c r="C249" s="24" t="s">
        <v>8</v>
      </c>
    </row>
    <row r="250" spans="1:3" x14ac:dyDescent="0.2">
      <c r="A250" s="29" t="s">
        <v>434</v>
      </c>
      <c r="B250" s="23"/>
      <c r="C250" s="24" t="s">
        <v>8</v>
      </c>
    </row>
    <row r="251" spans="1:3" x14ac:dyDescent="0.2">
      <c r="A251" s="29" t="s">
        <v>435</v>
      </c>
      <c r="B251" s="23"/>
      <c r="C251" s="24" t="s">
        <v>8</v>
      </c>
    </row>
    <row r="252" spans="1:3" x14ac:dyDescent="0.2">
      <c r="A252" s="29" t="s">
        <v>436</v>
      </c>
      <c r="B252" s="23"/>
      <c r="C252" s="24" t="s">
        <v>8</v>
      </c>
    </row>
    <row r="253" spans="1:3" x14ac:dyDescent="0.2">
      <c r="A253" s="29" t="s">
        <v>437</v>
      </c>
      <c r="B253" s="23"/>
      <c r="C253" s="24" t="s">
        <v>8</v>
      </c>
    </row>
    <row r="254" spans="1:3" x14ac:dyDescent="0.2">
      <c r="A254" s="29" t="s">
        <v>438</v>
      </c>
      <c r="B254" s="23"/>
      <c r="C254" s="24" t="s">
        <v>8</v>
      </c>
    </row>
    <row r="255" spans="1:3" x14ac:dyDescent="0.2">
      <c r="A255" s="29" t="s">
        <v>439</v>
      </c>
      <c r="B255" s="23"/>
      <c r="C255" s="24" t="s">
        <v>8</v>
      </c>
    </row>
    <row r="256" spans="1:3" x14ac:dyDescent="0.2">
      <c r="A256" s="29" t="s">
        <v>145</v>
      </c>
      <c r="B256" s="23"/>
      <c r="C256" s="24" t="s">
        <v>8</v>
      </c>
    </row>
    <row r="257" spans="1:3" x14ac:dyDescent="0.2">
      <c r="A257" s="29" t="s">
        <v>440</v>
      </c>
      <c r="B257" s="23"/>
      <c r="C257" s="24" t="s">
        <v>8</v>
      </c>
    </row>
    <row r="258" spans="1:3" x14ac:dyDescent="0.2">
      <c r="A258" s="29" t="s">
        <v>441</v>
      </c>
      <c r="B258" s="23"/>
      <c r="C258" s="24" t="s">
        <v>8</v>
      </c>
    </row>
    <row r="259" spans="1:3" x14ac:dyDescent="0.2">
      <c r="A259" s="29" t="s">
        <v>442</v>
      </c>
      <c r="B259" s="23"/>
      <c r="C259" s="24" t="s">
        <v>8</v>
      </c>
    </row>
    <row r="260" spans="1:3" x14ac:dyDescent="0.2">
      <c r="A260" s="29" t="s">
        <v>443</v>
      </c>
      <c r="B260" s="23"/>
      <c r="C260" s="24" t="s">
        <v>8</v>
      </c>
    </row>
    <row r="261" spans="1:3" x14ac:dyDescent="0.2">
      <c r="A261" s="29" t="s">
        <v>444</v>
      </c>
      <c r="B261" s="23"/>
      <c r="C261" s="24" t="s">
        <v>8</v>
      </c>
    </row>
    <row r="262" spans="1:3" x14ac:dyDescent="0.2">
      <c r="A262" s="29" t="s">
        <v>445</v>
      </c>
      <c r="B262" s="23"/>
      <c r="C262" s="24" t="s">
        <v>8</v>
      </c>
    </row>
    <row r="263" spans="1:3" x14ac:dyDescent="0.2">
      <c r="A263" s="29" t="s">
        <v>446</v>
      </c>
      <c r="B263" s="23"/>
      <c r="C263" s="24" t="s">
        <v>8</v>
      </c>
    </row>
    <row r="264" spans="1:3" x14ac:dyDescent="0.2">
      <c r="A264" s="29" t="s">
        <v>447</v>
      </c>
      <c r="B264" s="23"/>
      <c r="C264" s="24" t="s">
        <v>8</v>
      </c>
    </row>
    <row r="265" spans="1:3" x14ac:dyDescent="0.2">
      <c r="A265" s="29" t="s">
        <v>448</v>
      </c>
      <c r="B265" s="23"/>
      <c r="C265" s="24" t="s">
        <v>8</v>
      </c>
    </row>
    <row r="266" spans="1:3" x14ac:dyDescent="0.2">
      <c r="A266" s="29" t="s">
        <v>449</v>
      </c>
      <c r="B266" s="23"/>
      <c r="C266" s="24" t="s">
        <v>8</v>
      </c>
    </row>
    <row r="267" spans="1:3" x14ac:dyDescent="0.2">
      <c r="A267" s="29" t="s">
        <v>450</v>
      </c>
      <c r="B267" s="23"/>
      <c r="C267" s="24" t="s">
        <v>8</v>
      </c>
    </row>
    <row r="268" spans="1:3" x14ac:dyDescent="0.2">
      <c r="A268" s="29" t="s">
        <v>451</v>
      </c>
      <c r="B268" s="23"/>
      <c r="C268" s="24" t="s">
        <v>8</v>
      </c>
    </row>
    <row r="269" spans="1:3" x14ac:dyDescent="0.2">
      <c r="A269" s="29" t="s">
        <v>452</v>
      </c>
      <c r="B269" s="23"/>
      <c r="C269" s="24" t="s">
        <v>8</v>
      </c>
    </row>
    <row r="270" spans="1:3" x14ac:dyDescent="0.2">
      <c r="A270" s="29" t="s">
        <v>453</v>
      </c>
      <c r="B270" s="23"/>
      <c r="C270" s="24" t="s">
        <v>8</v>
      </c>
    </row>
    <row r="271" spans="1:3" x14ac:dyDescent="0.2">
      <c r="A271" s="29" t="s">
        <v>454</v>
      </c>
      <c r="B271" s="23"/>
      <c r="C271" s="24" t="s">
        <v>8</v>
      </c>
    </row>
    <row r="272" spans="1:3" x14ac:dyDescent="0.2">
      <c r="A272" s="29" t="s">
        <v>455</v>
      </c>
      <c r="B272" s="23"/>
      <c r="C272" s="24" t="s">
        <v>8</v>
      </c>
    </row>
    <row r="273" spans="1:3" x14ac:dyDescent="0.2">
      <c r="A273" s="29" t="s">
        <v>456</v>
      </c>
      <c r="B273" s="23"/>
      <c r="C273" s="24" t="s">
        <v>8</v>
      </c>
    </row>
    <row r="274" spans="1:3" x14ac:dyDescent="0.2">
      <c r="A274" s="29" t="s">
        <v>457</v>
      </c>
      <c r="B274" s="23"/>
      <c r="C274" s="24" t="s">
        <v>8</v>
      </c>
    </row>
    <row r="275" spans="1:3" x14ac:dyDescent="0.2">
      <c r="A275" s="29" t="s">
        <v>458</v>
      </c>
      <c r="B275" s="23"/>
      <c r="C275" s="24" t="s">
        <v>8</v>
      </c>
    </row>
    <row r="276" spans="1:3" x14ac:dyDescent="0.2">
      <c r="A276" s="29" t="s">
        <v>459</v>
      </c>
      <c r="B276" s="23"/>
      <c r="C276" s="24" t="s">
        <v>8</v>
      </c>
    </row>
    <row r="277" spans="1:3" x14ac:dyDescent="0.2">
      <c r="A277" s="29" t="s">
        <v>460</v>
      </c>
      <c r="B277" s="23"/>
      <c r="C277" s="24" t="s">
        <v>8</v>
      </c>
    </row>
    <row r="278" spans="1:3" x14ac:dyDescent="0.2">
      <c r="A278" s="29" t="s">
        <v>461</v>
      </c>
      <c r="B278" s="23"/>
      <c r="C278" s="24" t="s">
        <v>8</v>
      </c>
    </row>
    <row r="279" spans="1:3" x14ac:dyDescent="0.2">
      <c r="A279" s="29" t="s">
        <v>462</v>
      </c>
      <c r="B279" s="23"/>
      <c r="C279" s="24" t="s">
        <v>8</v>
      </c>
    </row>
    <row r="280" spans="1:3" x14ac:dyDescent="0.2">
      <c r="A280" s="29" t="s">
        <v>463</v>
      </c>
      <c r="B280" s="23"/>
      <c r="C280" s="24" t="s">
        <v>8</v>
      </c>
    </row>
    <row r="281" spans="1:3" x14ac:dyDescent="0.2">
      <c r="A281" s="29" t="s">
        <v>464</v>
      </c>
      <c r="B281" s="23"/>
      <c r="C281" s="24" t="s">
        <v>8</v>
      </c>
    </row>
    <row r="282" spans="1:3" x14ac:dyDescent="0.2">
      <c r="A282" s="29" t="s">
        <v>465</v>
      </c>
      <c r="B282" s="23"/>
      <c r="C282" s="24" t="s">
        <v>8</v>
      </c>
    </row>
    <row r="283" spans="1:3" x14ac:dyDescent="0.2">
      <c r="A283" s="29" t="s">
        <v>187</v>
      </c>
      <c r="B283" s="23"/>
      <c r="C283" s="24" t="s">
        <v>8</v>
      </c>
    </row>
    <row r="284" spans="1:3" x14ac:dyDescent="0.2">
      <c r="A284" s="29" t="s">
        <v>466</v>
      </c>
      <c r="B284" s="23"/>
      <c r="C284" s="24" t="s">
        <v>8</v>
      </c>
    </row>
    <row r="285" spans="1:3" x14ac:dyDescent="0.2">
      <c r="A285" s="29" t="s">
        <v>467</v>
      </c>
      <c r="B285" s="23"/>
      <c r="C285" s="24" t="s">
        <v>8</v>
      </c>
    </row>
    <row r="286" spans="1:3" x14ac:dyDescent="0.2">
      <c r="A286" s="29" t="s">
        <v>468</v>
      </c>
      <c r="B286" s="23"/>
      <c r="C286" s="24" t="s">
        <v>8</v>
      </c>
    </row>
    <row r="287" spans="1:3" x14ac:dyDescent="0.2">
      <c r="A287" s="29" t="s">
        <v>469</v>
      </c>
      <c r="B287" s="23"/>
      <c r="C287" s="24" t="s">
        <v>8</v>
      </c>
    </row>
    <row r="288" spans="1:3" x14ac:dyDescent="0.2">
      <c r="A288" s="29" t="s">
        <v>470</v>
      </c>
      <c r="B288" s="23"/>
      <c r="C288" s="24" t="s">
        <v>8</v>
      </c>
    </row>
    <row r="289" spans="1:3" x14ac:dyDescent="0.2">
      <c r="A289" s="29" t="s">
        <v>471</v>
      </c>
      <c r="B289" s="23"/>
      <c r="C289" s="24" t="s">
        <v>8</v>
      </c>
    </row>
    <row r="290" spans="1:3" x14ac:dyDescent="0.2">
      <c r="A290" s="29" t="s">
        <v>472</v>
      </c>
      <c r="B290" s="23"/>
      <c r="C290" s="24" t="s">
        <v>8</v>
      </c>
    </row>
    <row r="291" spans="1:3" x14ac:dyDescent="0.2">
      <c r="A291" s="29" t="s">
        <v>473</v>
      </c>
      <c r="B291" s="23"/>
      <c r="C291" s="24" t="s">
        <v>8</v>
      </c>
    </row>
    <row r="292" spans="1:3" x14ac:dyDescent="0.2">
      <c r="A292" s="29" t="s">
        <v>474</v>
      </c>
      <c r="B292" s="23"/>
      <c r="C292" s="24" t="s">
        <v>8</v>
      </c>
    </row>
    <row r="293" spans="1:3" x14ac:dyDescent="0.2">
      <c r="A293" s="29" t="s">
        <v>475</v>
      </c>
      <c r="B293" s="23"/>
      <c r="C293" s="24" t="s">
        <v>8</v>
      </c>
    </row>
    <row r="294" spans="1:3" x14ac:dyDescent="0.2">
      <c r="A294" s="29" t="s">
        <v>476</v>
      </c>
      <c r="B294" s="23"/>
      <c r="C294" s="24" t="s">
        <v>8</v>
      </c>
    </row>
    <row r="295" spans="1:3" x14ac:dyDescent="0.2">
      <c r="A295" s="29" t="s">
        <v>477</v>
      </c>
      <c r="B295" s="23"/>
      <c r="C295" s="24" t="s">
        <v>8</v>
      </c>
    </row>
    <row r="296" spans="1:3" x14ac:dyDescent="0.2">
      <c r="A296" s="29" t="s">
        <v>478</v>
      </c>
      <c r="B296" s="23"/>
      <c r="C296" s="24" t="s">
        <v>8</v>
      </c>
    </row>
    <row r="297" spans="1:3" x14ac:dyDescent="0.2">
      <c r="A297" s="29" t="s">
        <v>479</v>
      </c>
      <c r="B297" s="23"/>
      <c r="C297" s="24" t="s">
        <v>8</v>
      </c>
    </row>
    <row r="298" spans="1:3" x14ac:dyDescent="0.2">
      <c r="A298" s="29" t="s">
        <v>480</v>
      </c>
      <c r="B298" s="23"/>
      <c r="C298" s="24" t="s">
        <v>8</v>
      </c>
    </row>
    <row r="299" spans="1:3" x14ac:dyDescent="0.2">
      <c r="A299" s="29" t="s">
        <v>481</v>
      </c>
      <c r="B299" s="23"/>
      <c r="C299" s="24" t="s">
        <v>8</v>
      </c>
    </row>
    <row r="300" spans="1:3" x14ac:dyDescent="0.2">
      <c r="A300" s="29" t="s">
        <v>482</v>
      </c>
      <c r="B300" s="23"/>
      <c r="C300" s="24" t="s">
        <v>8</v>
      </c>
    </row>
    <row r="301" spans="1:3" x14ac:dyDescent="0.2">
      <c r="A301" s="29" t="s">
        <v>483</v>
      </c>
      <c r="B301" s="23"/>
      <c r="C301" s="24" t="s">
        <v>8</v>
      </c>
    </row>
    <row r="302" spans="1:3" x14ac:dyDescent="0.2">
      <c r="A302" s="29" t="s">
        <v>484</v>
      </c>
      <c r="B302" s="23"/>
      <c r="C302" s="24" t="s">
        <v>8</v>
      </c>
    </row>
    <row r="303" spans="1:3" x14ac:dyDescent="0.2">
      <c r="A303" s="29" t="s">
        <v>485</v>
      </c>
      <c r="B303" s="23"/>
      <c r="C303" s="24" t="s">
        <v>8</v>
      </c>
    </row>
    <row r="304" spans="1:3" x14ac:dyDescent="0.2">
      <c r="A304" s="29" t="s">
        <v>486</v>
      </c>
      <c r="B304" s="23"/>
      <c r="C304" s="24" t="s">
        <v>8</v>
      </c>
    </row>
    <row r="305" spans="1:3" x14ac:dyDescent="0.2">
      <c r="A305" s="29" t="s">
        <v>487</v>
      </c>
      <c r="B305" s="23"/>
      <c r="C305" s="24" t="s">
        <v>8</v>
      </c>
    </row>
    <row r="306" spans="1:3" x14ac:dyDescent="0.2">
      <c r="A306" s="29" t="s">
        <v>488</v>
      </c>
      <c r="B306" s="23"/>
      <c r="C306" s="24" t="s">
        <v>8</v>
      </c>
    </row>
    <row r="307" spans="1:3" x14ac:dyDescent="0.2">
      <c r="A307" s="29" t="s">
        <v>489</v>
      </c>
      <c r="B307" s="23"/>
      <c r="C307" s="24" t="s">
        <v>8</v>
      </c>
    </row>
    <row r="308" spans="1:3" x14ac:dyDescent="0.2">
      <c r="A308" s="29" t="s">
        <v>490</v>
      </c>
      <c r="B308" s="23"/>
      <c r="C308" s="24" t="s">
        <v>8</v>
      </c>
    </row>
    <row r="309" spans="1:3" x14ac:dyDescent="0.2">
      <c r="A309" s="29" t="s">
        <v>491</v>
      </c>
      <c r="B309" s="23"/>
      <c r="C309" s="24" t="s">
        <v>8</v>
      </c>
    </row>
    <row r="310" spans="1:3" x14ac:dyDescent="0.2">
      <c r="A310" s="29" t="s">
        <v>141</v>
      </c>
      <c r="B310" s="23"/>
      <c r="C310" s="24" t="s">
        <v>8</v>
      </c>
    </row>
    <row r="311" spans="1:3" x14ac:dyDescent="0.2">
      <c r="A311" s="29" t="s">
        <v>492</v>
      </c>
      <c r="B311" s="23"/>
      <c r="C311" s="24" t="s">
        <v>8</v>
      </c>
    </row>
    <row r="312" spans="1:3" x14ac:dyDescent="0.2">
      <c r="A312" s="29" t="s">
        <v>493</v>
      </c>
      <c r="B312" s="23"/>
      <c r="C312" s="24" t="s">
        <v>8</v>
      </c>
    </row>
    <row r="313" spans="1:3" x14ac:dyDescent="0.2">
      <c r="A313" s="29" t="s">
        <v>494</v>
      </c>
      <c r="B313" s="23"/>
      <c r="C313" s="24" t="s">
        <v>8</v>
      </c>
    </row>
    <row r="314" spans="1:3" x14ac:dyDescent="0.2">
      <c r="A314" s="29" t="s">
        <v>495</v>
      </c>
      <c r="B314" s="23"/>
      <c r="C314" s="24" t="s">
        <v>8</v>
      </c>
    </row>
    <row r="315" spans="1:3" x14ac:dyDescent="0.2">
      <c r="A315" s="29" t="s">
        <v>496</v>
      </c>
      <c r="B315" s="23"/>
      <c r="C315" s="24" t="s">
        <v>8</v>
      </c>
    </row>
    <row r="316" spans="1:3" x14ac:dyDescent="0.2">
      <c r="A316" s="29" t="s">
        <v>497</v>
      </c>
      <c r="B316" s="23"/>
      <c r="C316" s="24" t="s">
        <v>8</v>
      </c>
    </row>
    <row r="317" spans="1:3" x14ac:dyDescent="0.2">
      <c r="A317" s="29" t="s">
        <v>498</v>
      </c>
      <c r="B317" s="23"/>
      <c r="C317" s="24" t="s">
        <v>8</v>
      </c>
    </row>
    <row r="318" spans="1:3" x14ac:dyDescent="0.2">
      <c r="A318" s="29" t="s">
        <v>499</v>
      </c>
      <c r="B318" s="23"/>
      <c r="C318" s="24" t="s">
        <v>8</v>
      </c>
    </row>
    <row r="319" spans="1:3" x14ac:dyDescent="0.2">
      <c r="A319" s="29" t="s">
        <v>500</v>
      </c>
      <c r="B319" s="23"/>
      <c r="C319" s="24" t="s">
        <v>8</v>
      </c>
    </row>
    <row r="320" spans="1:3" x14ac:dyDescent="0.2">
      <c r="A320" s="29" t="s">
        <v>501</v>
      </c>
      <c r="B320" s="23"/>
      <c r="C320" s="24" t="s">
        <v>8</v>
      </c>
    </row>
    <row r="321" spans="1:3" x14ac:dyDescent="0.2">
      <c r="A321" s="29" t="s">
        <v>502</v>
      </c>
      <c r="B321" s="23"/>
      <c r="C321" s="24" t="s">
        <v>8</v>
      </c>
    </row>
    <row r="322" spans="1:3" x14ac:dyDescent="0.2">
      <c r="A322" s="29" t="s">
        <v>503</v>
      </c>
      <c r="B322" s="23"/>
      <c r="C322" s="24" t="s">
        <v>8</v>
      </c>
    </row>
    <row r="323" spans="1:3" x14ac:dyDescent="0.2">
      <c r="A323" s="29" t="s">
        <v>504</v>
      </c>
      <c r="B323" s="23"/>
      <c r="C323" s="24" t="s">
        <v>8</v>
      </c>
    </row>
    <row r="324" spans="1:3" x14ac:dyDescent="0.2">
      <c r="A324" s="29" t="s">
        <v>505</v>
      </c>
      <c r="B324" s="23"/>
      <c r="C324" s="24" t="s">
        <v>8</v>
      </c>
    </row>
    <row r="325" spans="1:3" x14ac:dyDescent="0.2">
      <c r="A325" s="29" t="s">
        <v>186</v>
      </c>
      <c r="B325" s="23"/>
      <c r="C325" s="24" t="s">
        <v>8</v>
      </c>
    </row>
    <row r="326" spans="1:3" x14ac:dyDescent="0.2">
      <c r="A326" s="29" t="s">
        <v>140</v>
      </c>
      <c r="B326" s="23"/>
      <c r="C326" s="24" t="s">
        <v>8</v>
      </c>
    </row>
    <row r="327" spans="1:3" x14ac:dyDescent="0.2">
      <c r="A327" s="29" t="s">
        <v>506</v>
      </c>
      <c r="B327" s="23"/>
      <c r="C327" s="24" t="s">
        <v>8</v>
      </c>
    </row>
    <row r="328" spans="1:3" x14ac:dyDescent="0.2">
      <c r="A328" s="29" t="s">
        <v>507</v>
      </c>
      <c r="B328" s="23"/>
      <c r="C328" s="24" t="s">
        <v>8</v>
      </c>
    </row>
    <row r="329" spans="1:3" x14ac:dyDescent="0.2">
      <c r="A329" s="29" t="s">
        <v>508</v>
      </c>
      <c r="B329" s="23"/>
      <c r="C329" s="24" t="s">
        <v>8</v>
      </c>
    </row>
    <row r="330" spans="1:3" x14ac:dyDescent="0.2">
      <c r="A330" s="29" t="s">
        <v>509</v>
      </c>
      <c r="B330" s="23"/>
      <c r="C330" s="24" t="s">
        <v>8</v>
      </c>
    </row>
    <row r="331" spans="1:3" x14ac:dyDescent="0.2">
      <c r="A331" s="29" t="s">
        <v>510</v>
      </c>
      <c r="B331" s="23"/>
      <c r="C331" s="24" t="s">
        <v>8</v>
      </c>
    </row>
    <row r="332" spans="1:3" x14ac:dyDescent="0.2">
      <c r="A332" s="29" t="s">
        <v>511</v>
      </c>
      <c r="B332" s="23"/>
      <c r="C332" s="24" t="s">
        <v>8</v>
      </c>
    </row>
    <row r="333" spans="1:3" x14ac:dyDescent="0.2">
      <c r="A333" s="29" t="s">
        <v>512</v>
      </c>
      <c r="B333" s="23"/>
      <c r="C333" s="24" t="s">
        <v>8</v>
      </c>
    </row>
    <row r="334" spans="1:3" x14ac:dyDescent="0.2">
      <c r="A334" s="29" t="s">
        <v>513</v>
      </c>
      <c r="B334" s="23"/>
      <c r="C334" s="24" t="s">
        <v>8</v>
      </c>
    </row>
    <row r="335" spans="1:3" x14ac:dyDescent="0.2">
      <c r="A335" s="29" t="s">
        <v>514</v>
      </c>
      <c r="B335" s="23"/>
      <c r="C335" s="24" t="s">
        <v>8</v>
      </c>
    </row>
    <row r="336" spans="1:3" x14ac:dyDescent="0.2">
      <c r="A336" s="29" t="s">
        <v>125</v>
      </c>
      <c r="B336" s="23"/>
      <c r="C336" s="24" t="s">
        <v>8</v>
      </c>
    </row>
    <row r="337" spans="1:3" x14ac:dyDescent="0.2">
      <c r="A337" s="29" t="s">
        <v>515</v>
      </c>
      <c r="B337" s="23"/>
      <c r="C337" s="24" t="s">
        <v>8</v>
      </c>
    </row>
    <row r="338" spans="1:3" x14ac:dyDescent="0.2">
      <c r="A338" s="29" t="s">
        <v>516</v>
      </c>
      <c r="B338" s="23"/>
      <c r="C338" s="24" t="s">
        <v>8</v>
      </c>
    </row>
    <row r="339" spans="1:3" x14ac:dyDescent="0.2">
      <c r="A339" s="29" t="s">
        <v>517</v>
      </c>
      <c r="B339" s="23"/>
      <c r="C339" s="24" t="s">
        <v>8</v>
      </c>
    </row>
    <row r="340" spans="1:3" x14ac:dyDescent="0.2">
      <c r="A340" s="29" t="s">
        <v>518</v>
      </c>
      <c r="B340" s="23"/>
      <c r="C340" s="24" t="s">
        <v>8</v>
      </c>
    </row>
    <row r="341" spans="1:3" x14ac:dyDescent="0.2">
      <c r="A341" s="29" t="s">
        <v>519</v>
      </c>
      <c r="B341" s="23"/>
      <c r="C341" s="24" t="s">
        <v>8</v>
      </c>
    </row>
    <row r="342" spans="1:3" x14ac:dyDescent="0.2">
      <c r="A342" s="29" t="s">
        <v>520</v>
      </c>
      <c r="B342" s="23"/>
      <c r="C342" s="24" t="s">
        <v>8</v>
      </c>
    </row>
    <row r="343" spans="1:3" x14ac:dyDescent="0.2">
      <c r="A343" s="29" t="s">
        <v>521</v>
      </c>
      <c r="B343" s="23"/>
      <c r="C343" s="24" t="s">
        <v>8</v>
      </c>
    </row>
    <row r="344" spans="1:3" x14ac:dyDescent="0.2">
      <c r="A344" s="29" t="s">
        <v>522</v>
      </c>
      <c r="B344" s="23"/>
      <c r="C344" s="24" t="s">
        <v>8</v>
      </c>
    </row>
    <row r="345" spans="1:3" x14ac:dyDescent="0.2">
      <c r="A345" s="29" t="s">
        <v>523</v>
      </c>
      <c r="B345" s="23"/>
      <c r="C345" s="24" t="s">
        <v>8</v>
      </c>
    </row>
    <row r="346" spans="1:3" x14ac:dyDescent="0.2">
      <c r="A346" s="29" t="s">
        <v>524</v>
      </c>
      <c r="B346" s="23"/>
      <c r="C346" s="24" t="s">
        <v>8</v>
      </c>
    </row>
    <row r="347" spans="1:3" x14ac:dyDescent="0.2">
      <c r="A347" s="29" t="s">
        <v>525</v>
      </c>
      <c r="B347" s="23"/>
      <c r="C347" s="24" t="s">
        <v>8</v>
      </c>
    </row>
    <row r="348" spans="1:3" x14ac:dyDescent="0.2">
      <c r="A348" s="29" t="s">
        <v>526</v>
      </c>
      <c r="B348" s="23"/>
      <c r="C348" s="24" t="s">
        <v>8</v>
      </c>
    </row>
    <row r="349" spans="1:3" x14ac:dyDescent="0.2">
      <c r="A349" s="29" t="s">
        <v>527</v>
      </c>
      <c r="B349" s="23"/>
      <c r="C349" s="24" t="s">
        <v>8</v>
      </c>
    </row>
    <row r="350" spans="1:3" x14ac:dyDescent="0.2">
      <c r="A350" s="29" t="s">
        <v>528</v>
      </c>
      <c r="B350" s="23"/>
      <c r="C350" s="24" t="s">
        <v>8</v>
      </c>
    </row>
    <row r="351" spans="1:3" x14ac:dyDescent="0.2">
      <c r="A351" s="29" t="s">
        <v>139</v>
      </c>
      <c r="B351" s="23"/>
      <c r="C351" s="24" t="s">
        <v>8</v>
      </c>
    </row>
    <row r="352" spans="1:3" x14ac:dyDescent="0.2">
      <c r="A352" s="29" t="s">
        <v>529</v>
      </c>
      <c r="B352" s="23"/>
      <c r="C352" s="24" t="s">
        <v>8</v>
      </c>
    </row>
    <row r="353" spans="1:3" x14ac:dyDescent="0.2">
      <c r="A353" s="29" t="s">
        <v>530</v>
      </c>
      <c r="B353" s="23"/>
      <c r="C353" s="24" t="s">
        <v>8</v>
      </c>
    </row>
    <row r="354" spans="1:3" x14ac:dyDescent="0.2">
      <c r="A354" s="29" t="s">
        <v>531</v>
      </c>
      <c r="B354" s="23"/>
      <c r="C354" s="24" t="s">
        <v>8</v>
      </c>
    </row>
    <row r="355" spans="1:3" x14ac:dyDescent="0.2">
      <c r="A355" s="29" t="s">
        <v>532</v>
      </c>
      <c r="B355" s="23"/>
      <c r="C355" s="24" t="s">
        <v>8</v>
      </c>
    </row>
    <row r="356" spans="1:3" x14ac:dyDescent="0.2">
      <c r="A356" s="29" t="s">
        <v>533</v>
      </c>
      <c r="B356" s="23"/>
      <c r="C356" s="24" t="s">
        <v>8</v>
      </c>
    </row>
    <row r="357" spans="1:3" x14ac:dyDescent="0.2">
      <c r="A357" s="29" t="s">
        <v>534</v>
      </c>
      <c r="B357" s="23"/>
      <c r="C357" s="24" t="s">
        <v>8</v>
      </c>
    </row>
    <row r="358" spans="1:3" x14ac:dyDescent="0.2">
      <c r="A358" s="29" t="s">
        <v>535</v>
      </c>
      <c r="B358" s="23"/>
      <c r="C358" s="24" t="s">
        <v>8</v>
      </c>
    </row>
    <row r="359" spans="1:3" x14ac:dyDescent="0.2">
      <c r="A359" s="29" t="s">
        <v>536</v>
      </c>
      <c r="B359" s="23"/>
      <c r="C359" s="24" t="s">
        <v>8</v>
      </c>
    </row>
    <row r="360" spans="1:3" x14ac:dyDescent="0.2">
      <c r="A360" s="29" t="s">
        <v>537</v>
      </c>
      <c r="B360" s="23"/>
      <c r="C360" s="24" t="s">
        <v>8</v>
      </c>
    </row>
    <row r="361" spans="1:3" x14ac:dyDescent="0.2">
      <c r="A361" s="29" t="s">
        <v>538</v>
      </c>
      <c r="B361" s="23"/>
      <c r="C361" s="24" t="s">
        <v>8</v>
      </c>
    </row>
    <row r="362" spans="1:3" x14ac:dyDescent="0.2">
      <c r="A362" s="29" t="s">
        <v>539</v>
      </c>
      <c r="B362" s="23"/>
      <c r="C362" s="24" t="s">
        <v>8</v>
      </c>
    </row>
    <row r="363" spans="1:3" x14ac:dyDescent="0.2">
      <c r="A363" s="29" t="s">
        <v>540</v>
      </c>
      <c r="B363" s="23"/>
      <c r="C363" s="24" t="s">
        <v>8</v>
      </c>
    </row>
    <row r="364" spans="1:3" x14ac:dyDescent="0.2">
      <c r="A364" s="29" t="s">
        <v>541</v>
      </c>
      <c r="B364" s="23"/>
      <c r="C364" s="24" t="s">
        <v>8</v>
      </c>
    </row>
    <row r="365" spans="1:3" x14ac:dyDescent="0.2">
      <c r="A365" s="29" t="s">
        <v>542</v>
      </c>
      <c r="B365" s="23"/>
      <c r="C365" s="24" t="s">
        <v>8</v>
      </c>
    </row>
    <row r="366" spans="1:3" x14ac:dyDescent="0.2">
      <c r="A366" s="29" t="s">
        <v>543</v>
      </c>
      <c r="B366" s="23"/>
      <c r="C366" s="24" t="s">
        <v>8</v>
      </c>
    </row>
    <row r="367" spans="1:3" x14ac:dyDescent="0.2">
      <c r="A367" s="29" t="s">
        <v>544</v>
      </c>
      <c r="B367" s="23"/>
      <c r="C367" s="24" t="s">
        <v>8</v>
      </c>
    </row>
    <row r="368" spans="1:3" x14ac:dyDescent="0.2">
      <c r="A368" s="29" t="s">
        <v>545</v>
      </c>
      <c r="B368" s="23"/>
      <c r="C368" s="24" t="s">
        <v>8</v>
      </c>
    </row>
    <row r="369" spans="1:3" x14ac:dyDescent="0.2">
      <c r="A369" s="29" t="s">
        <v>546</v>
      </c>
      <c r="B369" s="23"/>
      <c r="C369" s="24" t="s">
        <v>8</v>
      </c>
    </row>
    <row r="370" spans="1:3" x14ac:dyDescent="0.2">
      <c r="A370" s="29" t="s">
        <v>547</v>
      </c>
      <c r="B370" s="23"/>
      <c r="C370" s="24" t="s">
        <v>8</v>
      </c>
    </row>
    <row r="371" spans="1:3" x14ac:dyDescent="0.2">
      <c r="A371" s="29" t="s">
        <v>548</v>
      </c>
      <c r="B371" s="23"/>
      <c r="C371" s="24" t="s">
        <v>8</v>
      </c>
    </row>
    <row r="372" spans="1:3" x14ac:dyDescent="0.2">
      <c r="A372" s="29" t="s">
        <v>549</v>
      </c>
      <c r="B372" s="23"/>
      <c r="C372" s="24" t="s">
        <v>8</v>
      </c>
    </row>
    <row r="373" spans="1:3" x14ac:dyDescent="0.2">
      <c r="A373" s="29" t="s">
        <v>550</v>
      </c>
      <c r="B373" s="23"/>
      <c r="C373" s="24" t="s">
        <v>8</v>
      </c>
    </row>
    <row r="374" spans="1:3" x14ac:dyDescent="0.2">
      <c r="A374" s="29" t="s">
        <v>551</v>
      </c>
      <c r="B374" s="23"/>
      <c r="C374" s="24" t="s">
        <v>8</v>
      </c>
    </row>
    <row r="375" spans="1:3" x14ac:dyDescent="0.2">
      <c r="A375" s="29" t="s">
        <v>552</v>
      </c>
      <c r="B375" s="23"/>
      <c r="C375" s="24" t="s">
        <v>8</v>
      </c>
    </row>
    <row r="376" spans="1:3" x14ac:dyDescent="0.2">
      <c r="A376" s="29" t="s">
        <v>553</v>
      </c>
      <c r="B376" s="23"/>
      <c r="C376" s="24" t="s">
        <v>8</v>
      </c>
    </row>
    <row r="377" spans="1:3" x14ac:dyDescent="0.2">
      <c r="A377" s="29" t="s">
        <v>554</v>
      </c>
      <c r="B377" s="23"/>
      <c r="C377" s="24" t="s">
        <v>8</v>
      </c>
    </row>
    <row r="378" spans="1:3" x14ac:dyDescent="0.2">
      <c r="A378" s="29" t="s">
        <v>555</v>
      </c>
      <c r="B378" s="23"/>
      <c r="C378" s="24" t="s">
        <v>8</v>
      </c>
    </row>
    <row r="379" spans="1:3" x14ac:dyDescent="0.2">
      <c r="A379" s="29" t="s">
        <v>556</v>
      </c>
      <c r="B379" s="23"/>
      <c r="C379" s="24" t="s">
        <v>8</v>
      </c>
    </row>
    <row r="380" spans="1:3" x14ac:dyDescent="0.2">
      <c r="A380" s="29" t="s">
        <v>557</v>
      </c>
      <c r="B380" s="23"/>
      <c r="C380" s="24" t="s">
        <v>8</v>
      </c>
    </row>
    <row r="381" spans="1:3" x14ac:dyDescent="0.2">
      <c r="A381" s="29" t="s">
        <v>558</v>
      </c>
      <c r="B381" s="23"/>
      <c r="C381" s="24" t="s">
        <v>8</v>
      </c>
    </row>
    <row r="382" spans="1:3" x14ac:dyDescent="0.2">
      <c r="A382" s="29" t="s">
        <v>184</v>
      </c>
      <c r="B382" s="23"/>
      <c r="C382" s="24" t="s">
        <v>8</v>
      </c>
    </row>
    <row r="383" spans="1:3" x14ac:dyDescent="0.2">
      <c r="A383" s="29" t="s">
        <v>559</v>
      </c>
      <c r="B383" s="23"/>
      <c r="C383" s="24" t="s">
        <v>8</v>
      </c>
    </row>
    <row r="384" spans="1:3" x14ac:dyDescent="0.2">
      <c r="A384" s="29" t="s">
        <v>560</v>
      </c>
      <c r="B384" s="23"/>
      <c r="C384" s="24" t="s">
        <v>8</v>
      </c>
    </row>
    <row r="385" spans="1:3" x14ac:dyDescent="0.2">
      <c r="A385" s="29" t="s">
        <v>561</v>
      </c>
      <c r="B385" s="23"/>
      <c r="C385" s="24" t="s">
        <v>8</v>
      </c>
    </row>
    <row r="386" spans="1:3" x14ac:dyDescent="0.2">
      <c r="A386" s="29" t="s">
        <v>562</v>
      </c>
      <c r="B386" s="23"/>
      <c r="C386" s="24" t="s">
        <v>8</v>
      </c>
    </row>
    <row r="387" spans="1:3" x14ac:dyDescent="0.2">
      <c r="A387" s="29" t="s">
        <v>563</v>
      </c>
      <c r="B387" s="23"/>
      <c r="C387" s="24" t="s">
        <v>8</v>
      </c>
    </row>
    <row r="388" spans="1:3" x14ac:dyDescent="0.2">
      <c r="A388" s="29" t="s">
        <v>564</v>
      </c>
      <c r="B388" s="23"/>
      <c r="C388" s="24" t="s">
        <v>8</v>
      </c>
    </row>
    <row r="389" spans="1:3" x14ac:dyDescent="0.2">
      <c r="A389" s="29" t="s">
        <v>565</v>
      </c>
      <c r="B389" s="23"/>
      <c r="C389" s="24" t="s">
        <v>8</v>
      </c>
    </row>
    <row r="390" spans="1:3" x14ac:dyDescent="0.2">
      <c r="A390" s="29" t="s">
        <v>566</v>
      </c>
      <c r="B390" s="23"/>
      <c r="C390" s="24" t="s">
        <v>8</v>
      </c>
    </row>
    <row r="391" spans="1:3" x14ac:dyDescent="0.2">
      <c r="A391" s="29" t="s">
        <v>567</v>
      </c>
      <c r="B391" s="23"/>
      <c r="C391" s="24" t="s">
        <v>8</v>
      </c>
    </row>
    <row r="392" spans="1:3" x14ac:dyDescent="0.2">
      <c r="A392" s="29" t="s">
        <v>568</v>
      </c>
      <c r="B392" s="23"/>
      <c r="C392" s="24" t="s">
        <v>8</v>
      </c>
    </row>
    <row r="393" spans="1:3" x14ac:dyDescent="0.2">
      <c r="A393" s="29" t="s">
        <v>569</v>
      </c>
      <c r="B393" s="23"/>
      <c r="C393" s="24" t="s">
        <v>8</v>
      </c>
    </row>
    <row r="394" spans="1:3" x14ac:dyDescent="0.2">
      <c r="A394" s="29" t="s">
        <v>570</v>
      </c>
      <c r="B394" s="23"/>
      <c r="C394" s="24" t="s">
        <v>8</v>
      </c>
    </row>
    <row r="395" spans="1:3" x14ac:dyDescent="0.2">
      <c r="A395" s="29" t="s">
        <v>571</v>
      </c>
      <c r="B395" s="23"/>
      <c r="C395" s="24" t="s">
        <v>8</v>
      </c>
    </row>
    <row r="396" spans="1:3" x14ac:dyDescent="0.2">
      <c r="A396" s="29" t="s">
        <v>572</v>
      </c>
      <c r="B396" s="23"/>
      <c r="C396" s="24" t="s">
        <v>8</v>
      </c>
    </row>
    <row r="397" spans="1:3" x14ac:dyDescent="0.2">
      <c r="A397" s="29" t="s">
        <v>573</v>
      </c>
      <c r="B397" s="23"/>
      <c r="C397" s="24" t="s">
        <v>8</v>
      </c>
    </row>
    <row r="398" spans="1:3" x14ac:dyDescent="0.2">
      <c r="A398" s="29" t="s">
        <v>574</v>
      </c>
      <c r="B398" s="23"/>
      <c r="C398" s="24" t="s">
        <v>8</v>
      </c>
    </row>
    <row r="399" spans="1:3" x14ac:dyDescent="0.2">
      <c r="A399" s="29" t="s">
        <v>575</v>
      </c>
      <c r="B399" s="23"/>
      <c r="C399" s="24" t="s">
        <v>8</v>
      </c>
    </row>
    <row r="400" spans="1:3" x14ac:dyDescent="0.2">
      <c r="A400" s="29" t="s">
        <v>576</v>
      </c>
      <c r="B400" s="23"/>
      <c r="C400" s="24" t="s">
        <v>8</v>
      </c>
    </row>
    <row r="401" spans="1:3" x14ac:dyDescent="0.2">
      <c r="A401" s="29" t="s">
        <v>577</v>
      </c>
      <c r="B401" s="23"/>
      <c r="C401" s="24" t="s">
        <v>8</v>
      </c>
    </row>
    <row r="402" spans="1:3" x14ac:dyDescent="0.2">
      <c r="A402" s="29" t="s">
        <v>578</v>
      </c>
      <c r="B402" s="23"/>
      <c r="C402" s="24" t="s">
        <v>8</v>
      </c>
    </row>
    <row r="403" spans="1:3" x14ac:dyDescent="0.2">
      <c r="A403" s="29" t="s">
        <v>579</v>
      </c>
      <c r="B403" s="23"/>
      <c r="C403" s="24" t="s">
        <v>8</v>
      </c>
    </row>
    <row r="404" spans="1:3" x14ac:dyDescent="0.2">
      <c r="A404" s="29" t="s">
        <v>580</v>
      </c>
      <c r="B404" s="23"/>
      <c r="C404" s="24" t="s">
        <v>8</v>
      </c>
    </row>
    <row r="405" spans="1:3" x14ac:dyDescent="0.2">
      <c r="A405" s="29" t="s">
        <v>581</v>
      </c>
      <c r="B405" s="23"/>
      <c r="C405" s="24" t="s">
        <v>8</v>
      </c>
    </row>
    <row r="406" spans="1:3" x14ac:dyDescent="0.2">
      <c r="A406" s="29" t="s">
        <v>582</v>
      </c>
      <c r="B406" s="23"/>
      <c r="C406" s="24" t="s">
        <v>8</v>
      </c>
    </row>
    <row r="407" spans="1:3" x14ac:dyDescent="0.2">
      <c r="A407" s="29" t="s">
        <v>583</v>
      </c>
      <c r="B407" s="23"/>
      <c r="C407" s="24" t="s">
        <v>8</v>
      </c>
    </row>
    <row r="408" spans="1:3" x14ac:dyDescent="0.2">
      <c r="A408" s="29" t="s">
        <v>584</v>
      </c>
      <c r="B408" s="23"/>
      <c r="C408" s="24" t="s">
        <v>8</v>
      </c>
    </row>
    <row r="409" spans="1:3" x14ac:dyDescent="0.2">
      <c r="A409" s="29" t="s">
        <v>585</v>
      </c>
      <c r="B409" s="23"/>
      <c r="C409" s="24" t="s">
        <v>8</v>
      </c>
    </row>
    <row r="410" spans="1:3" x14ac:dyDescent="0.2">
      <c r="A410" s="29" t="s">
        <v>586</v>
      </c>
      <c r="B410" s="23"/>
      <c r="C410" s="24" t="s">
        <v>8</v>
      </c>
    </row>
    <row r="411" spans="1:3" x14ac:dyDescent="0.2">
      <c r="A411" s="29" t="s">
        <v>587</v>
      </c>
      <c r="B411" s="23"/>
      <c r="C411" s="24" t="s">
        <v>8</v>
      </c>
    </row>
    <row r="412" spans="1:3" x14ac:dyDescent="0.2">
      <c r="A412" s="29" t="s">
        <v>147</v>
      </c>
      <c r="B412" s="23"/>
      <c r="C412" s="24" t="s">
        <v>8</v>
      </c>
    </row>
    <row r="413" spans="1:3" x14ac:dyDescent="0.2">
      <c r="A413" s="29" t="s">
        <v>588</v>
      </c>
      <c r="B413" s="23"/>
      <c r="C413" s="24" t="s">
        <v>8</v>
      </c>
    </row>
    <row r="414" spans="1:3" x14ac:dyDescent="0.2">
      <c r="A414" s="29" t="s">
        <v>589</v>
      </c>
      <c r="B414" s="23"/>
      <c r="C414" s="24" t="s">
        <v>8</v>
      </c>
    </row>
    <row r="415" spans="1:3" x14ac:dyDescent="0.2">
      <c r="A415" s="29" t="s">
        <v>590</v>
      </c>
      <c r="B415" s="23"/>
      <c r="C415" s="24" t="s">
        <v>8</v>
      </c>
    </row>
    <row r="416" spans="1:3" x14ac:dyDescent="0.2">
      <c r="A416" s="29" t="s">
        <v>591</v>
      </c>
      <c r="B416" s="23"/>
      <c r="C416" s="24" t="s">
        <v>8</v>
      </c>
    </row>
    <row r="417" spans="1:3" x14ac:dyDescent="0.2">
      <c r="A417" s="23" t="s">
        <v>592</v>
      </c>
      <c r="B417" s="23"/>
      <c r="C417" s="28" t="s">
        <v>65</v>
      </c>
    </row>
    <row r="418" spans="1:3" x14ac:dyDescent="0.2">
      <c r="A418" s="23" t="s">
        <v>593</v>
      </c>
      <c r="B418" s="23"/>
      <c r="C418" s="28" t="s">
        <v>65</v>
      </c>
    </row>
    <row r="419" spans="1:3" x14ac:dyDescent="0.2">
      <c r="A419" s="23" t="s">
        <v>594</v>
      </c>
      <c r="B419" s="23"/>
      <c r="C419" s="28" t="s">
        <v>65</v>
      </c>
    </row>
    <row r="420" spans="1:3" x14ac:dyDescent="0.2">
      <c r="A420" s="23" t="s">
        <v>595</v>
      </c>
      <c r="B420" s="23"/>
      <c r="C420" s="28" t="s">
        <v>65</v>
      </c>
    </row>
    <row r="421" spans="1:3" x14ac:dyDescent="0.2">
      <c r="A421" s="23" t="s">
        <v>596</v>
      </c>
      <c r="B421" s="23"/>
      <c r="C421" s="28" t="s">
        <v>65</v>
      </c>
    </row>
    <row r="422" spans="1:3" x14ac:dyDescent="0.2">
      <c r="A422" s="23" t="s">
        <v>597</v>
      </c>
      <c r="B422" s="23"/>
      <c r="C422" s="28" t="s">
        <v>65</v>
      </c>
    </row>
    <row r="423" spans="1:3" x14ac:dyDescent="0.2">
      <c r="A423" s="23" t="s">
        <v>598</v>
      </c>
      <c r="B423" s="23"/>
      <c r="C423" s="28" t="s">
        <v>65</v>
      </c>
    </row>
    <row r="424" spans="1:3" x14ac:dyDescent="0.2">
      <c r="A424" s="23" t="s">
        <v>599</v>
      </c>
      <c r="B424" s="23"/>
      <c r="C424" s="28" t="s">
        <v>65</v>
      </c>
    </row>
    <row r="425" spans="1:3" x14ac:dyDescent="0.2">
      <c r="A425" s="23" t="s">
        <v>600</v>
      </c>
      <c r="B425" s="23"/>
      <c r="C425" s="28" t="s">
        <v>65</v>
      </c>
    </row>
    <row r="426" spans="1:3" x14ac:dyDescent="0.2">
      <c r="A426" s="23" t="s">
        <v>601</v>
      </c>
      <c r="B426" s="23"/>
      <c r="C426" s="28" t="s">
        <v>65</v>
      </c>
    </row>
    <row r="427" spans="1:3" x14ac:dyDescent="0.2">
      <c r="A427" s="23" t="s">
        <v>602</v>
      </c>
      <c r="B427" s="23"/>
      <c r="C427" s="28" t="s">
        <v>65</v>
      </c>
    </row>
    <row r="428" spans="1:3" x14ac:dyDescent="0.2">
      <c r="A428" s="23" t="s">
        <v>603</v>
      </c>
      <c r="B428" s="23"/>
      <c r="C428" s="28" t="s">
        <v>65</v>
      </c>
    </row>
    <row r="429" spans="1:3" x14ac:dyDescent="0.2">
      <c r="A429" s="23" t="s">
        <v>604</v>
      </c>
      <c r="B429" s="23"/>
      <c r="C429" s="28" t="s">
        <v>65</v>
      </c>
    </row>
    <row r="430" spans="1:3" x14ac:dyDescent="0.2">
      <c r="A430" s="23" t="s">
        <v>605</v>
      </c>
      <c r="B430" s="23"/>
      <c r="C430" s="28" t="s">
        <v>65</v>
      </c>
    </row>
    <row r="431" spans="1:3" x14ac:dyDescent="0.2">
      <c r="A431" s="23" t="s">
        <v>606</v>
      </c>
      <c r="B431" s="23"/>
      <c r="C431" s="28" t="s">
        <v>65</v>
      </c>
    </row>
    <row r="432" spans="1:3" x14ac:dyDescent="0.2">
      <c r="A432" s="23" t="s">
        <v>607</v>
      </c>
      <c r="B432" s="23"/>
      <c r="C432" s="28" t="s">
        <v>65</v>
      </c>
    </row>
    <row r="433" spans="1:3" x14ac:dyDescent="0.2">
      <c r="A433" s="23" t="s">
        <v>608</v>
      </c>
      <c r="B433" s="23" t="s">
        <v>609</v>
      </c>
      <c r="C433" s="28" t="s">
        <v>65</v>
      </c>
    </row>
    <row r="434" spans="1:3" x14ac:dyDescent="0.2">
      <c r="A434" s="23" t="s">
        <v>610</v>
      </c>
      <c r="B434" s="23"/>
      <c r="C434" s="28" t="s">
        <v>65</v>
      </c>
    </row>
    <row r="435" spans="1:3" x14ac:dyDescent="0.2">
      <c r="A435" s="23" t="s">
        <v>611</v>
      </c>
      <c r="B435" s="23"/>
      <c r="C435" s="28" t="s">
        <v>65</v>
      </c>
    </row>
    <row r="436" spans="1:3" x14ac:dyDescent="0.2">
      <c r="A436" s="23" t="s">
        <v>612</v>
      </c>
      <c r="B436" s="23"/>
      <c r="C436" s="28" t="s">
        <v>65</v>
      </c>
    </row>
    <row r="437" spans="1:3" x14ac:dyDescent="0.2">
      <c r="A437" s="23" t="s">
        <v>613</v>
      </c>
      <c r="B437" s="23"/>
      <c r="C437" s="28" t="s">
        <v>65</v>
      </c>
    </row>
    <row r="438" spans="1:3" x14ac:dyDescent="0.2">
      <c r="A438" s="23" t="s">
        <v>614</v>
      </c>
      <c r="B438" s="23"/>
      <c r="C438" s="28" t="s">
        <v>65</v>
      </c>
    </row>
    <row r="439" spans="1:3" x14ac:dyDescent="0.2">
      <c r="A439" s="23" t="s">
        <v>615</v>
      </c>
      <c r="B439" s="23"/>
      <c r="C439" s="28" t="s">
        <v>65</v>
      </c>
    </row>
    <row r="440" spans="1:3" x14ac:dyDescent="0.2">
      <c r="A440" s="23" t="s">
        <v>616</v>
      </c>
      <c r="B440" s="23"/>
      <c r="C440" s="28" t="s">
        <v>65</v>
      </c>
    </row>
    <row r="441" spans="1:3" x14ac:dyDescent="0.2">
      <c r="A441" s="23" t="s">
        <v>617</v>
      </c>
      <c r="B441" s="23"/>
      <c r="C441" s="28" t="s">
        <v>65</v>
      </c>
    </row>
    <row r="442" spans="1:3" x14ac:dyDescent="0.2">
      <c r="A442" s="23" t="s">
        <v>142</v>
      </c>
      <c r="B442" s="23"/>
      <c r="C442" s="28" t="s">
        <v>65</v>
      </c>
    </row>
    <row r="443" spans="1:3" x14ac:dyDescent="0.2">
      <c r="A443" s="23" t="s">
        <v>618</v>
      </c>
      <c r="B443" s="23"/>
      <c r="C443" s="28" t="s">
        <v>65</v>
      </c>
    </row>
    <row r="444" spans="1:3" x14ac:dyDescent="0.2">
      <c r="A444" s="23" t="s">
        <v>619</v>
      </c>
      <c r="B444" s="23"/>
      <c r="C444" s="28" t="s">
        <v>65</v>
      </c>
    </row>
    <row r="445" spans="1:3" x14ac:dyDescent="0.2">
      <c r="A445" s="23" t="s">
        <v>620</v>
      </c>
      <c r="B445" s="23"/>
      <c r="C445" s="28" t="s">
        <v>65</v>
      </c>
    </row>
    <row r="446" spans="1:3" x14ac:dyDescent="0.2">
      <c r="A446" s="23" t="s">
        <v>621</v>
      </c>
      <c r="B446" s="23"/>
      <c r="C446" s="28" t="s">
        <v>65</v>
      </c>
    </row>
    <row r="447" spans="1:3" x14ac:dyDescent="0.2">
      <c r="A447" s="23" t="s">
        <v>622</v>
      </c>
      <c r="B447" s="23"/>
      <c r="C447" s="28" t="s">
        <v>65</v>
      </c>
    </row>
    <row r="448" spans="1:3" x14ac:dyDescent="0.2">
      <c r="A448" s="23" t="s">
        <v>623</v>
      </c>
      <c r="B448" s="23"/>
      <c r="C448" s="28" t="s">
        <v>65</v>
      </c>
    </row>
    <row r="449" spans="1:3" x14ac:dyDescent="0.2">
      <c r="A449" s="23" t="s">
        <v>624</v>
      </c>
      <c r="B449" s="23"/>
      <c r="C449" s="28" t="s">
        <v>65</v>
      </c>
    </row>
    <row r="450" spans="1:3" x14ac:dyDescent="0.2">
      <c r="A450" s="23" t="s">
        <v>625</v>
      </c>
      <c r="B450" s="23"/>
      <c r="C450" s="28" t="s">
        <v>65</v>
      </c>
    </row>
    <row r="451" spans="1:3" x14ac:dyDescent="0.2">
      <c r="A451" s="23" t="s">
        <v>626</v>
      </c>
      <c r="B451" s="23"/>
      <c r="C451" s="28" t="s">
        <v>65</v>
      </c>
    </row>
    <row r="452" spans="1:3" x14ac:dyDescent="0.2">
      <c r="A452" s="23" t="s">
        <v>627</v>
      </c>
      <c r="B452" s="23"/>
      <c r="C452" s="28" t="s">
        <v>65</v>
      </c>
    </row>
    <row r="453" spans="1:3" x14ac:dyDescent="0.2">
      <c r="A453" s="23" t="s">
        <v>144</v>
      </c>
      <c r="B453" s="23"/>
      <c r="C453" s="28" t="s">
        <v>65</v>
      </c>
    </row>
    <row r="454" spans="1:3" x14ac:dyDescent="0.2">
      <c r="A454" s="23" t="s">
        <v>628</v>
      </c>
      <c r="B454" s="23"/>
      <c r="C454" s="28" t="s">
        <v>65</v>
      </c>
    </row>
    <row r="455" spans="1:3" x14ac:dyDescent="0.2">
      <c r="A455" s="23" t="s">
        <v>629</v>
      </c>
      <c r="B455" s="23"/>
      <c r="C455" s="28" t="s">
        <v>65</v>
      </c>
    </row>
    <row r="456" spans="1:3" x14ac:dyDescent="0.2">
      <c r="A456" s="23" t="s">
        <v>630</v>
      </c>
      <c r="B456" s="23"/>
      <c r="C456" s="28" t="s">
        <v>65</v>
      </c>
    </row>
    <row r="457" spans="1:3" x14ac:dyDescent="0.2">
      <c r="A457" s="23" t="s">
        <v>631</v>
      </c>
      <c r="B457" s="23"/>
      <c r="C457" s="28" t="s">
        <v>65</v>
      </c>
    </row>
    <row r="458" spans="1:3" x14ac:dyDescent="0.2">
      <c r="A458" s="23" t="s">
        <v>632</v>
      </c>
      <c r="B458" s="23"/>
      <c r="C458" s="28" t="s">
        <v>65</v>
      </c>
    </row>
    <row r="459" spans="1:3" x14ac:dyDescent="0.2">
      <c r="A459" s="23" t="s">
        <v>633</v>
      </c>
      <c r="B459" s="23"/>
      <c r="C459" s="28" t="s">
        <v>65</v>
      </c>
    </row>
    <row r="460" spans="1:3" x14ac:dyDescent="0.2">
      <c r="A460" s="23" t="s">
        <v>634</v>
      </c>
      <c r="B460" s="23"/>
      <c r="C460" s="28" t="s">
        <v>65</v>
      </c>
    </row>
    <row r="461" spans="1:3" x14ac:dyDescent="0.2">
      <c r="A461" s="23" t="s">
        <v>635</v>
      </c>
      <c r="B461" s="23"/>
      <c r="C461" s="28" t="s">
        <v>65</v>
      </c>
    </row>
    <row r="462" spans="1:3" x14ac:dyDescent="0.2">
      <c r="A462" s="23" t="s">
        <v>636</v>
      </c>
      <c r="B462" s="23"/>
      <c r="C462" s="24" t="s">
        <v>50</v>
      </c>
    </row>
    <row r="463" spans="1:3" x14ac:dyDescent="0.2">
      <c r="A463" s="23" t="s">
        <v>637</v>
      </c>
      <c r="B463" s="23"/>
      <c r="C463" s="24" t="s">
        <v>50</v>
      </c>
    </row>
    <row r="464" spans="1:3" x14ac:dyDescent="0.2">
      <c r="A464" s="23" t="s">
        <v>638</v>
      </c>
      <c r="B464" s="23"/>
      <c r="C464" s="24" t="s">
        <v>50</v>
      </c>
    </row>
    <row r="465" spans="1:3" x14ac:dyDescent="0.2">
      <c r="A465" s="23" t="s">
        <v>639</v>
      </c>
      <c r="B465" s="23"/>
      <c r="C465" s="24" t="s">
        <v>50</v>
      </c>
    </row>
    <row r="466" spans="1:3" x14ac:dyDescent="0.2">
      <c r="A466" s="23" t="s">
        <v>640</v>
      </c>
      <c r="B466" s="23"/>
      <c r="C466" s="24" t="s">
        <v>50</v>
      </c>
    </row>
    <row r="467" spans="1:3" x14ac:dyDescent="0.2">
      <c r="A467" s="23" t="s">
        <v>641</v>
      </c>
      <c r="B467" s="23"/>
      <c r="C467" s="24" t="s">
        <v>50</v>
      </c>
    </row>
    <row r="468" spans="1:3" x14ac:dyDescent="0.2">
      <c r="A468" s="23" t="s">
        <v>642</v>
      </c>
      <c r="B468" s="23"/>
      <c r="C468" s="24" t="s">
        <v>50</v>
      </c>
    </row>
    <row r="469" spans="1:3" x14ac:dyDescent="0.2">
      <c r="A469" s="23" t="s">
        <v>643</v>
      </c>
      <c r="B469" s="23"/>
      <c r="C469" s="24" t="s">
        <v>50</v>
      </c>
    </row>
    <row r="470" spans="1:3" x14ac:dyDescent="0.2">
      <c r="A470" s="23" t="s">
        <v>644</v>
      </c>
      <c r="B470" s="23"/>
      <c r="C470" s="24" t="s">
        <v>50</v>
      </c>
    </row>
    <row r="471" spans="1:3" x14ac:dyDescent="0.2">
      <c r="A471" s="23" t="s">
        <v>645</v>
      </c>
      <c r="B471" s="23"/>
      <c r="C471" s="24" t="s">
        <v>50</v>
      </c>
    </row>
    <row r="472" spans="1:3" x14ac:dyDescent="0.2">
      <c r="A472" s="23" t="s">
        <v>646</v>
      </c>
      <c r="B472" s="23"/>
      <c r="C472" s="24" t="s">
        <v>50</v>
      </c>
    </row>
    <row r="473" spans="1:3" x14ac:dyDescent="0.2">
      <c r="A473" s="23" t="s">
        <v>647</v>
      </c>
      <c r="B473" s="23"/>
      <c r="C473" s="24" t="s">
        <v>50</v>
      </c>
    </row>
    <row r="474" spans="1:3" x14ac:dyDescent="0.2">
      <c r="A474" s="23" t="s">
        <v>648</v>
      </c>
      <c r="B474" s="23"/>
      <c r="C474" s="24" t="s">
        <v>50</v>
      </c>
    </row>
    <row r="475" spans="1:3" x14ac:dyDescent="0.2">
      <c r="A475" s="23" t="s">
        <v>649</v>
      </c>
      <c r="B475" s="23"/>
      <c r="C475" s="24" t="s">
        <v>50</v>
      </c>
    </row>
    <row r="476" spans="1:3" x14ac:dyDescent="0.2">
      <c r="A476" s="23" t="s">
        <v>650</v>
      </c>
      <c r="B476" s="23"/>
      <c r="C476" s="24" t="s">
        <v>50</v>
      </c>
    </row>
    <row r="477" spans="1:3" x14ac:dyDescent="0.2">
      <c r="A477" s="23" t="s">
        <v>651</v>
      </c>
      <c r="B477" s="23"/>
      <c r="C477" s="24" t="s">
        <v>50</v>
      </c>
    </row>
    <row r="478" spans="1:3" x14ac:dyDescent="0.2">
      <c r="A478" s="23" t="s">
        <v>652</v>
      </c>
      <c r="B478" s="23"/>
      <c r="C478" s="24" t="s">
        <v>50</v>
      </c>
    </row>
    <row r="479" spans="1:3" x14ac:dyDescent="0.2">
      <c r="A479" s="23" t="s">
        <v>653</v>
      </c>
      <c r="B479" s="23"/>
      <c r="C479" s="24" t="s">
        <v>50</v>
      </c>
    </row>
    <row r="480" spans="1:3" x14ac:dyDescent="0.2">
      <c r="A480" s="23" t="s">
        <v>654</v>
      </c>
      <c r="B480" s="23"/>
      <c r="C480" s="24" t="s">
        <v>50</v>
      </c>
    </row>
    <row r="481" spans="1:3" x14ac:dyDescent="0.2">
      <c r="A481" s="23" t="s">
        <v>655</v>
      </c>
      <c r="B481" s="23"/>
      <c r="C481" s="24" t="s">
        <v>50</v>
      </c>
    </row>
    <row r="482" spans="1:3" x14ac:dyDescent="0.2">
      <c r="A482" s="23" t="s">
        <v>656</v>
      </c>
      <c r="B482" s="23"/>
      <c r="C482" s="24" t="s">
        <v>50</v>
      </c>
    </row>
    <row r="483" spans="1:3" x14ac:dyDescent="0.2">
      <c r="A483" s="23" t="s">
        <v>146</v>
      </c>
      <c r="B483" s="23"/>
      <c r="C483" s="24" t="s">
        <v>50</v>
      </c>
    </row>
    <row r="484" spans="1:3" x14ac:dyDescent="0.2">
      <c r="A484" s="23" t="s">
        <v>657</v>
      </c>
      <c r="B484" s="23"/>
      <c r="C484" s="24" t="s">
        <v>50</v>
      </c>
    </row>
    <row r="485" spans="1:3" x14ac:dyDescent="0.2">
      <c r="A485" s="23" t="s">
        <v>658</v>
      </c>
      <c r="B485" s="23"/>
      <c r="C485" s="24" t="s">
        <v>50</v>
      </c>
    </row>
    <row r="486" spans="1:3" x14ac:dyDescent="0.2">
      <c r="A486" s="23" t="s">
        <v>659</v>
      </c>
      <c r="B486" s="23"/>
      <c r="C486" s="24" t="s">
        <v>50</v>
      </c>
    </row>
    <row r="487" spans="1:3" x14ac:dyDescent="0.2">
      <c r="A487" s="23" t="s">
        <v>660</v>
      </c>
      <c r="B487" s="23"/>
      <c r="C487" s="24" t="s">
        <v>50</v>
      </c>
    </row>
    <row r="488" spans="1:3" x14ac:dyDescent="0.2">
      <c r="A488" s="23" t="s">
        <v>661</v>
      </c>
      <c r="B488" s="23"/>
      <c r="C488" s="24" t="s">
        <v>50</v>
      </c>
    </row>
    <row r="489" spans="1:3" x14ac:dyDescent="0.2">
      <c r="A489" s="23" t="s">
        <v>662</v>
      </c>
      <c r="B489" s="23"/>
      <c r="C489" s="24" t="s">
        <v>50</v>
      </c>
    </row>
    <row r="490" spans="1:3" x14ac:dyDescent="0.2">
      <c r="A490" s="23" t="s">
        <v>663</v>
      </c>
      <c r="B490" s="23"/>
      <c r="C490" s="24" t="s">
        <v>50</v>
      </c>
    </row>
    <row r="491" spans="1:3" x14ac:dyDescent="0.2">
      <c r="A491" s="23" t="s">
        <v>664</v>
      </c>
      <c r="B491" s="23"/>
      <c r="C491" s="24" t="s">
        <v>50</v>
      </c>
    </row>
    <row r="492" spans="1:3" x14ac:dyDescent="0.2">
      <c r="A492" s="23" t="s">
        <v>665</v>
      </c>
      <c r="B492" s="23"/>
      <c r="C492" s="24" t="s">
        <v>50</v>
      </c>
    </row>
    <row r="493" spans="1:3" x14ac:dyDescent="0.2">
      <c r="A493" s="23" t="s">
        <v>666</v>
      </c>
      <c r="B493" s="23"/>
      <c r="C493" s="24" t="s">
        <v>50</v>
      </c>
    </row>
    <row r="494" spans="1:3" x14ac:dyDescent="0.2">
      <c r="A494" s="23" t="s">
        <v>667</v>
      </c>
      <c r="B494" s="23"/>
      <c r="C494" s="24" t="s">
        <v>50</v>
      </c>
    </row>
    <row r="495" spans="1:3" x14ac:dyDescent="0.2">
      <c r="A495" s="23" t="s">
        <v>668</v>
      </c>
      <c r="B495" s="23"/>
      <c r="C495" s="24" t="s">
        <v>50</v>
      </c>
    </row>
    <row r="496" spans="1:3" x14ac:dyDescent="0.2">
      <c r="A496" s="23" t="s">
        <v>669</v>
      </c>
      <c r="B496" s="23" t="s">
        <v>338</v>
      </c>
      <c r="C496" s="24" t="s">
        <v>50</v>
      </c>
    </row>
    <row r="497" spans="1:3" x14ac:dyDescent="0.2">
      <c r="A497" s="23" t="s">
        <v>670</v>
      </c>
      <c r="B497" s="23"/>
      <c r="C497" s="24" t="s">
        <v>50</v>
      </c>
    </row>
    <row r="498" spans="1:3" x14ac:dyDescent="0.2">
      <c r="A498" s="23" t="s">
        <v>671</v>
      </c>
      <c r="B498" s="23"/>
      <c r="C498" s="24" t="s">
        <v>50</v>
      </c>
    </row>
    <row r="499" spans="1:3" x14ac:dyDescent="0.2">
      <c r="A499" s="23" t="s">
        <v>672</v>
      </c>
      <c r="B499" s="23"/>
      <c r="C499" s="24" t="s">
        <v>50</v>
      </c>
    </row>
    <row r="500" spans="1:3" x14ac:dyDescent="0.2">
      <c r="A500" s="23" t="s">
        <v>673</v>
      </c>
      <c r="B500" s="23"/>
      <c r="C500" s="24" t="s">
        <v>50</v>
      </c>
    </row>
    <row r="501" spans="1:3" x14ac:dyDescent="0.2">
      <c r="A501" s="23" t="s">
        <v>674</v>
      </c>
      <c r="B501" s="23"/>
      <c r="C501" s="24" t="s">
        <v>50</v>
      </c>
    </row>
    <row r="502" spans="1:3" x14ac:dyDescent="0.2">
      <c r="A502" s="23" t="s">
        <v>675</v>
      </c>
      <c r="B502" s="23"/>
      <c r="C502" s="24" t="s">
        <v>50</v>
      </c>
    </row>
    <row r="503" spans="1:3" x14ac:dyDescent="0.2">
      <c r="A503" s="23" t="s">
        <v>676</v>
      </c>
      <c r="B503" s="23"/>
      <c r="C503" s="24" t="s">
        <v>50</v>
      </c>
    </row>
    <row r="504" spans="1:3" x14ac:dyDescent="0.2">
      <c r="A504" s="23" t="s">
        <v>677</v>
      </c>
      <c r="B504" s="23"/>
      <c r="C504" s="24" t="s">
        <v>50</v>
      </c>
    </row>
    <row r="505" spans="1:3" x14ac:dyDescent="0.2">
      <c r="A505" s="23" t="s">
        <v>678</v>
      </c>
      <c r="B505" s="23"/>
      <c r="C505" s="24" t="s">
        <v>50</v>
      </c>
    </row>
    <row r="506" spans="1:3" x14ac:dyDescent="0.2">
      <c r="A506" s="23" t="s">
        <v>679</v>
      </c>
      <c r="B506" s="23"/>
      <c r="C506" s="24" t="s">
        <v>50</v>
      </c>
    </row>
    <row r="507" spans="1:3" x14ac:dyDescent="0.2">
      <c r="A507" s="23" t="s">
        <v>680</v>
      </c>
      <c r="B507" s="23"/>
      <c r="C507" s="24" t="s">
        <v>50</v>
      </c>
    </row>
    <row r="508" spans="1:3" x14ac:dyDescent="0.2">
      <c r="A508" s="23" t="s">
        <v>681</v>
      </c>
      <c r="B508" s="23"/>
      <c r="C508" s="24" t="s">
        <v>50</v>
      </c>
    </row>
    <row r="509" spans="1:3" x14ac:dyDescent="0.2">
      <c r="A509" s="23" t="s">
        <v>682</v>
      </c>
      <c r="B509" s="23"/>
      <c r="C509" s="24" t="s">
        <v>50</v>
      </c>
    </row>
    <row r="510" spans="1:3" x14ac:dyDescent="0.2">
      <c r="A510" s="23" t="s">
        <v>683</v>
      </c>
      <c r="B510" s="23"/>
      <c r="C510" s="24" t="s">
        <v>50</v>
      </c>
    </row>
    <row r="511" spans="1:3" x14ac:dyDescent="0.2">
      <c r="A511" s="23" t="s">
        <v>684</v>
      </c>
      <c r="B511" s="23"/>
      <c r="C511" s="24" t="s">
        <v>50</v>
      </c>
    </row>
    <row r="512" spans="1:3" x14ac:dyDescent="0.2">
      <c r="A512" s="23" t="s">
        <v>685</v>
      </c>
      <c r="B512" s="23"/>
      <c r="C512" s="24" t="s">
        <v>50</v>
      </c>
    </row>
    <row r="513" spans="1:3" x14ac:dyDescent="0.2">
      <c r="A513" s="23" t="s">
        <v>686</v>
      </c>
      <c r="B513" s="23"/>
      <c r="C513" s="24" t="s">
        <v>50</v>
      </c>
    </row>
    <row r="514" spans="1:3" x14ac:dyDescent="0.2">
      <c r="A514" s="23" t="s">
        <v>687</v>
      </c>
      <c r="B514" s="23"/>
      <c r="C514" s="24" t="s">
        <v>50</v>
      </c>
    </row>
    <row r="515" spans="1:3" x14ac:dyDescent="0.2">
      <c r="A515" s="23" t="s">
        <v>688</v>
      </c>
      <c r="B515" s="23"/>
      <c r="C515" s="24" t="s">
        <v>50</v>
      </c>
    </row>
    <row r="516" spans="1:3" x14ac:dyDescent="0.2">
      <c r="A516" s="23" t="s">
        <v>689</v>
      </c>
      <c r="B516" s="23"/>
      <c r="C516" s="24" t="s">
        <v>50</v>
      </c>
    </row>
    <row r="517" spans="1:3" x14ac:dyDescent="0.2">
      <c r="A517" s="23" t="s">
        <v>690</v>
      </c>
      <c r="B517" s="23"/>
      <c r="C517" s="24" t="s">
        <v>50</v>
      </c>
    </row>
    <row r="518" spans="1:3" x14ac:dyDescent="0.2">
      <c r="A518" s="23" t="s">
        <v>691</v>
      </c>
      <c r="B518" s="23"/>
      <c r="C518" s="24" t="s">
        <v>50</v>
      </c>
    </row>
    <row r="519" spans="1:3" x14ac:dyDescent="0.2">
      <c r="A519" s="23" t="s">
        <v>692</v>
      </c>
      <c r="B519" s="23"/>
      <c r="C519" s="24" t="s">
        <v>50</v>
      </c>
    </row>
    <row r="520" spans="1:3" x14ac:dyDescent="0.2">
      <c r="A520" s="23" t="s">
        <v>693</v>
      </c>
      <c r="B520" s="23"/>
      <c r="C520" s="24" t="s">
        <v>50</v>
      </c>
    </row>
    <row r="521" spans="1:3" x14ac:dyDescent="0.2">
      <c r="A521" s="23" t="s">
        <v>694</v>
      </c>
      <c r="B521" s="23"/>
      <c r="C521" s="24" t="s">
        <v>50</v>
      </c>
    </row>
    <row r="522" spans="1:3" x14ac:dyDescent="0.2">
      <c r="A522" s="23" t="s">
        <v>695</v>
      </c>
      <c r="B522" s="23"/>
      <c r="C522" s="24" t="s">
        <v>50</v>
      </c>
    </row>
    <row r="523" spans="1:3" x14ac:dyDescent="0.2">
      <c r="A523" s="23" t="s">
        <v>696</v>
      </c>
      <c r="B523" s="23"/>
      <c r="C523" s="24" t="s">
        <v>50</v>
      </c>
    </row>
    <row r="524" spans="1:3" x14ac:dyDescent="0.2">
      <c r="A524" s="23" t="s">
        <v>697</v>
      </c>
      <c r="B524" s="23"/>
      <c r="C524" s="24" t="s">
        <v>50</v>
      </c>
    </row>
    <row r="525" spans="1:3" x14ac:dyDescent="0.2">
      <c r="A525" s="23" t="s">
        <v>698</v>
      </c>
      <c r="B525" s="23"/>
      <c r="C525" s="24" t="s">
        <v>50</v>
      </c>
    </row>
    <row r="526" spans="1:3" x14ac:dyDescent="0.2">
      <c r="A526" s="23" t="s">
        <v>699</v>
      </c>
      <c r="B526" s="23"/>
      <c r="C526" s="24" t="s">
        <v>50</v>
      </c>
    </row>
    <row r="527" spans="1:3" x14ac:dyDescent="0.2">
      <c r="A527" s="23" t="s">
        <v>700</v>
      </c>
      <c r="B527" s="23"/>
      <c r="C527" s="24" t="s">
        <v>50</v>
      </c>
    </row>
    <row r="528" spans="1:3" x14ac:dyDescent="0.2">
      <c r="A528" s="23" t="s">
        <v>701</v>
      </c>
      <c r="B528" s="23"/>
      <c r="C528" s="24" t="s">
        <v>50</v>
      </c>
    </row>
    <row r="529" spans="1:3" x14ac:dyDescent="0.2">
      <c r="A529" s="23" t="s">
        <v>702</v>
      </c>
      <c r="B529" s="23"/>
      <c r="C529" s="24" t="s">
        <v>50</v>
      </c>
    </row>
    <row r="530" spans="1:3" x14ac:dyDescent="0.2">
      <c r="A530" s="23" t="s">
        <v>703</v>
      </c>
      <c r="B530" s="23"/>
      <c r="C530" s="24" t="s">
        <v>50</v>
      </c>
    </row>
    <row r="531" spans="1:3" x14ac:dyDescent="0.2">
      <c r="A531" s="23" t="s">
        <v>704</v>
      </c>
      <c r="B531" s="23"/>
      <c r="C531" s="24" t="s">
        <v>50</v>
      </c>
    </row>
    <row r="532" spans="1:3" x14ac:dyDescent="0.2">
      <c r="A532" s="23" t="s">
        <v>705</v>
      </c>
      <c r="B532" s="23"/>
      <c r="C532" s="24" t="s">
        <v>50</v>
      </c>
    </row>
    <row r="533" spans="1:3" x14ac:dyDescent="0.2">
      <c r="A533" s="23" t="s">
        <v>706</v>
      </c>
      <c r="B533" s="23"/>
      <c r="C533" s="24" t="s">
        <v>50</v>
      </c>
    </row>
    <row r="534" spans="1:3" x14ac:dyDescent="0.2">
      <c r="A534" s="23" t="s">
        <v>707</v>
      </c>
      <c r="B534" s="23" t="s">
        <v>708</v>
      </c>
      <c r="C534" s="24" t="s">
        <v>50</v>
      </c>
    </row>
    <row r="535" spans="1:3" x14ac:dyDescent="0.2">
      <c r="A535" s="23" t="s">
        <v>709</v>
      </c>
      <c r="B535" s="23"/>
      <c r="C535" s="24" t="s">
        <v>50</v>
      </c>
    </row>
    <row r="536" spans="1:3" x14ac:dyDescent="0.2">
      <c r="A536" s="23" t="s">
        <v>710</v>
      </c>
      <c r="B536" s="23"/>
      <c r="C536" s="24" t="s">
        <v>50</v>
      </c>
    </row>
    <row r="537" spans="1:3" x14ac:dyDescent="0.2">
      <c r="A537" s="23" t="s">
        <v>711</v>
      </c>
      <c r="B537" s="23"/>
      <c r="C537" s="24" t="s">
        <v>50</v>
      </c>
    </row>
    <row r="538" spans="1:3" x14ac:dyDescent="0.2">
      <c r="A538" s="23" t="s">
        <v>712</v>
      </c>
      <c r="B538" s="23"/>
      <c r="C538" s="24" t="s">
        <v>50</v>
      </c>
    </row>
    <row r="539" spans="1:3" x14ac:dyDescent="0.2">
      <c r="A539" s="23" t="s">
        <v>713</v>
      </c>
      <c r="B539" s="23"/>
      <c r="C539" s="24" t="s">
        <v>50</v>
      </c>
    </row>
    <row r="540" spans="1:3" x14ac:dyDescent="0.2">
      <c r="A540" s="23" t="s">
        <v>714</v>
      </c>
      <c r="B540" s="23"/>
      <c r="C540" s="24" t="s">
        <v>50</v>
      </c>
    </row>
    <row r="541" spans="1:3" x14ac:dyDescent="0.2">
      <c r="A541" s="23" t="s">
        <v>715</v>
      </c>
      <c r="B541" s="23"/>
      <c r="C541" s="24" t="s">
        <v>50</v>
      </c>
    </row>
    <row r="542" spans="1:3" x14ac:dyDescent="0.2">
      <c r="A542" s="23" t="s">
        <v>716</v>
      </c>
      <c r="B542" s="23"/>
      <c r="C542" s="24" t="s">
        <v>50</v>
      </c>
    </row>
    <row r="543" spans="1:3" x14ac:dyDescent="0.2">
      <c r="A543" s="23" t="s">
        <v>717</v>
      </c>
      <c r="B543" s="23"/>
      <c r="C543" s="24" t="s">
        <v>50</v>
      </c>
    </row>
    <row r="544" spans="1:3" x14ac:dyDescent="0.2">
      <c r="A544" s="23" t="s">
        <v>718</v>
      </c>
      <c r="B544" s="23"/>
      <c r="C544" s="24" t="s">
        <v>50</v>
      </c>
    </row>
    <row r="545" spans="1:3" x14ac:dyDescent="0.2">
      <c r="A545" s="23" t="s">
        <v>719</v>
      </c>
      <c r="B545" s="23"/>
      <c r="C545" s="24" t="s">
        <v>50</v>
      </c>
    </row>
    <row r="546" spans="1:3" x14ac:dyDescent="0.2">
      <c r="A546" s="23" t="s">
        <v>720</v>
      </c>
      <c r="B546" s="23"/>
      <c r="C546" s="24" t="s">
        <v>50</v>
      </c>
    </row>
    <row r="547" spans="1:3" x14ac:dyDescent="0.2">
      <c r="A547" s="23" t="s">
        <v>721</v>
      </c>
      <c r="B547" s="23"/>
      <c r="C547" s="24" t="s">
        <v>50</v>
      </c>
    </row>
    <row r="548" spans="1:3" x14ac:dyDescent="0.2">
      <c r="A548" s="23" t="s">
        <v>722</v>
      </c>
      <c r="B548" s="23"/>
      <c r="C548" s="24" t="s">
        <v>50</v>
      </c>
    </row>
    <row r="549" spans="1:3" x14ac:dyDescent="0.2">
      <c r="A549" s="23" t="s">
        <v>723</v>
      </c>
      <c r="B549" s="23"/>
      <c r="C549" s="24" t="s">
        <v>50</v>
      </c>
    </row>
    <row r="550" spans="1:3" x14ac:dyDescent="0.2">
      <c r="A550" s="23" t="s">
        <v>724</v>
      </c>
      <c r="B550" s="23"/>
      <c r="C550" s="24" t="s">
        <v>50</v>
      </c>
    </row>
    <row r="551" spans="1:3" x14ac:dyDescent="0.2">
      <c r="A551" s="23" t="s">
        <v>725</v>
      </c>
      <c r="B551" s="23"/>
      <c r="C551" s="24" t="s">
        <v>50</v>
      </c>
    </row>
    <row r="552" spans="1:3" x14ac:dyDescent="0.2">
      <c r="A552" s="23" t="s">
        <v>726</v>
      </c>
      <c r="B552" s="23"/>
      <c r="C552" s="24" t="s">
        <v>50</v>
      </c>
    </row>
    <row r="553" spans="1:3" x14ac:dyDescent="0.2">
      <c r="A553" s="23" t="s">
        <v>727</v>
      </c>
      <c r="B553" s="23" t="s">
        <v>708</v>
      </c>
      <c r="C553" s="24" t="s">
        <v>50</v>
      </c>
    </row>
    <row r="554" spans="1:3" x14ac:dyDescent="0.2">
      <c r="A554" s="23" t="s">
        <v>728</v>
      </c>
      <c r="B554" s="23"/>
      <c r="C554" s="24" t="s">
        <v>50</v>
      </c>
    </row>
    <row r="555" spans="1:3" x14ac:dyDescent="0.2">
      <c r="A555" s="23" t="s">
        <v>729</v>
      </c>
      <c r="B555" s="23"/>
      <c r="C555" s="24" t="s">
        <v>50</v>
      </c>
    </row>
    <row r="556" spans="1:3" x14ac:dyDescent="0.2">
      <c r="A556" s="23" t="s">
        <v>730</v>
      </c>
      <c r="B556" s="23"/>
      <c r="C556" s="24" t="s">
        <v>50</v>
      </c>
    </row>
    <row r="557" spans="1:3" x14ac:dyDescent="0.2">
      <c r="A557" s="23" t="s">
        <v>731</v>
      </c>
      <c r="B557" s="23"/>
      <c r="C557" s="24" t="s">
        <v>50</v>
      </c>
    </row>
    <row r="558" spans="1:3" x14ac:dyDescent="0.2">
      <c r="A558" s="23" t="s">
        <v>732</v>
      </c>
      <c r="B558" s="23"/>
      <c r="C558" s="24" t="s">
        <v>50</v>
      </c>
    </row>
    <row r="559" spans="1:3" x14ac:dyDescent="0.2">
      <c r="A559" s="23" t="s">
        <v>733</v>
      </c>
      <c r="B559" s="23"/>
      <c r="C559" s="24" t="s">
        <v>50</v>
      </c>
    </row>
    <row r="560" spans="1:3" x14ac:dyDescent="0.2">
      <c r="A560" s="23" t="s">
        <v>734</v>
      </c>
      <c r="B560" s="23"/>
      <c r="C560" s="24" t="s">
        <v>50</v>
      </c>
    </row>
    <row r="561" spans="1:3" x14ac:dyDescent="0.2">
      <c r="A561" s="23" t="s">
        <v>735</v>
      </c>
      <c r="B561" s="23"/>
      <c r="C561" s="24" t="s">
        <v>50</v>
      </c>
    </row>
    <row r="562" spans="1:3" x14ac:dyDescent="0.2">
      <c r="A562" s="23" t="s">
        <v>736</v>
      </c>
      <c r="B562" s="23"/>
      <c r="C562" s="24" t="s">
        <v>50</v>
      </c>
    </row>
    <row r="563" spans="1:3" x14ac:dyDescent="0.2">
      <c r="A563" s="23" t="s">
        <v>737</v>
      </c>
      <c r="B563" s="23"/>
      <c r="C563" s="24" t="s">
        <v>50</v>
      </c>
    </row>
    <row r="564" spans="1:3" x14ac:dyDescent="0.2">
      <c r="A564" s="23" t="s">
        <v>738</v>
      </c>
      <c r="B564" s="23"/>
      <c r="C564" s="24" t="s">
        <v>50</v>
      </c>
    </row>
    <row r="565" spans="1:3" x14ac:dyDescent="0.2">
      <c r="A565" s="23" t="s">
        <v>739</v>
      </c>
      <c r="B565" s="23"/>
      <c r="C565" s="24" t="s">
        <v>50</v>
      </c>
    </row>
    <row r="566" spans="1:3" x14ac:dyDescent="0.2">
      <c r="A566" s="23" t="s">
        <v>740</v>
      </c>
      <c r="B566" s="23"/>
      <c r="C566" s="24" t="s">
        <v>50</v>
      </c>
    </row>
    <row r="567" spans="1:3" x14ac:dyDescent="0.2">
      <c r="A567" s="23" t="s">
        <v>741</v>
      </c>
      <c r="B567" s="23"/>
      <c r="C567" s="24" t="s">
        <v>50</v>
      </c>
    </row>
    <row r="568" spans="1:3" x14ac:dyDescent="0.2">
      <c r="A568" s="23" t="s">
        <v>742</v>
      </c>
      <c r="B568" s="23"/>
      <c r="C568" s="24" t="s">
        <v>50</v>
      </c>
    </row>
    <row r="569" spans="1:3" x14ac:dyDescent="0.2">
      <c r="A569" s="23" t="s">
        <v>188</v>
      </c>
      <c r="B569" s="23"/>
      <c r="C569" s="24" t="s">
        <v>50</v>
      </c>
    </row>
    <row r="570" spans="1:3" x14ac:dyDescent="0.2">
      <c r="A570" s="23" t="s">
        <v>743</v>
      </c>
      <c r="B570" s="23"/>
      <c r="C570" s="24" t="s">
        <v>50</v>
      </c>
    </row>
    <row r="571" spans="1:3" x14ac:dyDescent="0.2">
      <c r="A571" s="23" t="s">
        <v>744</v>
      </c>
      <c r="B571" s="23"/>
      <c r="C571" s="24" t="s">
        <v>50</v>
      </c>
    </row>
    <row r="572" spans="1:3" x14ac:dyDescent="0.2">
      <c r="A572" s="23" t="s">
        <v>745</v>
      </c>
      <c r="B572" s="23"/>
      <c r="C572" s="24" t="s">
        <v>50</v>
      </c>
    </row>
    <row r="573" spans="1:3" x14ac:dyDescent="0.2">
      <c r="A573" s="23" t="s">
        <v>746</v>
      </c>
      <c r="B573" s="23"/>
      <c r="C573" s="24" t="s">
        <v>50</v>
      </c>
    </row>
    <row r="574" spans="1:3" x14ac:dyDescent="0.2">
      <c r="A574" s="23" t="s">
        <v>747</v>
      </c>
      <c r="B574" s="23"/>
      <c r="C574" s="24" t="s">
        <v>50</v>
      </c>
    </row>
    <row r="575" spans="1:3" x14ac:dyDescent="0.2">
      <c r="A575" s="23" t="s">
        <v>748</v>
      </c>
      <c r="B575" s="23"/>
      <c r="C575" s="24" t="s">
        <v>50</v>
      </c>
    </row>
    <row r="576" spans="1:3" x14ac:dyDescent="0.2">
      <c r="A576" s="23" t="s">
        <v>749</v>
      </c>
      <c r="B576" s="23"/>
      <c r="C576" s="24" t="s">
        <v>50</v>
      </c>
    </row>
    <row r="577" spans="1:3" x14ac:dyDescent="0.2">
      <c r="A577" s="23" t="s">
        <v>750</v>
      </c>
      <c r="B577" s="23"/>
      <c r="C577" s="24" t="s">
        <v>50</v>
      </c>
    </row>
    <row r="578" spans="1:3" x14ac:dyDescent="0.2">
      <c r="A578" s="23" t="s">
        <v>751</v>
      </c>
      <c r="B578" s="23"/>
      <c r="C578" s="24" t="s">
        <v>50</v>
      </c>
    </row>
    <row r="579" spans="1:3" x14ac:dyDescent="0.2">
      <c r="A579" s="23" t="s">
        <v>193</v>
      </c>
      <c r="B579" s="23" t="s">
        <v>752</v>
      </c>
      <c r="C579" s="24" t="s">
        <v>50</v>
      </c>
    </row>
    <row r="580" spans="1:3" x14ac:dyDescent="0.2">
      <c r="A580" s="23" t="s">
        <v>753</v>
      </c>
      <c r="B580" s="23"/>
      <c r="C580" s="24" t="s">
        <v>50</v>
      </c>
    </row>
    <row r="581" spans="1:3" x14ac:dyDescent="0.2">
      <c r="A581" s="23" t="s">
        <v>754</v>
      </c>
      <c r="B581" s="23"/>
      <c r="C581" s="24" t="s">
        <v>50</v>
      </c>
    </row>
    <row r="582" spans="1:3" x14ac:dyDescent="0.2">
      <c r="A582" s="23" t="s">
        <v>755</v>
      </c>
      <c r="B582" s="23"/>
      <c r="C582" s="24" t="s">
        <v>50</v>
      </c>
    </row>
    <row r="583" spans="1:3" x14ac:dyDescent="0.2">
      <c r="A583" s="23" t="s">
        <v>182</v>
      </c>
      <c r="B583" s="23"/>
      <c r="C583" s="24" t="s">
        <v>50</v>
      </c>
    </row>
    <row r="584" spans="1:3" x14ac:dyDescent="0.2">
      <c r="A584" s="23" t="s">
        <v>756</v>
      </c>
      <c r="B584" s="23"/>
      <c r="C584" s="24" t="s">
        <v>50</v>
      </c>
    </row>
    <row r="585" spans="1:3" x14ac:dyDescent="0.2">
      <c r="A585" s="23" t="s">
        <v>757</v>
      </c>
      <c r="B585" s="23"/>
      <c r="C585" s="24" t="s">
        <v>50</v>
      </c>
    </row>
    <row r="586" spans="1:3" x14ac:dyDescent="0.2">
      <c r="A586" s="23" t="s">
        <v>758</v>
      </c>
      <c r="B586" s="23"/>
      <c r="C586" s="24" t="s">
        <v>50</v>
      </c>
    </row>
    <row r="587" spans="1:3" x14ac:dyDescent="0.2">
      <c r="A587" s="23" t="s">
        <v>759</v>
      </c>
      <c r="B587" s="23"/>
      <c r="C587" s="24" t="s">
        <v>50</v>
      </c>
    </row>
    <row r="588" spans="1:3" x14ac:dyDescent="0.2">
      <c r="A588" s="23" t="s">
        <v>760</v>
      </c>
      <c r="B588" s="23"/>
      <c r="C588" s="24" t="s">
        <v>50</v>
      </c>
    </row>
    <row r="589" spans="1:3" x14ac:dyDescent="0.2">
      <c r="A589" s="23" t="s">
        <v>761</v>
      </c>
      <c r="B589" s="23"/>
      <c r="C589" s="24" t="s">
        <v>50</v>
      </c>
    </row>
    <row r="590" spans="1:3" x14ac:dyDescent="0.2">
      <c r="A590" s="23" t="s">
        <v>762</v>
      </c>
      <c r="B590" s="23"/>
      <c r="C590" s="24" t="s">
        <v>50</v>
      </c>
    </row>
    <row r="591" spans="1:3" x14ac:dyDescent="0.2">
      <c r="A591" s="23" t="s">
        <v>763</v>
      </c>
      <c r="B591" s="23"/>
      <c r="C591" s="24" t="s">
        <v>50</v>
      </c>
    </row>
    <row r="592" spans="1:3" x14ac:dyDescent="0.2">
      <c r="A592" s="23" t="s">
        <v>764</v>
      </c>
      <c r="B592" s="23"/>
      <c r="C592" s="24" t="s">
        <v>50</v>
      </c>
    </row>
    <row r="593" spans="1:3" x14ac:dyDescent="0.2">
      <c r="A593" s="23" t="s">
        <v>765</v>
      </c>
      <c r="B593" s="23"/>
      <c r="C593" s="24" t="s">
        <v>50</v>
      </c>
    </row>
    <row r="594" spans="1:3" x14ac:dyDescent="0.2">
      <c r="A594" s="23" t="s">
        <v>766</v>
      </c>
      <c r="B594" s="23"/>
      <c r="C594" s="24" t="s">
        <v>50</v>
      </c>
    </row>
    <row r="595" spans="1:3" x14ac:dyDescent="0.2">
      <c r="A595" s="23" t="s">
        <v>767</v>
      </c>
      <c r="B595" s="23"/>
      <c r="C595" s="24" t="s">
        <v>50</v>
      </c>
    </row>
    <row r="596" spans="1:3" x14ac:dyDescent="0.2">
      <c r="A596" s="23" t="s">
        <v>768</v>
      </c>
      <c r="B596" s="23"/>
      <c r="C596" s="24" t="s">
        <v>50</v>
      </c>
    </row>
    <row r="597" spans="1:3" x14ac:dyDescent="0.2">
      <c r="A597" s="23" t="s">
        <v>769</v>
      </c>
      <c r="B597" s="23"/>
      <c r="C597" s="24" t="s">
        <v>50</v>
      </c>
    </row>
    <row r="598" spans="1:3" x14ac:dyDescent="0.2">
      <c r="A598" s="23" t="s">
        <v>770</v>
      </c>
      <c r="B598" s="23"/>
      <c r="C598" s="24" t="s">
        <v>50</v>
      </c>
    </row>
    <row r="599" spans="1:3" x14ac:dyDescent="0.2">
      <c r="A599" s="23" t="s">
        <v>771</v>
      </c>
      <c r="B599" s="23"/>
      <c r="C599" s="24" t="s">
        <v>50</v>
      </c>
    </row>
    <row r="600" spans="1:3" x14ac:dyDescent="0.2">
      <c r="A600" s="23" t="s">
        <v>772</v>
      </c>
      <c r="B600" s="23"/>
      <c r="C600" s="24" t="s">
        <v>50</v>
      </c>
    </row>
    <row r="601" spans="1:3" x14ac:dyDescent="0.2">
      <c r="A601" s="23" t="s">
        <v>773</v>
      </c>
      <c r="B601" s="23"/>
      <c r="C601" s="24" t="s">
        <v>50</v>
      </c>
    </row>
    <row r="602" spans="1:3" x14ac:dyDescent="0.2">
      <c r="A602" s="23" t="s">
        <v>143</v>
      </c>
      <c r="B602" s="23"/>
      <c r="C602" s="24" t="s">
        <v>50</v>
      </c>
    </row>
    <row r="603" spans="1:3" x14ac:dyDescent="0.2">
      <c r="A603" s="23" t="s">
        <v>774</v>
      </c>
      <c r="B603" s="23"/>
      <c r="C603" s="24" t="s">
        <v>50</v>
      </c>
    </row>
    <row r="604" spans="1:3" x14ac:dyDescent="0.2">
      <c r="A604" s="23" t="s">
        <v>775</v>
      </c>
      <c r="B604" s="23"/>
      <c r="C604" s="24" t="s">
        <v>50</v>
      </c>
    </row>
    <row r="605" spans="1:3" x14ac:dyDescent="0.2">
      <c r="A605" s="23" t="s">
        <v>776</v>
      </c>
      <c r="B605" s="23"/>
      <c r="C605" s="24" t="s">
        <v>50</v>
      </c>
    </row>
    <row r="606" spans="1:3" x14ac:dyDescent="0.2">
      <c r="A606" s="23" t="s">
        <v>777</v>
      </c>
      <c r="B606" s="23"/>
      <c r="C606" s="24" t="s">
        <v>50</v>
      </c>
    </row>
    <row r="607" spans="1:3" x14ac:dyDescent="0.2">
      <c r="A607" s="23" t="s">
        <v>778</v>
      </c>
      <c r="B607" s="23"/>
      <c r="C607" s="24" t="s">
        <v>50</v>
      </c>
    </row>
    <row r="608" spans="1:3" x14ac:dyDescent="0.2">
      <c r="A608" s="23" t="s">
        <v>779</v>
      </c>
      <c r="B608" s="23"/>
      <c r="C608" s="24" t="s">
        <v>50</v>
      </c>
    </row>
    <row r="609" spans="1:3" x14ac:dyDescent="0.2">
      <c r="A609" s="23" t="s">
        <v>780</v>
      </c>
      <c r="B609" s="23"/>
      <c r="C609" s="24" t="s">
        <v>50</v>
      </c>
    </row>
    <row r="610" spans="1:3" x14ac:dyDescent="0.2">
      <c r="A610" s="23" t="s">
        <v>185</v>
      </c>
      <c r="B610" s="23"/>
      <c r="C610" s="24" t="s">
        <v>50</v>
      </c>
    </row>
    <row r="611" spans="1:3" x14ac:dyDescent="0.2">
      <c r="A611" s="23" t="s">
        <v>781</v>
      </c>
      <c r="B611" s="23"/>
      <c r="C611" s="24" t="s">
        <v>50</v>
      </c>
    </row>
    <row r="612" spans="1:3" x14ac:dyDescent="0.2">
      <c r="A612" s="23" t="s">
        <v>782</v>
      </c>
      <c r="B612" s="23"/>
      <c r="C612" s="24" t="s">
        <v>50</v>
      </c>
    </row>
    <row r="613" spans="1:3" x14ac:dyDescent="0.2">
      <c r="A613" s="23" t="s">
        <v>783</v>
      </c>
      <c r="B613" s="23"/>
      <c r="C613" s="24" t="s">
        <v>111</v>
      </c>
    </row>
    <row r="614" spans="1:3" x14ac:dyDescent="0.2">
      <c r="A614" s="23" t="s">
        <v>784</v>
      </c>
      <c r="B614" s="23"/>
      <c r="C614" s="24" t="s">
        <v>111</v>
      </c>
    </row>
    <row r="615" spans="1:3" x14ac:dyDescent="0.2">
      <c r="A615" s="23" t="s">
        <v>785</v>
      </c>
      <c r="B615" s="23"/>
      <c r="C615" s="24" t="s">
        <v>111</v>
      </c>
    </row>
    <row r="616" spans="1:3" x14ac:dyDescent="0.2">
      <c r="A616" s="23" t="s">
        <v>786</v>
      </c>
      <c r="B616" s="23"/>
      <c r="C616" s="24" t="s">
        <v>111</v>
      </c>
    </row>
    <row r="617" spans="1:3" x14ac:dyDescent="0.2">
      <c r="A617" s="23" t="s">
        <v>787</v>
      </c>
      <c r="B617" s="23"/>
      <c r="C617" s="24" t="s">
        <v>111</v>
      </c>
    </row>
    <row r="618" spans="1:3" x14ac:dyDescent="0.2">
      <c r="A618" s="23" t="s">
        <v>788</v>
      </c>
      <c r="B618" s="23"/>
      <c r="C618" s="24" t="s">
        <v>111</v>
      </c>
    </row>
    <row r="619" spans="1:3" x14ac:dyDescent="0.2">
      <c r="A619" s="23" t="s">
        <v>789</v>
      </c>
      <c r="B619" s="23"/>
      <c r="C619" s="24" t="s">
        <v>111</v>
      </c>
    </row>
    <row r="620" spans="1:3" x14ac:dyDescent="0.2">
      <c r="A620" s="23" t="s">
        <v>790</v>
      </c>
      <c r="B620" s="23"/>
      <c r="C620" s="24" t="s">
        <v>111</v>
      </c>
    </row>
    <row r="621" spans="1:3" x14ac:dyDescent="0.2">
      <c r="A621" s="23" t="s">
        <v>791</v>
      </c>
      <c r="B621" s="23"/>
      <c r="C621" s="24" t="s">
        <v>111</v>
      </c>
    </row>
    <row r="622" spans="1:3" x14ac:dyDescent="0.2">
      <c r="A622" s="23" t="s">
        <v>792</v>
      </c>
      <c r="B622" s="23"/>
      <c r="C622" s="24" t="s">
        <v>111</v>
      </c>
    </row>
    <row r="623" spans="1:3" x14ac:dyDescent="0.2">
      <c r="A623" s="23" t="s">
        <v>793</v>
      </c>
      <c r="B623" s="23"/>
      <c r="C623" s="24" t="s">
        <v>111</v>
      </c>
    </row>
    <row r="624" spans="1:3" x14ac:dyDescent="0.2">
      <c r="A624" s="23" t="s">
        <v>794</v>
      </c>
      <c r="B624" s="23"/>
      <c r="C624" s="24" t="s">
        <v>111</v>
      </c>
    </row>
    <row r="625" spans="1:3" x14ac:dyDescent="0.2">
      <c r="A625" s="23" t="s">
        <v>795</v>
      </c>
      <c r="B625" s="23"/>
      <c r="C625" s="24" t="s">
        <v>111</v>
      </c>
    </row>
    <row r="626" spans="1:3" x14ac:dyDescent="0.2">
      <c r="A626" s="23" t="s">
        <v>796</v>
      </c>
      <c r="B626" s="23"/>
      <c r="C626" s="24" t="s">
        <v>111</v>
      </c>
    </row>
    <row r="627" spans="1:3" x14ac:dyDescent="0.2">
      <c r="A627" s="23" t="s">
        <v>797</v>
      </c>
      <c r="B627" s="23"/>
      <c r="C627" s="24" t="s">
        <v>111</v>
      </c>
    </row>
    <row r="628" spans="1:3" x14ac:dyDescent="0.2">
      <c r="A628" s="23" t="s">
        <v>798</v>
      </c>
      <c r="B628" s="23"/>
      <c r="C628" s="24" t="s">
        <v>111</v>
      </c>
    </row>
    <row r="629" spans="1:3" x14ac:dyDescent="0.2">
      <c r="A629" s="23" t="s">
        <v>799</v>
      </c>
      <c r="B629" s="23"/>
      <c r="C629" s="24" t="s">
        <v>111</v>
      </c>
    </row>
    <row r="630" spans="1:3" x14ac:dyDescent="0.2">
      <c r="A630" s="23" t="s">
        <v>800</v>
      </c>
      <c r="B630" s="23"/>
      <c r="C630" s="24" t="s">
        <v>111</v>
      </c>
    </row>
    <row r="631" spans="1:3" x14ac:dyDescent="0.2">
      <c r="A631" s="23" t="s">
        <v>801</v>
      </c>
      <c r="B631" s="23"/>
      <c r="C631" s="24" t="s">
        <v>111</v>
      </c>
    </row>
    <row r="632" spans="1:3" x14ac:dyDescent="0.2">
      <c r="A632" s="23" t="s">
        <v>802</v>
      </c>
      <c r="B632" s="23"/>
      <c r="C632" s="24" t="s">
        <v>111</v>
      </c>
    </row>
    <row r="633" spans="1:3" x14ac:dyDescent="0.2">
      <c r="A633" s="23" t="s">
        <v>803</v>
      </c>
      <c r="B633" s="23"/>
      <c r="C633" s="24" t="s">
        <v>111</v>
      </c>
    </row>
    <row r="634" spans="1:3" x14ac:dyDescent="0.2">
      <c r="A634" s="23" t="s">
        <v>804</v>
      </c>
      <c r="B634" s="23"/>
      <c r="C634" s="24" t="s">
        <v>111</v>
      </c>
    </row>
    <row r="635" spans="1:3" x14ac:dyDescent="0.2">
      <c r="A635" s="23" t="s">
        <v>805</v>
      </c>
      <c r="B635" s="23"/>
      <c r="C635" s="24" t="s">
        <v>111</v>
      </c>
    </row>
    <row r="636" spans="1:3" x14ac:dyDescent="0.2">
      <c r="A636" s="23" t="s">
        <v>806</v>
      </c>
      <c r="B636" s="23"/>
      <c r="C636" s="24" t="s">
        <v>111</v>
      </c>
    </row>
    <row r="637" spans="1:3" x14ac:dyDescent="0.2">
      <c r="A637" s="23" t="s">
        <v>807</v>
      </c>
      <c r="B637" s="23"/>
      <c r="C637" s="24" t="s">
        <v>111</v>
      </c>
    </row>
    <row r="638" spans="1:3" x14ac:dyDescent="0.2">
      <c r="A638" s="23" t="s">
        <v>808</v>
      </c>
      <c r="B638" s="23"/>
      <c r="C638" s="24" t="s">
        <v>111</v>
      </c>
    </row>
    <row r="639" spans="1:3" x14ac:dyDescent="0.2">
      <c r="A639" s="23" t="s">
        <v>809</v>
      </c>
      <c r="B639" s="23"/>
      <c r="C639" s="24" t="s">
        <v>111</v>
      </c>
    </row>
    <row r="640" spans="1:3" x14ac:dyDescent="0.2">
      <c r="A640" s="23" t="s">
        <v>810</v>
      </c>
      <c r="B640" s="23"/>
      <c r="C640" s="24" t="s">
        <v>111</v>
      </c>
    </row>
    <row r="641" spans="1:3" x14ac:dyDescent="0.2">
      <c r="A641" s="23" t="s">
        <v>811</v>
      </c>
      <c r="B641" s="23"/>
      <c r="C641" s="24" t="s">
        <v>111</v>
      </c>
    </row>
    <row r="642" spans="1:3" x14ac:dyDescent="0.2">
      <c r="A642" s="23" t="s">
        <v>209</v>
      </c>
      <c r="B642" s="23"/>
      <c r="C642" s="24" t="s">
        <v>111</v>
      </c>
    </row>
    <row r="643" spans="1:3" x14ac:dyDescent="0.2">
      <c r="A643" s="23" t="s">
        <v>812</v>
      </c>
      <c r="B643" s="23"/>
      <c r="C643" s="24" t="s">
        <v>111</v>
      </c>
    </row>
    <row r="644" spans="1:3" x14ac:dyDescent="0.2">
      <c r="A644" s="23" t="s">
        <v>813</v>
      </c>
      <c r="B644" s="23"/>
      <c r="C644" s="24" t="s">
        <v>111</v>
      </c>
    </row>
    <row r="645" spans="1:3" x14ac:dyDescent="0.2">
      <c r="A645" s="23" t="s">
        <v>814</v>
      </c>
      <c r="B645" s="23"/>
      <c r="C645" s="24" t="s">
        <v>62</v>
      </c>
    </row>
    <row r="646" spans="1:3" x14ac:dyDescent="0.2">
      <c r="A646" s="23" t="s">
        <v>815</v>
      </c>
      <c r="B646" s="23"/>
      <c r="C646" s="24" t="s">
        <v>62</v>
      </c>
    </row>
    <row r="647" spans="1:3" x14ac:dyDescent="0.2">
      <c r="A647" s="23" t="s">
        <v>816</v>
      </c>
      <c r="B647" s="23"/>
      <c r="C647" s="24" t="s">
        <v>62</v>
      </c>
    </row>
    <row r="648" spans="1:3" x14ac:dyDescent="0.2">
      <c r="A648" s="23" t="s">
        <v>817</v>
      </c>
      <c r="B648" s="23"/>
      <c r="C648" s="24" t="s">
        <v>62</v>
      </c>
    </row>
    <row r="649" spans="1:3" x14ac:dyDescent="0.2">
      <c r="A649" s="23" t="s">
        <v>818</v>
      </c>
      <c r="B649" s="23"/>
      <c r="C649" s="24" t="s">
        <v>62</v>
      </c>
    </row>
    <row r="650" spans="1:3" x14ac:dyDescent="0.2">
      <c r="A650" s="23" t="s">
        <v>819</v>
      </c>
      <c r="B650" s="23"/>
      <c r="C650" s="24" t="s">
        <v>62</v>
      </c>
    </row>
    <row r="651" spans="1:3" x14ac:dyDescent="0.2">
      <c r="A651" s="23" t="s">
        <v>820</v>
      </c>
      <c r="B651" s="23"/>
      <c r="C651" s="24" t="s">
        <v>62</v>
      </c>
    </row>
    <row r="652" spans="1:3" x14ac:dyDescent="0.2">
      <c r="A652" s="23" t="s">
        <v>821</v>
      </c>
      <c r="B652" s="23"/>
      <c r="C652" s="24" t="s">
        <v>62</v>
      </c>
    </row>
    <row r="653" spans="1:3" x14ac:dyDescent="0.2">
      <c r="A653" s="23" t="s">
        <v>822</v>
      </c>
      <c r="B653" s="23"/>
      <c r="C653" s="24" t="s">
        <v>62</v>
      </c>
    </row>
    <row r="654" spans="1:3" x14ac:dyDescent="0.2">
      <c r="A654" s="23" t="s">
        <v>823</v>
      </c>
      <c r="B654" s="23"/>
      <c r="C654" s="24" t="s">
        <v>62</v>
      </c>
    </row>
    <row r="655" spans="1:3" x14ac:dyDescent="0.2">
      <c r="A655" s="23" t="s">
        <v>824</v>
      </c>
      <c r="B655" s="23"/>
      <c r="C655" s="24" t="s">
        <v>829</v>
      </c>
    </row>
    <row r="656" spans="1:3" x14ac:dyDescent="0.2">
      <c r="A656" s="23" t="s">
        <v>825</v>
      </c>
      <c r="B656" s="23"/>
      <c r="C656" s="24" t="s">
        <v>829</v>
      </c>
    </row>
    <row r="657" spans="1:3" x14ac:dyDescent="0.2">
      <c r="A657" s="23" t="s">
        <v>826</v>
      </c>
      <c r="B657" s="23"/>
      <c r="C657" s="24" t="s">
        <v>829</v>
      </c>
    </row>
    <row r="658" spans="1:3" x14ac:dyDescent="0.2">
      <c r="A658" s="23" t="s">
        <v>827</v>
      </c>
      <c r="B658" s="23"/>
      <c r="C658" s="24" t="s">
        <v>829</v>
      </c>
    </row>
    <row r="659" spans="1:3" x14ac:dyDescent="0.2">
      <c r="A659" s="23" t="s">
        <v>828</v>
      </c>
      <c r="B659" s="23"/>
      <c r="C659" s="24" t="s">
        <v>829</v>
      </c>
    </row>
    <row r="660" spans="1:3" x14ac:dyDescent="0.2">
      <c r="A660" s="23" t="s">
        <v>600</v>
      </c>
      <c r="B660" s="23"/>
      <c r="C660" s="24" t="s">
        <v>67</v>
      </c>
    </row>
    <row r="661" spans="1:3" x14ac:dyDescent="0.2">
      <c r="A661" s="23" t="s">
        <v>602</v>
      </c>
      <c r="B661" s="23"/>
      <c r="C661" s="24" t="s">
        <v>67</v>
      </c>
    </row>
    <row r="662" spans="1:3" x14ac:dyDescent="0.2">
      <c r="A662" s="23" t="s">
        <v>604</v>
      </c>
      <c r="B662" s="23"/>
      <c r="C662" s="24" t="s">
        <v>67</v>
      </c>
    </row>
    <row r="663" spans="1:3" x14ac:dyDescent="0.2">
      <c r="A663" s="23" t="s">
        <v>607</v>
      </c>
      <c r="B663" s="23"/>
      <c r="C663" s="24" t="s">
        <v>67</v>
      </c>
    </row>
    <row r="664" spans="1:3" x14ac:dyDescent="0.2">
      <c r="A664" s="23" t="s">
        <v>614</v>
      </c>
      <c r="B664" s="23"/>
      <c r="C664" s="24" t="s">
        <v>67</v>
      </c>
    </row>
    <row r="665" spans="1:3" x14ac:dyDescent="0.2">
      <c r="A665" s="23" t="s">
        <v>830</v>
      </c>
      <c r="B665" s="23"/>
      <c r="C665" s="24" t="s">
        <v>113</v>
      </c>
    </row>
    <row r="666" spans="1:3" x14ac:dyDescent="0.2">
      <c r="A666" s="23" t="s">
        <v>831</v>
      </c>
      <c r="B666" s="23"/>
      <c r="C666" s="24" t="s">
        <v>113</v>
      </c>
    </row>
    <row r="667" spans="1:3" x14ac:dyDescent="0.2">
      <c r="A667" s="23" t="s">
        <v>832</v>
      </c>
      <c r="B667" s="23"/>
      <c r="C667" s="24" t="s">
        <v>113</v>
      </c>
    </row>
    <row r="668" spans="1:3" x14ac:dyDescent="0.2">
      <c r="A668" s="23" t="s">
        <v>833</v>
      </c>
      <c r="B668" s="23"/>
      <c r="C668" s="24" t="s">
        <v>113</v>
      </c>
    </row>
    <row r="669" spans="1:3" x14ac:dyDescent="0.2">
      <c r="A669" s="23" t="s">
        <v>179</v>
      </c>
      <c r="B669" s="23"/>
      <c r="C669" s="24" t="s">
        <v>113</v>
      </c>
    </row>
    <row r="670" spans="1:3" x14ac:dyDescent="0.2">
      <c r="A670" s="23" t="s">
        <v>834</v>
      </c>
      <c r="B670" s="23"/>
      <c r="C670" s="24" t="s">
        <v>113</v>
      </c>
    </row>
    <row r="671" spans="1:3" x14ac:dyDescent="0.2">
      <c r="A671" s="23" t="s">
        <v>835</v>
      </c>
      <c r="B671" s="23"/>
      <c r="C671" s="24" t="s">
        <v>113</v>
      </c>
    </row>
    <row r="672" spans="1:3" x14ac:dyDescent="0.2">
      <c r="A672" s="23" t="s">
        <v>836</v>
      </c>
      <c r="B672" s="23"/>
      <c r="C672" s="24" t="s">
        <v>113</v>
      </c>
    </row>
    <row r="673" spans="1:3" x14ac:dyDescent="0.2">
      <c r="A673" s="23" t="s">
        <v>837</v>
      </c>
      <c r="B673" s="23"/>
      <c r="C673" s="24" t="s">
        <v>113</v>
      </c>
    </row>
    <row r="674" spans="1:3" x14ac:dyDescent="0.2">
      <c r="A674" s="23" t="s">
        <v>838</v>
      </c>
      <c r="B674" s="23"/>
      <c r="C674" s="24" t="s">
        <v>113</v>
      </c>
    </row>
    <row r="675" spans="1:3" x14ac:dyDescent="0.2">
      <c r="A675" s="23" t="s">
        <v>839</v>
      </c>
      <c r="B675" s="23"/>
      <c r="C675" s="24" t="s">
        <v>113</v>
      </c>
    </row>
    <row r="676" spans="1:3" x14ac:dyDescent="0.2">
      <c r="A676" s="23" t="s">
        <v>840</v>
      </c>
      <c r="B676" s="23"/>
      <c r="C676" s="24" t="s">
        <v>113</v>
      </c>
    </row>
    <row r="677" spans="1:3" x14ac:dyDescent="0.2">
      <c r="A677" s="23" t="s">
        <v>841</v>
      </c>
      <c r="B677" s="23"/>
      <c r="C677" s="24" t="s">
        <v>113</v>
      </c>
    </row>
    <row r="678" spans="1:3" x14ac:dyDescent="0.2">
      <c r="A678" s="23" t="s">
        <v>842</v>
      </c>
      <c r="B678" s="23"/>
      <c r="C678" s="24" t="s">
        <v>113</v>
      </c>
    </row>
    <row r="679" spans="1:3" x14ac:dyDescent="0.2">
      <c r="A679" s="23" t="s">
        <v>843</v>
      </c>
      <c r="B679" s="23"/>
      <c r="C679" s="24" t="s">
        <v>113</v>
      </c>
    </row>
    <row r="680" spans="1:3" x14ac:dyDescent="0.2">
      <c r="A680" s="23" t="s">
        <v>180</v>
      </c>
      <c r="B680" s="23"/>
      <c r="C680" s="24" t="s">
        <v>113</v>
      </c>
    </row>
    <row r="681" spans="1:3" x14ac:dyDescent="0.2">
      <c r="A681" s="23" t="s">
        <v>844</v>
      </c>
      <c r="B681" s="23"/>
      <c r="C681" s="24" t="s">
        <v>113</v>
      </c>
    </row>
    <row r="682" spans="1:3" x14ac:dyDescent="0.2">
      <c r="A682" s="23" t="s">
        <v>845</v>
      </c>
      <c r="B682" s="23"/>
      <c r="C682" s="24" t="s">
        <v>113</v>
      </c>
    </row>
    <row r="683" spans="1:3" x14ac:dyDescent="0.2">
      <c r="A683" s="23" t="s">
        <v>846</v>
      </c>
      <c r="B683" s="23"/>
      <c r="C683" s="24" t="s">
        <v>113</v>
      </c>
    </row>
    <row r="684" spans="1:3" x14ac:dyDescent="0.2">
      <c r="A684" s="23" t="s">
        <v>847</v>
      </c>
      <c r="B684" s="23"/>
      <c r="C684" s="24" t="s">
        <v>113</v>
      </c>
    </row>
    <row r="685" spans="1:3" x14ac:dyDescent="0.2">
      <c r="A685" s="23" t="s">
        <v>848</v>
      </c>
      <c r="B685" s="23"/>
      <c r="C685" s="24" t="s">
        <v>113</v>
      </c>
    </row>
    <row r="686" spans="1:3" x14ac:dyDescent="0.2">
      <c r="A686" s="23" t="s">
        <v>849</v>
      </c>
      <c r="B686" s="23"/>
      <c r="C686" s="24" t="s">
        <v>113</v>
      </c>
    </row>
    <row r="687" spans="1:3" x14ac:dyDescent="0.2">
      <c r="A687" s="23" t="s">
        <v>850</v>
      </c>
      <c r="B687" s="23"/>
      <c r="C687" s="24" t="s">
        <v>113</v>
      </c>
    </row>
    <row r="688" spans="1:3" x14ac:dyDescent="0.2">
      <c r="A688" s="23" t="s">
        <v>851</v>
      </c>
      <c r="B688" s="23"/>
      <c r="C688" s="24" t="s">
        <v>113</v>
      </c>
    </row>
    <row r="689" spans="1:3" x14ac:dyDescent="0.2">
      <c r="A689" s="23" t="s">
        <v>852</v>
      </c>
      <c r="B689" s="23"/>
      <c r="C689" s="24" t="s">
        <v>113</v>
      </c>
    </row>
    <row r="690" spans="1:3" x14ac:dyDescent="0.2">
      <c r="A690" s="23" t="s">
        <v>853</v>
      </c>
      <c r="B690" s="23"/>
      <c r="C690" s="24" t="s">
        <v>113</v>
      </c>
    </row>
    <row r="691" spans="1:3" x14ac:dyDescent="0.2">
      <c r="A691" s="23" t="s">
        <v>181</v>
      </c>
      <c r="B691" s="23"/>
      <c r="C691" s="24" t="s">
        <v>113</v>
      </c>
    </row>
    <row r="692" spans="1:3" x14ac:dyDescent="0.2">
      <c r="A692" s="23" t="s">
        <v>854</v>
      </c>
      <c r="B692" s="23"/>
      <c r="C692" s="24" t="s">
        <v>113</v>
      </c>
    </row>
    <row r="693" spans="1:3" x14ac:dyDescent="0.2">
      <c r="A693" s="23" t="s">
        <v>855</v>
      </c>
      <c r="B693" s="23"/>
      <c r="C693" s="24" t="s">
        <v>113</v>
      </c>
    </row>
    <row r="694" spans="1:3" x14ac:dyDescent="0.2">
      <c r="A694" s="23" t="s">
        <v>856</v>
      </c>
      <c r="B694" s="23"/>
      <c r="C694" s="24" t="s">
        <v>113</v>
      </c>
    </row>
    <row r="695" spans="1:3" x14ac:dyDescent="0.2">
      <c r="A695" s="23" t="s">
        <v>857</v>
      </c>
      <c r="B695" s="23"/>
      <c r="C695" s="24" t="s">
        <v>113</v>
      </c>
    </row>
    <row r="696" spans="1:3" x14ac:dyDescent="0.2">
      <c r="A696" s="23" t="s">
        <v>858</v>
      </c>
      <c r="B696" s="23"/>
      <c r="C696" s="24" t="s">
        <v>109</v>
      </c>
    </row>
    <row r="697" spans="1:3" x14ac:dyDescent="0.2">
      <c r="A697" s="23" t="s">
        <v>859</v>
      </c>
      <c r="B697" s="23"/>
      <c r="C697" s="24" t="s">
        <v>109</v>
      </c>
    </row>
    <row r="698" spans="1:3" x14ac:dyDescent="0.2">
      <c r="A698" s="23" t="s">
        <v>860</v>
      </c>
      <c r="B698" s="23"/>
      <c r="C698" s="24" t="s">
        <v>109</v>
      </c>
    </row>
    <row r="699" spans="1:3" x14ac:dyDescent="0.2">
      <c r="A699" s="23" t="s">
        <v>861</v>
      </c>
      <c r="B699" s="23"/>
      <c r="C699" s="24" t="s">
        <v>109</v>
      </c>
    </row>
    <row r="700" spans="1:3" x14ac:dyDescent="0.2">
      <c r="A700" s="23" t="s">
        <v>862</v>
      </c>
      <c r="B700" s="23"/>
      <c r="C700" s="24" t="s">
        <v>109</v>
      </c>
    </row>
    <row r="701" spans="1:3" x14ac:dyDescent="0.2">
      <c r="A701" s="23" t="s">
        <v>863</v>
      </c>
      <c r="B701" s="23"/>
      <c r="C701" s="24" t="s">
        <v>109</v>
      </c>
    </row>
    <row r="702" spans="1:3" x14ac:dyDescent="0.2">
      <c r="A702" s="23" t="s">
        <v>864</v>
      </c>
      <c r="B702" s="23"/>
      <c r="C702" s="24" t="s">
        <v>109</v>
      </c>
    </row>
    <row r="703" spans="1:3" x14ac:dyDescent="0.2">
      <c r="A703" s="23" t="s">
        <v>865</v>
      </c>
      <c r="B703" s="23"/>
      <c r="C703" s="24" t="s">
        <v>109</v>
      </c>
    </row>
    <row r="704" spans="1:3" x14ac:dyDescent="0.2">
      <c r="A704" s="23" t="s">
        <v>866</v>
      </c>
      <c r="B704" s="23"/>
      <c r="C704" s="24" t="s">
        <v>109</v>
      </c>
    </row>
    <row r="705" spans="1:3" x14ac:dyDescent="0.2">
      <c r="A705" s="23" t="s">
        <v>867</v>
      </c>
      <c r="B705" s="23" t="s">
        <v>206</v>
      </c>
      <c r="C705" s="24" t="s">
        <v>109</v>
      </c>
    </row>
    <row r="706" spans="1:3" x14ac:dyDescent="0.2">
      <c r="A706" s="23" t="s">
        <v>868</v>
      </c>
      <c r="B706" s="23" t="s">
        <v>206</v>
      </c>
      <c r="C706" s="24" t="s">
        <v>109</v>
      </c>
    </row>
    <row r="707" spans="1:3" x14ac:dyDescent="0.2">
      <c r="A707" s="23" t="s">
        <v>869</v>
      </c>
      <c r="B707" s="23"/>
      <c r="C707" s="24" t="s">
        <v>109</v>
      </c>
    </row>
    <row r="708" spans="1:3" x14ac:dyDescent="0.2">
      <c r="A708" s="23" t="s">
        <v>870</v>
      </c>
      <c r="B708" s="23"/>
      <c r="C708" s="24" t="s">
        <v>110</v>
      </c>
    </row>
    <row r="709" spans="1:3" x14ac:dyDescent="0.2">
      <c r="A709" s="23" t="s">
        <v>871</v>
      </c>
      <c r="B709" s="23"/>
      <c r="C709" s="24" t="s">
        <v>110</v>
      </c>
    </row>
    <row r="710" spans="1:3" x14ac:dyDescent="0.2">
      <c r="A710" s="23" t="s">
        <v>872</v>
      </c>
      <c r="B710" s="23"/>
      <c r="C710" s="24" t="s">
        <v>110</v>
      </c>
    </row>
    <row r="711" spans="1:3" x14ac:dyDescent="0.2">
      <c r="A711" s="23" t="s">
        <v>873</v>
      </c>
      <c r="B711" s="23"/>
      <c r="C711" s="24" t="s">
        <v>110</v>
      </c>
    </row>
    <row r="712" spans="1:3" x14ac:dyDescent="0.2">
      <c r="A712" s="23" t="s">
        <v>874</v>
      </c>
      <c r="B712" s="23"/>
      <c r="C712" s="24" t="s">
        <v>110</v>
      </c>
    </row>
    <row r="713" spans="1:3" x14ac:dyDescent="0.2">
      <c r="A713" s="23" t="s">
        <v>875</v>
      </c>
      <c r="B713" s="23"/>
      <c r="C713" s="24" t="s">
        <v>110</v>
      </c>
    </row>
    <row r="714" spans="1:3" x14ac:dyDescent="0.2">
      <c r="A714" s="23" t="s">
        <v>876</v>
      </c>
      <c r="B714" s="23"/>
      <c r="C714" s="24" t="s">
        <v>110</v>
      </c>
    </row>
    <row r="715" spans="1:3" x14ac:dyDescent="0.2">
      <c r="A715" s="23" t="s">
        <v>877</v>
      </c>
      <c r="B715" s="23"/>
      <c r="C715" s="24" t="s">
        <v>110</v>
      </c>
    </row>
    <row r="716" spans="1:3" x14ac:dyDescent="0.2">
      <c r="A716" s="23" t="s">
        <v>878</v>
      </c>
      <c r="B716" s="23"/>
      <c r="C716" s="24" t="s">
        <v>110</v>
      </c>
    </row>
  </sheetData>
  <sortState xmlns:xlrd2="http://schemas.microsoft.com/office/spreadsheetml/2017/richdata2" ref="A655:A660">
    <sortCondition ref="A655"/>
  </sortState>
  <mergeCells count="3">
    <mergeCell ref="A1:A3"/>
    <mergeCell ref="B1:B3"/>
    <mergeCell ref="C1:C3"/>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POB N08</vt:lpstr>
      <vt:lpstr>PORTUGUÊS</vt:lpstr>
      <vt:lpstr>ENGLISH</vt:lpstr>
      <vt:lpstr>Lógica</vt:lpstr>
      <vt:lpstr>Planejamento</vt:lpstr>
      <vt:lpstr>ENGLISH!Print_Area</vt:lpstr>
      <vt:lpstr>'POB N08'!Print_Area</vt:lpstr>
      <vt:lpstr>PORTUGUÊS!Print_Area</vt:lpstr>
      <vt:lpstr>'POB N08'!Print_Titles</vt:lpstr>
      <vt:lpstr>TOTAL.LIFEBOATS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Persons on Board</dc:title>
  <dc:creator>Jaasiel dos Santos</dc:creator>
  <cp:lastModifiedBy>Pedro Alves</cp:lastModifiedBy>
  <cp:lastPrinted>2022-06-11T13:13:54Z</cp:lastPrinted>
  <dcterms:created xsi:type="dcterms:W3CDTF">2014-02-01T17:26:30Z</dcterms:created>
  <dcterms:modified xsi:type="dcterms:W3CDTF">2022-08-02T13:53:59Z</dcterms:modified>
</cp:coreProperties>
</file>