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FJEXP">Sheet1!$G$98</definedName>
    <definedName name="EYEMULTI">Sheet1!$A$98</definedName>
    <definedName name="FJMULTI">Sheet1!$C$98</definedName>
  </definedNames>
  <calcPr/>
</workbook>
</file>

<file path=xl/sharedStrings.xml><?xml version="1.0" encoding="utf-8"?>
<sst xmlns="http://schemas.openxmlformats.org/spreadsheetml/2006/main" count="367" uniqueCount="139">
  <si>
    <t>Weapon</t>
  </si>
  <si>
    <t>RPM</t>
  </si>
  <si>
    <t>DMG high</t>
  </si>
  <si>
    <t>DMG low</t>
  </si>
  <si>
    <t>DPS high</t>
  </si>
  <si>
    <t>DPS low</t>
  </si>
  <si>
    <t>Recoil</t>
  </si>
  <si>
    <t>headshot multi</t>
  </si>
  <si>
    <t>headshot dmg high</t>
  </si>
  <si>
    <t>headshot dmg low</t>
  </si>
  <si>
    <t>headshot DPS high</t>
  </si>
  <si>
    <t>headshot DPS low</t>
  </si>
  <si>
    <t>Shots to kill CR</t>
  </si>
  <si>
    <t>Shots to kill LR</t>
  </si>
  <si>
    <t>shots to kill headshot CR</t>
  </si>
  <si>
    <t>Shots to kill headshots LR</t>
  </si>
  <si>
    <t>Eye for Eye worth?</t>
  </si>
  <si>
    <t>FJ worth?</t>
  </si>
  <si>
    <t>TTK CR</t>
  </si>
  <si>
    <t>TTK LR</t>
  </si>
  <si>
    <t>TTK CR Headshot</t>
  </si>
  <si>
    <t>TTK LR Headshot</t>
  </si>
  <si>
    <t>Recoil per second</t>
  </si>
  <si>
    <t>TTK AVG</t>
  </si>
  <si>
    <t>DPS AVG</t>
  </si>
  <si>
    <t>Category</t>
  </si>
  <si>
    <t>Falloff start</t>
  </si>
  <si>
    <t>Falloff end</t>
  </si>
  <si>
    <t>Speed modifier</t>
  </si>
  <si>
    <t>Reload time</t>
  </si>
  <si>
    <t>9mm</t>
  </si>
  <si>
    <t>Handgun</t>
  </si>
  <si>
    <t>Unavailable</t>
  </si>
  <si>
    <t>Five-SeveN</t>
  </si>
  <si>
    <t>Peacemaker</t>
  </si>
  <si>
    <t>USP</t>
  </si>
  <si>
    <t>M1911</t>
  </si>
  <si>
    <t>Tec-9</t>
  </si>
  <si>
    <t>P50</t>
  </si>
  <si>
    <t>Clock-18</t>
  </si>
  <si>
    <t>PPK</t>
  </si>
  <si>
    <t>Deagle</t>
  </si>
  <si>
    <t>P226</t>
  </si>
  <si>
    <t>Twin Demons</t>
  </si>
  <si>
    <t>Shotgun</t>
  </si>
  <si>
    <t>Super-Shorty</t>
  </si>
  <si>
    <t>Origin-12</t>
  </si>
  <si>
    <t>TS12</t>
  </si>
  <si>
    <t>SPAS-12</t>
  </si>
  <si>
    <t>VLK-Rogue</t>
  </si>
  <si>
    <t>Double Barrel</t>
  </si>
  <si>
    <t>JAK-12</t>
  </si>
  <si>
    <t>Boomer</t>
  </si>
  <si>
    <t>MP5</t>
  </si>
  <si>
    <t>SMG</t>
  </si>
  <si>
    <t>ASVAL</t>
  </si>
  <si>
    <t>UMP</t>
  </si>
  <si>
    <t>Grease Gun</t>
  </si>
  <si>
    <t>P90</t>
  </si>
  <si>
    <t>UZI</t>
  </si>
  <si>
    <t>PP-Bizon</t>
  </si>
  <si>
    <t>Tommy Gun</t>
  </si>
  <si>
    <t>KRISS Vector</t>
  </si>
  <si>
    <t>MP7</t>
  </si>
  <si>
    <t>PPSH</t>
  </si>
  <si>
    <t>MP40</t>
  </si>
  <si>
    <t>Dual UZIs</t>
  </si>
  <si>
    <t>M4A1</t>
  </si>
  <si>
    <t>AR</t>
  </si>
  <si>
    <t>AN-94</t>
  </si>
  <si>
    <t>AK-47</t>
  </si>
  <si>
    <t>AK5C</t>
  </si>
  <si>
    <t>M16</t>
  </si>
  <si>
    <t>FAMAS</t>
  </si>
  <si>
    <t>G36C</t>
  </si>
  <si>
    <t>FS-2000</t>
  </si>
  <si>
    <t>AK-103</t>
  </si>
  <si>
    <t>Galil-ACE</t>
  </si>
  <si>
    <t>M13</t>
  </si>
  <si>
    <t>Type-95</t>
  </si>
  <si>
    <t>Honey Badger</t>
  </si>
  <si>
    <t>AUG A1</t>
  </si>
  <si>
    <t>Pulse-M4</t>
  </si>
  <si>
    <t>LRPR-1</t>
  </si>
  <si>
    <t>SCAR</t>
  </si>
  <si>
    <t>Oden</t>
  </si>
  <si>
    <t>L115A3</t>
  </si>
  <si>
    <t>Sniper</t>
  </si>
  <si>
    <t>BFG-50a</t>
  </si>
  <si>
    <t>Intervention</t>
  </si>
  <si>
    <t>SRS A1</t>
  </si>
  <si>
    <t>MK 14 EBR</t>
  </si>
  <si>
    <t>Kar98k</t>
  </si>
  <si>
    <t>RFB</t>
  </si>
  <si>
    <t>Semi</t>
  </si>
  <si>
    <t>Dragunov</t>
  </si>
  <si>
    <t>FAL</t>
  </si>
  <si>
    <t>M1 Garand</t>
  </si>
  <si>
    <t>SA80A3</t>
  </si>
  <si>
    <t>Tavor X95</t>
  </si>
  <si>
    <t>SDM-R</t>
  </si>
  <si>
    <t>SKS</t>
  </si>
  <si>
    <t>BREN</t>
  </si>
  <si>
    <t>Machine Gun</t>
  </si>
  <si>
    <t>MG-42</t>
  </si>
  <si>
    <t>M60</t>
  </si>
  <si>
    <t>Minigun</t>
  </si>
  <si>
    <t>Bow</t>
  </si>
  <si>
    <t>Other</t>
  </si>
  <si>
    <t>Crossbow</t>
  </si>
  <si>
    <t>Kunai</t>
  </si>
  <si>
    <t>Railgun</t>
  </si>
  <si>
    <t>Transmutation</t>
  </si>
  <si>
    <t>Ion Pistol</t>
  </si>
  <si>
    <t>Frostbite</t>
  </si>
  <si>
    <t>AVG</t>
  </si>
  <si>
    <t>MIN</t>
  </si>
  <si>
    <t>MAX</t>
  </si>
  <si>
    <t>BEST</t>
  </si>
  <si>
    <t>WORST</t>
  </si>
  <si>
    <t>KEY:</t>
  </si>
  <si>
    <t>1 shots</t>
  </si>
  <si>
    <t>&gt; 1.5x headshot</t>
  </si>
  <si>
    <t>low recoil</t>
  </si>
  <si>
    <t>1 shots w/ ping</t>
  </si>
  <si>
    <t>Benefits from trait</t>
  </si>
  <si>
    <t>Does not benefit</t>
  </si>
  <si>
    <t>STATS:</t>
  </si>
  <si>
    <t>and reaction time</t>
  </si>
  <si>
    <t>Eye For An Eye Multi</t>
  </si>
  <si>
    <t>Flack Jacket Multi</t>
  </si>
  <si>
    <t>Shotgun Pellets</t>
  </si>
  <si>
    <t>Flack Jacket Explosive Multi</t>
  </si>
  <si>
    <t>OUTLIARS:</t>
  </si>
  <si>
    <t>RPG-7</t>
  </si>
  <si>
    <t>Explosive</t>
  </si>
  <si>
    <t>China Lake</t>
  </si>
  <si>
    <t>Supernova</t>
  </si>
  <si>
    <t>Headhunter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</si>
</sst>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</cellXfs>
  <cellStyles count="1">
    <cellStyle xfId="0" name="Normal" builtinId="0"/>
  </cellStyles>
  <dxfs count="7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14.25"/>
    <col customWidth="1" min="4" max="4" width="13.75"/>
    <col customWidth="1" min="5" max="5" width="14.0"/>
    <col customWidth="1" min="6" max="6" width="13.13"/>
    <col customWidth="1" min="7" max="7" width="10.63"/>
    <col customWidth="1" min="9" max="9" width="15.13"/>
    <col customWidth="1" min="10" max="10" width="14.5"/>
    <col customWidth="1" min="11" max="11" width="15.38"/>
    <col customWidth="1" min="12" max="12" width="14.75"/>
    <col customWidth="1" min="13" max="13" width="12.38"/>
    <col customWidth="1" min="14" max="14" width="12.13"/>
    <col customWidth="1" min="15" max="15" width="19.38"/>
    <col customWidth="1" min="16" max="16" width="20.25"/>
    <col customWidth="1" min="17" max="18" width="36.88"/>
    <col customWidth="1" min="21" max="21" width="14.63"/>
    <col customWidth="1" min="22" max="23" width="14.38"/>
    <col customWidth="1" min="26" max="31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2" t="s">
        <v>26</v>
      </c>
      <c r="AB1" s="2" t="s">
        <v>27</v>
      </c>
      <c r="AC1" s="1" t="s">
        <v>28</v>
      </c>
      <c r="AD1" s="1" t="s">
        <v>29</v>
      </c>
    </row>
    <row r="2">
      <c r="A2" s="1" t="s">
        <v>30</v>
      </c>
      <c r="B2" s="1">
        <v>550.0</v>
      </c>
      <c r="C2" s="1">
        <v>29.0</v>
      </c>
      <c r="D2" s="1">
        <v>20.0</v>
      </c>
      <c r="E2" s="4">
        <f t="shared" ref="E2:E13" si="3">ROUND(MULTIPLY(B2,C2) / 60, 1) </f>
        <v>265.8</v>
      </c>
      <c r="F2" s="4">
        <f t="shared" ref="F2:F13" si="4">ROUND(MULTIPLY(B2,D2) / 60, 1) </f>
        <v>183.3</v>
      </c>
      <c r="G2" s="5">
        <v>0.5</v>
      </c>
      <c r="H2" s="4">
        <f t="shared" ref="H2:H13" si="5">ROUND(DIVIDE(I2,C2), 2)</f>
        <v>2</v>
      </c>
      <c r="I2" s="1">
        <v>58.0</v>
      </c>
      <c r="J2" s="1">
        <f t="shared" ref="J2:J13" si="6">ROUND(MULTIPLY(D2,H2),0)</f>
        <v>40</v>
      </c>
      <c r="K2" s="4">
        <f t="shared" ref="K2:K13" si="7">ROUND(MULTIPLY(B2,I2) / 60, 1) </f>
        <v>531.7</v>
      </c>
      <c r="L2" s="4">
        <f t="shared" ref="L2:L13" si="8">ROUND(MULTIPLY(B2,J2) / 60, 1) </f>
        <v>366.7</v>
      </c>
      <c r="M2" s="4">
        <f t="shared" ref="M2:N2" si="1">CEILING(100/C2,1)</f>
        <v>4</v>
      </c>
      <c r="N2" s="6">
        <f t="shared" si="1"/>
        <v>5</v>
      </c>
      <c r="O2" s="4">
        <f t="shared" ref="O2:P2" si="2">CEILING(100/I2,1)</f>
        <v>2</v>
      </c>
      <c r="P2" s="4">
        <f t="shared" si="2"/>
        <v>3</v>
      </c>
      <c r="Q2" s="4" t="str">
        <f t="array" ref="Q2">JOIN(",",IF(CEILING(100 / (C2 * EYEMULTI),1)&lt;M2,"Close:Y","Close:N"),IF(CEILING(100 / (D2 * EYEMULTI),1)&lt;N2, "Far:Y","Far:N"),IF(CEILING(100 / (I2 * EYEMULTI),1)&lt;O2,"CloseHeadshot:Y","CloseHeadshot:N"),IF(CEILING(100 / (J2 * EYEMULTI),1)&lt;P2,"FarHeadshot:Y","FarHeadshot:N"))</f>
        <v>Close:N,Far:N,CloseHeadshot:N,FarHeadshot:N</v>
      </c>
      <c r="R2" s="4" t="str">
        <f t="array" ref="R2">JOIN(",",IF(CEILING(100 / (C2 * FJMULTI),1)&gt;M2,"Close:Y","Close:N"),IF(CEILING(100 / (D2 * FJMULTI),1)&gt;N2, "Far:Y","Far:N"),IF(CEILING(100 / (I2 * FJMULTI),1)&gt;O2,"CloseHeadshot:Y","CloseHeadshot:N"),IF(CEILING(100 / (J2 * FJMULTI),1)&gt;P2,"FarHeadshot:Y","FarHeadshot:N"))</f>
        <v>Close:Y,Far:Y,CloseHeadshot:Y,FarHeadshot:N</v>
      </c>
      <c r="S2" s="3">
        <f t="shared" ref="S2:S13" si="11">ROUND((M2 -1) / (B2 / 60),3)</f>
        <v>0.327</v>
      </c>
      <c r="T2" s="4">
        <f t="shared" ref="T2:T13" si="12">ROUND((N2 -1) / (B2 / 60),3)</f>
        <v>0.436</v>
      </c>
      <c r="U2" s="4">
        <f t="shared" ref="U2:U13" si="13">ROUND((O2 -1) / (B2 / 60),3)</f>
        <v>0.109</v>
      </c>
      <c r="V2" s="4">
        <f t="shared" ref="V2:V13" si="14">ROUND((N2 -1) / (B2 / 60),3)</f>
        <v>0.436</v>
      </c>
      <c r="W2" s="4">
        <f t="shared" ref="W2:W13" si="15">ROUND(B2 / 60 * G2, 2)</f>
        <v>4.58</v>
      </c>
      <c r="X2" s="4">
        <f t="shared" ref="X2:X13" si="16">ROUND(AVERAGE(S2:V2),3)</f>
        <v>0.327</v>
      </c>
      <c r="Y2" s="4">
        <f t="shared" ref="Y2:Y13" si="17">SUM(D2:E2, K2:L2) / 4</f>
        <v>296.05</v>
      </c>
      <c r="Z2" s="3" t="s">
        <v>31</v>
      </c>
      <c r="AA2" s="1">
        <v>25.0</v>
      </c>
      <c r="AB2" s="1">
        <v>100.0</v>
      </c>
      <c r="AC2" s="1" t="s">
        <v>32</v>
      </c>
      <c r="AD2" s="1">
        <v>2.0</v>
      </c>
    </row>
    <row r="3">
      <c r="A3" s="1" t="s">
        <v>33</v>
      </c>
      <c r="B3" s="1">
        <v>320.0</v>
      </c>
      <c r="C3" s="1">
        <v>34.0</v>
      </c>
      <c r="D3" s="1">
        <v>20.0</v>
      </c>
      <c r="E3" s="4">
        <f t="shared" si="3"/>
        <v>181.3</v>
      </c>
      <c r="F3" s="4">
        <f t="shared" si="4"/>
        <v>106.7</v>
      </c>
      <c r="G3" s="7">
        <v>0.5</v>
      </c>
      <c r="H3" s="4">
        <f t="shared" si="5"/>
        <v>1.5</v>
      </c>
      <c r="I3" s="1">
        <v>51.0</v>
      </c>
      <c r="J3" s="1">
        <f t="shared" si="6"/>
        <v>30</v>
      </c>
      <c r="K3" s="4">
        <f t="shared" si="7"/>
        <v>272</v>
      </c>
      <c r="L3" s="4">
        <f t="shared" si="8"/>
        <v>160</v>
      </c>
      <c r="M3" s="4">
        <f t="shared" ref="M3:N3" si="9">CEILING(100/C3,1)</f>
        <v>3</v>
      </c>
      <c r="N3" s="6">
        <f t="shared" si="9"/>
        <v>5</v>
      </c>
      <c r="O3" s="4">
        <f t="shared" ref="O3:P3" si="10">CEILING(100/I3,1)</f>
        <v>2</v>
      </c>
      <c r="P3" s="4">
        <f t="shared" si="10"/>
        <v>4</v>
      </c>
      <c r="Q3" s="4" t="str">
        <f t="array" ref="Q3">JOIN(",",IF(CEILING(100 / (C3 * EYEMULTI),1)&lt;M3,"Close:Y","Close:N"),IF(CEILING(100 / (D3 * EYEMULTI),1)&lt;N3, "Far:Y","Far:N"),IF(CEILING(100 / (I3 * EYEMULTI),1)&lt;O3,"CloseHeadshot:Y","CloseHeadshot:N"),IF(CEILING(100 / (J3 * EYEMULTI),1)&lt;P3,"FarHeadshot:Y","FarHeadshot:N"))</f>
        <v>Close:N,Far:N,CloseHeadshot:N,FarHeadshot:N</v>
      </c>
      <c r="R3" s="4" t="str">
        <f t="array" ref="R3">JOIN(",",IF(CEILING(100 / (C3 * FJMULTI),1)&gt;M3,"Close:Y","Close:N"),IF(CEILING(100 / (D3 * FJMULTI),1)&gt;N3, "Far:Y","Far:N"),IF(CEILING(100 / (I3 * FJMULTI),1)&gt;O3,"CloseHeadshot:Y","CloseHeadshot:N"),IF(CEILING(100 / (J3 * FJMULTI),1)&gt;P3,"FarHeadshot:Y","FarHeadshot:N"))</f>
        <v>Close:Y,Far:Y,CloseHeadshot:Y,FarHeadshot:N</v>
      </c>
      <c r="S3" s="3">
        <f t="shared" si="11"/>
        <v>0.375</v>
      </c>
      <c r="T3" s="4">
        <f t="shared" si="12"/>
        <v>0.75</v>
      </c>
      <c r="U3" s="4">
        <f t="shared" si="13"/>
        <v>0.188</v>
      </c>
      <c r="V3" s="4">
        <f t="shared" si="14"/>
        <v>0.75</v>
      </c>
      <c r="W3" s="4">
        <f t="shared" si="15"/>
        <v>2.67</v>
      </c>
      <c r="X3" s="4">
        <f t="shared" si="16"/>
        <v>0.516</v>
      </c>
      <c r="Y3" s="4">
        <f t="shared" si="17"/>
        <v>158.325</v>
      </c>
      <c r="Z3" s="3" t="s">
        <v>31</v>
      </c>
      <c r="AA3" s="1">
        <v>25.0</v>
      </c>
      <c r="AB3" s="1">
        <v>100.0</v>
      </c>
      <c r="AC3" s="1" t="s">
        <v>32</v>
      </c>
      <c r="AD3" s="1">
        <v>1.8</v>
      </c>
    </row>
    <row r="4">
      <c r="A4" s="1" t="s">
        <v>34</v>
      </c>
      <c r="B4" s="1">
        <v>265.0</v>
      </c>
      <c r="C4" s="1">
        <v>43.0</v>
      </c>
      <c r="D4" s="1">
        <v>31.0</v>
      </c>
      <c r="E4" s="4">
        <f t="shared" si="3"/>
        <v>189.9</v>
      </c>
      <c r="F4" s="4">
        <f t="shared" si="4"/>
        <v>136.9</v>
      </c>
      <c r="G4" s="7">
        <v>6.0</v>
      </c>
      <c r="H4" s="4">
        <f t="shared" si="5"/>
        <v>2</v>
      </c>
      <c r="I4" s="1">
        <v>86.0</v>
      </c>
      <c r="J4" s="1">
        <f t="shared" si="6"/>
        <v>62</v>
      </c>
      <c r="K4" s="4">
        <f t="shared" si="7"/>
        <v>379.8</v>
      </c>
      <c r="L4" s="4">
        <f t="shared" si="8"/>
        <v>273.8</v>
      </c>
      <c r="M4" s="4">
        <f t="shared" ref="M4:N4" si="18">CEILING(100/C4,1)</f>
        <v>3</v>
      </c>
      <c r="N4" s="6">
        <f t="shared" si="18"/>
        <v>4</v>
      </c>
      <c r="O4" s="4">
        <f t="shared" ref="O4:P4" si="19">CEILING(100/I4,1)</f>
        <v>2</v>
      </c>
      <c r="P4" s="4">
        <f t="shared" si="19"/>
        <v>2</v>
      </c>
      <c r="Q4" s="4" t="str">
        <f t="array" ref="Q4">JOIN(",",IF(CEILING(100 / (C4 * EYEMULTI),1)&lt;M4,"Close:Y","Close:N"),IF(CEILING(100 / (D4 * EYEMULTI),1)&lt;N4, "Far:Y","Far:N"),IF(CEILING(100 / (I4 * EYEMULTI),1)&lt;O4,"CloseHeadshot:Y","CloseHeadshot:N"),IF(CEILING(100 / (J4 * EYEMULTI),1)&lt;P4,"FarHeadshot:Y","FarHeadshot:N"))</f>
        <v>Close:N,Far:N,CloseHeadshot:N,FarHeadshot:N</v>
      </c>
      <c r="R4" s="4" t="str">
        <f t="array" ref="R4">JOIN(",",IF(CEILING(100 / (C4 * FJMULTI),1)&gt;M4,"Close:Y","Close:N"),IF(CEILING(100 / (D4 * FJMULTI),1)&gt;N4, "Far:Y","Far:N"),IF(CEILING(100 / (I4 * FJMULTI),1)&gt;O4,"CloseHeadshot:Y","CloseHeadshot:N"),IF(CEILING(100 / (J4 * FJMULTI),1)&gt;P4,"FarHeadshot:Y","FarHeadshot:N"))</f>
        <v>Close:N,Far:N,CloseHeadshot:N,FarHeadshot:N</v>
      </c>
      <c r="S4" s="3">
        <f t="shared" si="11"/>
        <v>0.453</v>
      </c>
      <c r="T4" s="4">
        <f t="shared" si="12"/>
        <v>0.679</v>
      </c>
      <c r="U4" s="4">
        <f t="shared" si="13"/>
        <v>0.226</v>
      </c>
      <c r="V4" s="4">
        <f t="shared" si="14"/>
        <v>0.679</v>
      </c>
      <c r="W4" s="4">
        <f t="shared" si="15"/>
        <v>26.5</v>
      </c>
      <c r="X4" s="4">
        <f t="shared" si="16"/>
        <v>0.509</v>
      </c>
      <c r="Y4" s="4">
        <f t="shared" si="17"/>
        <v>218.625</v>
      </c>
      <c r="Z4" s="3" t="s">
        <v>31</v>
      </c>
      <c r="AA4" s="1">
        <v>10.0</v>
      </c>
      <c r="AB4" s="1">
        <v>100.0</v>
      </c>
      <c r="AC4" s="1" t="s">
        <v>32</v>
      </c>
      <c r="AD4" s="1">
        <v>2.0</v>
      </c>
    </row>
    <row r="5">
      <c r="A5" s="1" t="s">
        <v>35</v>
      </c>
      <c r="B5" s="1">
        <v>625.0</v>
      </c>
      <c r="C5" s="1">
        <v>26.0</v>
      </c>
      <c r="D5" s="1">
        <v>15.0</v>
      </c>
      <c r="E5" s="4">
        <f t="shared" si="3"/>
        <v>270.8</v>
      </c>
      <c r="F5" s="4">
        <f t="shared" si="4"/>
        <v>156.3</v>
      </c>
      <c r="G5" s="7">
        <v>0.5</v>
      </c>
      <c r="H5" s="4">
        <f t="shared" si="5"/>
        <v>1.69</v>
      </c>
      <c r="I5" s="1">
        <v>44.0</v>
      </c>
      <c r="J5" s="1">
        <f t="shared" si="6"/>
        <v>25</v>
      </c>
      <c r="K5" s="4">
        <f t="shared" si="7"/>
        <v>458.3</v>
      </c>
      <c r="L5" s="4">
        <f t="shared" si="8"/>
        <v>260.4</v>
      </c>
      <c r="M5" s="4">
        <f t="shared" ref="M5:N5" si="20">CEILING(100/C5,1)</f>
        <v>4</v>
      </c>
      <c r="N5" s="6">
        <f t="shared" si="20"/>
        <v>7</v>
      </c>
      <c r="O5" s="4">
        <f t="shared" ref="O5:P5" si="21">CEILING(100/I5,1)</f>
        <v>3</v>
      </c>
      <c r="P5" s="4">
        <f t="shared" si="21"/>
        <v>4</v>
      </c>
      <c r="Q5" s="4" t="str">
        <f t="array" ref="Q5">JOIN(",",IF(CEILING(100 / (C5 * EYEMULTI),1)&lt;M5,"Close:Y","Close:N"),IF(CEILING(100 / (D5 * EYEMULTI),1)&lt;N5, "Far:Y","Far:N"),IF(CEILING(100 / (I5 * EYEMULTI),1)&lt;O5,"CloseHeadshot:Y","CloseHeadshot:N"),IF(CEILING(100 / (J5 * EYEMULTI),1)&lt;P5,"FarHeadshot:Y","FarHeadshot:N"))</f>
        <v>Close:N,Far:N,CloseHeadshot:N,FarHeadshot:N</v>
      </c>
      <c r="R5" s="4" t="str">
        <f t="array" ref="R5">JOIN(",",IF(CEILING(100 / (C5 * FJMULTI),1)&gt;M5,"Close:Y","Close:N"),IF(CEILING(100 / (D5 * FJMULTI),1)&gt;N5, "Far:Y","Far:N"),IF(CEILING(100 / (I5 * FJMULTI),1)&gt;O5,"CloseHeadshot:Y","CloseHeadshot:N"),IF(CEILING(100 / (J5 * FJMULTI),1)&gt;P5,"FarHeadshot:Y","FarHeadshot:N"))</f>
        <v>Close:Y,Far:Y,CloseHeadshot:N,FarHeadshot:Y</v>
      </c>
      <c r="S5" s="3">
        <f t="shared" si="11"/>
        <v>0.288</v>
      </c>
      <c r="T5" s="4">
        <f t="shared" si="12"/>
        <v>0.576</v>
      </c>
      <c r="U5" s="4">
        <f t="shared" si="13"/>
        <v>0.192</v>
      </c>
      <c r="V5" s="4">
        <f t="shared" si="14"/>
        <v>0.576</v>
      </c>
      <c r="W5" s="4">
        <f t="shared" si="15"/>
        <v>5.21</v>
      </c>
      <c r="X5" s="4">
        <f t="shared" si="16"/>
        <v>0.408</v>
      </c>
      <c r="Y5" s="4">
        <f t="shared" si="17"/>
        <v>251.125</v>
      </c>
      <c r="Z5" s="3" t="s">
        <v>31</v>
      </c>
      <c r="AA5" s="1">
        <v>25.0</v>
      </c>
      <c r="AB5" s="1">
        <v>100.0</v>
      </c>
      <c r="AC5" s="1" t="s">
        <v>32</v>
      </c>
      <c r="AD5" s="1">
        <v>2.0</v>
      </c>
    </row>
    <row r="6">
      <c r="A6" s="1" t="s">
        <v>36</v>
      </c>
      <c r="B6" s="1">
        <v>350.0</v>
      </c>
      <c r="C6" s="1">
        <v>45.0</v>
      </c>
      <c r="D6" s="1">
        <v>25.0</v>
      </c>
      <c r="E6" s="4">
        <f t="shared" si="3"/>
        <v>262.5</v>
      </c>
      <c r="F6" s="4">
        <f t="shared" si="4"/>
        <v>145.8</v>
      </c>
      <c r="G6" s="7">
        <v>1.5</v>
      </c>
      <c r="H6" s="4">
        <f t="shared" si="5"/>
        <v>1.49</v>
      </c>
      <c r="I6" s="1">
        <v>67.0</v>
      </c>
      <c r="J6" s="1">
        <f t="shared" si="6"/>
        <v>37</v>
      </c>
      <c r="K6" s="4">
        <f t="shared" si="7"/>
        <v>390.8</v>
      </c>
      <c r="L6" s="4">
        <f t="shared" si="8"/>
        <v>215.8</v>
      </c>
      <c r="M6" s="4">
        <f t="shared" ref="M6:N6" si="22">CEILING(100/C6,1)</f>
        <v>3</v>
      </c>
      <c r="N6" s="6">
        <f t="shared" si="22"/>
        <v>4</v>
      </c>
      <c r="O6" s="4">
        <f t="shared" ref="O6:P6" si="23">CEILING(100/I6,1)</f>
        <v>2</v>
      </c>
      <c r="P6" s="4">
        <f t="shared" si="23"/>
        <v>3</v>
      </c>
      <c r="Q6" s="4" t="str">
        <f t="array" ref="Q6">JOIN(",",IF(CEILING(100 / (C6 * EYEMULTI),1)&lt;M6,"Close:Y","Close:N"),IF(CEILING(100 / (D6 * EYEMULTI),1)&lt;N6, "Far:Y","Far:N"),IF(CEILING(100 / (I6 * EYEMULTI),1)&lt;O6,"CloseHeadshot:Y","CloseHeadshot:N"),IF(CEILING(100 / (J6 * EYEMULTI),1)&lt;P6,"FarHeadshot:Y","FarHeadshot:N"))</f>
        <v>Close:N,Far:N,CloseHeadshot:N,FarHeadshot:N</v>
      </c>
      <c r="R6" s="4" t="str">
        <f t="array" ref="R6">JOIN(",",IF(CEILING(100 / (C6 * FJMULTI),1)&gt;M6,"Close:Y","Close:N"),IF(CEILING(100 / (D6 * FJMULTI),1)&gt;N6, "Far:Y","Far:N"),IF(CEILING(100 / (I6 * FJMULTI),1)&gt;O6,"CloseHeadshot:Y","CloseHeadshot:N"),IF(CEILING(100 / (J6 * FJMULTI),1)&gt;P6,"FarHeadshot:Y","FarHeadshot:N"))</f>
        <v>Close:N,Far:Y,CloseHeadshot:N,FarHeadshot:Y</v>
      </c>
      <c r="S6" s="3">
        <f t="shared" si="11"/>
        <v>0.343</v>
      </c>
      <c r="T6" s="4">
        <f t="shared" si="12"/>
        <v>0.514</v>
      </c>
      <c r="U6" s="4">
        <f t="shared" si="13"/>
        <v>0.171</v>
      </c>
      <c r="V6" s="4">
        <f t="shared" si="14"/>
        <v>0.514</v>
      </c>
      <c r="W6" s="4">
        <f t="shared" si="15"/>
        <v>8.75</v>
      </c>
      <c r="X6" s="4">
        <f t="shared" si="16"/>
        <v>0.386</v>
      </c>
      <c r="Y6" s="4">
        <f t="shared" si="17"/>
        <v>223.525</v>
      </c>
      <c r="Z6" s="3" t="s">
        <v>31</v>
      </c>
      <c r="AA6" s="1">
        <v>10.0</v>
      </c>
      <c r="AB6" s="1">
        <v>100.0</v>
      </c>
      <c r="AC6" s="1" t="s">
        <v>32</v>
      </c>
      <c r="AD6" s="1">
        <v>1.5</v>
      </c>
    </row>
    <row r="7">
      <c r="A7" s="1" t="s">
        <v>37</v>
      </c>
      <c r="B7" s="1">
        <v>1100.0</v>
      </c>
      <c r="C7" s="1">
        <v>21.0</v>
      </c>
      <c r="D7" s="1">
        <v>13.0</v>
      </c>
      <c r="E7" s="4">
        <f t="shared" si="3"/>
        <v>385</v>
      </c>
      <c r="F7" s="4">
        <f t="shared" si="4"/>
        <v>238.3</v>
      </c>
      <c r="G7" s="7">
        <v>1.0</v>
      </c>
      <c r="H7" s="4">
        <f t="shared" si="5"/>
        <v>1.29</v>
      </c>
      <c r="I7" s="1">
        <v>27.0</v>
      </c>
      <c r="J7" s="1">
        <f t="shared" si="6"/>
        <v>17</v>
      </c>
      <c r="K7" s="4">
        <f t="shared" si="7"/>
        <v>495</v>
      </c>
      <c r="L7" s="4">
        <f t="shared" si="8"/>
        <v>311.7</v>
      </c>
      <c r="M7" s="4">
        <f t="shared" ref="M7:N7" si="24">CEILING(100/C7,1)</f>
        <v>5</v>
      </c>
      <c r="N7" s="6">
        <f t="shared" si="24"/>
        <v>8</v>
      </c>
      <c r="O7" s="4">
        <f t="shared" ref="O7:P7" si="25">CEILING(100/I7,1)</f>
        <v>4</v>
      </c>
      <c r="P7" s="4">
        <f t="shared" si="25"/>
        <v>6</v>
      </c>
      <c r="Q7" s="4" t="str">
        <f t="array" ref="Q7">JOIN(",",IF(CEILING(100 / (C7 * EYEMULTI),1)&lt;M7,"Close:Y","Close:N"),IF(CEILING(100 / (D7 * EYEMULTI),1)&lt;N7, "Far:Y","Far:N"),IF(CEILING(100 / (I7 * EYEMULTI),1)&lt;O7,"CloseHeadshot:Y","CloseHeadshot:N"),IF(CEILING(100 / (J7 * EYEMULTI),1)&lt;P7,"FarHeadshot:Y","FarHeadshot:N"))</f>
        <v>Close:N,Far:N,CloseHeadshot:N,FarHeadshot:N</v>
      </c>
      <c r="R7" s="4" t="str">
        <f t="array" ref="R7">JOIN(",",IF(CEILING(100 / (C7 * FJMULTI),1)&gt;M7,"Close:Y","Close:N"),IF(CEILING(100 / (D7 * FJMULTI),1)&gt;N7, "Far:Y","Far:N"),IF(CEILING(100 / (I7 * FJMULTI),1)&gt;O7,"CloseHeadshot:Y","CloseHeadshot:N"),IF(CEILING(100 / (J7 * FJMULTI),1)&gt;P7,"FarHeadshot:Y","FarHeadshot:N"))</f>
        <v>Close:Y,Far:Y,CloseHeadshot:Y,FarHeadshot:Y</v>
      </c>
      <c r="S7" s="3">
        <f t="shared" si="11"/>
        <v>0.218</v>
      </c>
      <c r="T7" s="4">
        <f t="shared" si="12"/>
        <v>0.382</v>
      </c>
      <c r="U7" s="4">
        <f t="shared" si="13"/>
        <v>0.164</v>
      </c>
      <c r="V7" s="4">
        <f t="shared" si="14"/>
        <v>0.382</v>
      </c>
      <c r="W7" s="4">
        <f t="shared" si="15"/>
        <v>18.33</v>
      </c>
      <c r="X7" s="4">
        <f t="shared" si="16"/>
        <v>0.287</v>
      </c>
      <c r="Y7" s="4">
        <f t="shared" si="17"/>
        <v>301.175</v>
      </c>
      <c r="Z7" s="3" t="s">
        <v>31</v>
      </c>
      <c r="AA7" s="1">
        <v>5.0</v>
      </c>
      <c r="AB7" s="1">
        <v>100.0</v>
      </c>
      <c r="AC7" s="1" t="s">
        <v>32</v>
      </c>
      <c r="AD7" s="1">
        <v>2.0</v>
      </c>
    </row>
    <row r="8">
      <c r="A8" s="1" t="s">
        <v>38</v>
      </c>
      <c r="B8" s="1">
        <v>530.0</v>
      </c>
      <c r="C8" s="1">
        <v>26.0</v>
      </c>
      <c r="D8" s="1">
        <v>18.0</v>
      </c>
      <c r="E8" s="4">
        <f t="shared" si="3"/>
        <v>229.7</v>
      </c>
      <c r="F8" s="4">
        <f t="shared" si="4"/>
        <v>159</v>
      </c>
      <c r="G8" s="7">
        <v>1.0</v>
      </c>
      <c r="H8" s="4">
        <f t="shared" si="5"/>
        <v>1.69</v>
      </c>
      <c r="I8" s="1">
        <v>44.0</v>
      </c>
      <c r="J8" s="1">
        <f t="shared" si="6"/>
        <v>30</v>
      </c>
      <c r="K8" s="4">
        <f t="shared" si="7"/>
        <v>388.7</v>
      </c>
      <c r="L8" s="4">
        <f t="shared" si="8"/>
        <v>265</v>
      </c>
      <c r="M8" s="4">
        <f t="shared" ref="M8:N8" si="26">CEILING(100/C8,1)</f>
        <v>4</v>
      </c>
      <c r="N8" s="6">
        <f t="shared" si="26"/>
        <v>6</v>
      </c>
      <c r="O8" s="4">
        <f t="shared" ref="O8:P8" si="27">CEILING(100/I8,1)</f>
        <v>3</v>
      </c>
      <c r="P8" s="4">
        <f t="shared" si="27"/>
        <v>4</v>
      </c>
      <c r="Q8" s="4" t="str">
        <f t="array" ref="Q8">JOIN(",",IF(CEILING(100 / (C8 * EYEMULTI),1)&lt;M8,"Close:Y","Close:N"),IF(CEILING(100 / (D8 * EYEMULTI),1)&lt;N8, "Far:Y","Far:N"),IF(CEILING(100 / (I8 * EYEMULTI),1)&lt;O8,"CloseHeadshot:Y","CloseHeadshot:N"),IF(CEILING(100 / (J8 * EYEMULTI),1)&lt;P8,"FarHeadshot:Y","FarHeadshot:N"))</f>
        <v>Close:N,Far:N,CloseHeadshot:N,FarHeadshot:N</v>
      </c>
      <c r="R8" s="4" t="str">
        <f t="array" ref="R8">JOIN(",",IF(CEILING(100 / (C8 * FJMULTI),1)&gt;M8,"Close:Y","Close:N"),IF(CEILING(100 / (D8 * FJMULTI),1)&gt;N8, "Far:Y","Far:N"),IF(CEILING(100 / (I8 * FJMULTI),1)&gt;O8,"CloseHeadshot:Y","CloseHeadshot:N"),IF(CEILING(100 / (J8 * FJMULTI),1)&gt;P8,"FarHeadshot:Y","FarHeadshot:N"))</f>
        <v>Close:Y,Far:Y,CloseHeadshot:N,FarHeadshot:N</v>
      </c>
      <c r="S8" s="3">
        <f t="shared" si="11"/>
        <v>0.34</v>
      </c>
      <c r="T8" s="4">
        <f t="shared" si="12"/>
        <v>0.566</v>
      </c>
      <c r="U8" s="4">
        <f t="shared" si="13"/>
        <v>0.226</v>
      </c>
      <c r="V8" s="4">
        <f t="shared" si="14"/>
        <v>0.566</v>
      </c>
      <c r="W8" s="4">
        <f t="shared" si="15"/>
        <v>8.83</v>
      </c>
      <c r="X8" s="4">
        <f t="shared" si="16"/>
        <v>0.425</v>
      </c>
      <c r="Y8" s="4">
        <f t="shared" si="17"/>
        <v>225.35</v>
      </c>
      <c r="Z8" s="3" t="s">
        <v>31</v>
      </c>
      <c r="AA8" s="1">
        <v>5.0</v>
      </c>
      <c r="AB8" s="1">
        <v>100.0</v>
      </c>
      <c r="AC8" s="1" t="s">
        <v>32</v>
      </c>
      <c r="AD8" s="1">
        <v>2.0</v>
      </c>
    </row>
    <row r="9">
      <c r="A9" s="1" t="s">
        <v>39</v>
      </c>
      <c r="B9" s="1">
        <v>900.0</v>
      </c>
      <c r="C9" s="1">
        <v>25.0</v>
      </c>
      <c r="D9" s="1">
        <v>12.0</v>
      </c>
      <c r="E9" s="4">
        <f t="shared" si="3"/>
        <v>375</v>
      </c>
      <c r="F9" s="4">
        <f t="shared" si="4"/>
        <v>180</v>
      </c>
      <c r="G9" s="7">
        <v>1.0</v>
      </c>
      <c r="H9" s="4">
        <f t="shared" si="5"/>
        <v>1.2</v>
      </c>
      <c r="I9" s="1">
        <v>30.0</v>
      </c>
      <c r="J9" s="1">
        <f t="shared" si="6"/>
        <v>14</v>
      </c>
      <c r="K9" s="4">
        <f t="shared" si="7"/>
        <v>450</v>
      </c>
      <c r="L9" s="4">
        <f t="shared" si="8"/>
        <v>210</v>
      </c>
      <c r="M9" s="4">
        <f t="shared" ref="M9:N9" si="28">CEILING(100/C9,1)</f>
        <v>4</v>
      </c>
      <c r="N9" s="6">
        <f t="shared" si="28"/>
        <v>9</v>
      </c>
      <c r="O9" s="4">
        <f t="shared" ref="O9:P9" si="29">CEILING(100/I9,1)</f>
        <v>4</v>
      </c>
      <c r="P9" s="4">
        <f t="shared" si="29"/>
        <v>8</v>
      </c>
      <c r="Q9" s="4" t="str">
        <f t="array" ref="Q9">JOIN(",",IF(CEILING(100 / (C9 * EYEMULTI),1)&lt;M9,"Close:Y","Close:N"),IF(CEILING(100 / (D9 * EYEMULTI),1)&lt;N9, "Far:Y","Far:N"),IF(CEILING(100 / (I9 * EYEMULTI),1)&lt;O9,"CloseHeadshot:Y","CloseHeadshot:N"),IF(CEILING(100 / (J9 * EYEMULTI),1)&lt;P9,"FarHeadshot:Y","FarHeadshot:N"))</f>
        <v>Close:N,Far:Y,CloseHeadshot:N,FarHeadshot:Y</v>
      </c>
      <c r="R9" s="4" t="str">
        <f t="array" ref="R9">JOIN(",",IF(CEILING(100 / (C9 * FJMULTI),1)&gt;M9,"Close:Y","Close:N"),IF(CEILING(100 / (D9 * FJMULTI),1)&gt;N9, "Far:Y","Far:N"),IF(CEILING(100 / (I9 * FJMULTI),1)&gt;O9,"CloseHeadshot:Y","CloseHeadshot:N"),IF(CEILING(100 / (J9 * FJMULTI),1)&gt;P9,"FarHeadshot:Y","FarHeadshot:N"))</f>
        <v>Close:Y,Far:Y,CloseHeadshot:N,FarHeadshot:Y</v>
      </c>
      <c r="S9" s="3">
        <f t="shared" si="11"/>
        <v>0.2</v>
      </c>
      <c r="T9" s="4">
        <f t="shared" si="12"/>
        <v>0.533</v>
      </c>
      <c r="U9" s="4">
        <f t="shared" si="13"/>
        <v>0.2</v>
      </c>
      <c r="V9" s="4">
        <f t="shared" si="14"/>
        <v>0.533</v>
      </c>
      <c r="W9" s="4">
        <f t="shared" si="15"/>
        <v>15</v>
      </c>
      <c r="X9" s="4">
        <f t="shared" si="16"/>
        <v>0.367</v>
      </c>
      <c r="Y9" s="4">
        <f t="shared" si="17"/>
        <v>261.75</v>
      </c>
      <c r="Z9" s="3" t="s">
        <v>31</v>
      </c>
      <c r="AA9" s="1">
        <v>5.0</v>
      </c>
      <c r="AB9" s="1">
        <v>100.0</v>
      </c>
      <c r="AC9" s="1" t="s">
        <v>32</v>
      </c>
      <c r="AD9" s="1">
        <v>2.0</v>
      </c>
    </row>
    <row r="10">
      <c r="A10" s="1" t="s">
        <v>40</v>
      </c>
      <c r="B10" s="1">
        <v>455.0</v>
      </c>
      <c r="C10" s="1">
        <v>27.0</v>
      </c>
      <c r="D10" s="1">
        <v>19.0</v>
      </c>
      <c r="E10" s="4">
        <f t="shared" si="3"/>
        <v>204.8</v>
      </c>
      <c r="F10" s="4">
        <f t="shared" si="4"/>
        <v>144.1</v>
      </c>
      <c r="G10" s="7">
        <v>1.0</v>
      </c>
      <c r="H10" s="4">
        <f t="shared" si="5"/>
        <v>1.48</v>
      </c>
      <c r="I10" s="1">
        <v>40.0</v>
      </c>
      <c r="J10" s="1">
        <f t="shared" si="6"/>
        <v>28</v>
      </c>
      <c r="K10" s="4">
        <f t="shared" si="7"/>
        <v>303.3</v>
      </c>
      <c r="L10" s="4">
        <f t="shared" si="8"/>
        <v>212.3</v>
      </c>
      <c r="M10" s="4">
        <f t="shared" ref="M10:N10" si="30">CEILING(100/C10,1)</f>
        <v>4</v>
      </c>
      <c r="N10" s="6">
        <f t="shared" si="30"/>
        <v>6</v>
      </c>
      <c r="O10" s="4">
        <f t="shared" ref="O10:P10" si="31">CEILING(100/I10,1)</f>
        <v>3</v>
      </c>
      <c r="P10" s="4">
        <f t="shared" si="31"/>
        <v>4</v>
      </c>
      <c r="Q10" s="4" t="str">
        <f t="array" ref="Q10">JOIN(",",IF(CEILING(100 / (C10 * EYEMULTI),1)&lt;M10,"Close:Y","Close:N"),IF(CEILING(100 / (D10 * EYEMULTI),1)&lt;N10, "Far:Y","Far:N"),IF(CEILING(100 / (I10 * EYEMULTI),1)&lt;O10,"CloseHeadshot:Y","CloseHeadshot:N"),IF(CEILING(100 / (J10 * EYEMULTI),1)&lt;P10,"FarHeadshot:Y","FarHeadshot:N"))</f>
        <v>Close:N,Far:Y,CloseHeadshot:N,FarHeadshot:N</v>
      </c>
      <c r="R10" s="4" t="str">
        <f t="array" ref="R10">JOIN(",",IF(CEILING(100 / (C10 * FJMULTI),1)&gt;M10,"Close:Y","Close:N"),IF(CEILING(100 / (D10 * FJMULTI),1)&gt;N10, "Far:Y","Far:N"),IF(CEILING(100 / (I10 * FJMULTI),1)&gt;O10,"CloseHeadshot:Y","CloseHeadshot:N"),IF(CEILING(100 / (J10 * FJMULTI),1)&gt;P10,"FarHeadshot:Y","FarHeadshot:N"))</f>
        <v>Close:Y,Far:Y,CloseHeadshot:N,FarHeadshot:Y</v>
      </c>
      <c r="S10" s="3">
        <f t="shared" si="11"/>
        <v>0.396</v>
      </c>
      <c r="T10" s="4">
        <f t="shared" si="12"/>
        <v>0.659</v>
      </c>
      <c r="U10" s="4">
        <f t="shared" si="13"/>
        <v>0.264</v>
      </c>
      <c r="V10" s="4">
        <f t="shared" si="14"/>
        <v>0.659</v>
      </c>
      <c r="W10" s="4">
        <f t="shared" si="15"/>
        <v>7.58</v>
      </c>
      <c r="X10" s="4">
        <f t="shared" si="16"/>
        <v>0.495</v>
      </c>
      <c r="Y10" s="4">
        <f t="shared" si="17"/>
        <v>184.85</v>
      </c>
      <c r="Z10" s="3" t="s">
        <v>31</v>
      </c>
      <c r="AA10" s="1" t="s">
        <v>32</v>
      </c>
      <c r="AB10" s="1" t="s">
        <v>32</v>
      </c>
      <c r="AC10" s="1" t="s">
        <v>32</v>
      </c>
      <c r="AD10" s="1" t="s">
        <v>32</v>
      </c>
    </row>
    <row r="11">
      <c r="A11" s="1" t="s">
        <v>41</v>
      </c>
      <c r="B11" s="1">
        <v>300.0</v>
      </c>
      <c r="C11" s="1">
        <v>60.0</v>
      </c>
      <c r="D11" s="1">
        <v>40.0</v>
      </c>
      <c r="E11" s="4">
        <f t="shared" si="3"/>
        <v>300</v>
      </c>
      <c r="F11" s="4">
        <f t="shared" si="4"/>
        <v>200</v>
      </c>
      <c r="G11" s="7">
        <v>5.0</v>
      </c>
      <c r="H11" s="4">
        <f t="shared" si="5"/>
        <v>2</v>
      </c>
      <c r="I11" s="1">
        <v>120.0</v>
      </c>
      <c r="J11" s="1">
        <f t="shared" si="6"/>
        <v>80</v>
      </c>
      <c r="K11" s="4">
        <f t="shared" si="7"/>
        <v>600</v>
      </c>
      <c r="L11" s="4">
        <f t="shared" si="8"/>
        <v>400</v>
      </c>
      <c r="M11" s="4">
        <f t="shared" ref="M11:N11" si="32">CEILING(100/C11,1)</f>
        <v>2</v>
      </c>
      <c r="N11" s="6">
        <f t="shared" si="32"/>
        <v>3</v>
      </c>
      <c r="O11" s="4">
        <f t="shared" ref="O11:P11" si="33">CEILING(100/I11,1)</f>
        <v>1</v>
      </c>
      <c r="P11" s="4">
        <f t="shared" si="33"/>
        <v>2</v>
      </c>
      <c r="Q11" s="4" t="str">
        <f t="array" ref="Q11">JOIN(",",IF(CEILING(100 / (C11 * EYEMULTI),1)&lt;M11,"Close:Y","Close:N"),IF(CEILING(100 / (D11 * EYEMULTI),1)&lt;N11, "Far:Y","Far:N"),IF(CEILING(100 / (I11 * EYEMULTI),1)&lt;O11,"CloseHeadshot:Y","CloseHeadshot:N"),IF(CEILING(100 / (J11 * EYEMULTI),1)&lt;P11,"FarHeadshot:Y","FarHeadshot:N"))</f>
        <v>Close:N,Far:N,CloseHeadshot:N,FarHeadshot:N</v>
      </c>
      <c r="R11" s="4" t="str">
        <f t="array" ref="R11">JOIN(",",IF(CEILING(100 / (C11 * FJMULTI),1)&gt;M11,"Close:Y","Close:N"),IF(CEILING(100 / (D11 * FJMULTI),1)&gt;N11, "Far:Y","Far:N"),IF(CEILING(100 / (I11 * FJMULTI),1)&gt;O11,"CloseHeadshot:Y","CloseHeadshot:N"),IF(CEILING(100 / (J11 * FJMULTI),1)&gt;P11,"FarHeadshot:Y","FarHeadshot:N"))</f>
        <v>Close:N,Far:N,CloseHeadshot:N,FarHeadshot:N</v>
      </c>
      <c r="S11" s="3">
        <f t="shared" si="11"/>
        <v>0.2</v>
      </c>
      <c r="T11" s="4">
        <f t="shared" si="12"/>
        <v>0.4</v>
      </c>
      <c r="U11" s="4">
        <f t="shared" si="13"/>
        <v>0</v>
      </c>
      <c r="V11" s="4">
        <f t="shared" si="14"/>
        <v>0.4</v>
      </c>
      <c r="W11" s="4">
        <f t="shared" si="15"/>
        <v>25</v>
      </c>
      <c r="X11" s="4">
        <f t="shared" si="16"/>
        <v>0.25</v>
      </c>
      <c r="Y11" s="4">
        <f t="shared" si="17"/>
        <v>335</v>
      </c>
      <c r="Z11" s="3" t="s">
        <v>31</v>
      </c>
      <c r="AA11" s="1">
        <v>10.0</v>
      </c>
      <c r="AB11" s="1">
        <v>100.0</v>
      </c>
      <c r="AC11" s="1" t="s">
        <v>32</v>
      </c>
      <c r="AD11" s="1">
        <v>2.0</v>
      </c>
    </row>
    <row r="12">
      <c r="A12" s="1" t="s">
        <v>42</v>
      </c>
      <c r="B12" s="1">
        <v>695.0</v>
      </c>
      <c r="C12" s="1">
        <v>32.0</v>
      </c>
      <c r="D12" s="1">
        <v>20.0</v>
      </c>
      <c r="E12" s="4">
        <f t="shared" si="3"/>
        <v>370.7</v>
      </c>
      <c r="F12" s="4">
        <f t="shared" si="4"/>
        <v>231.7</v>
      </c>
      <c r="G12" s="7">
        <v>1.0</v>
      </c>
      <c r="H12" s="4">
        <f t="shared" si="5"/>
        <v>1.38</v>
      </c>
      <c r="I12" s="1">
        <v>44.0</v>
      </c>
      <c r="J12" s="1">
        <f t="shared" si="6"/>
        <v>28</v>
      </c>
      <c r="K12" s="4">
        <f t="shared" si="7"/>
        <v>509.7</v>
      </c>
      <c r="L12" s="4">
        <f t="shared" si="8"/>
        <v>324.3</v>
      </c>
      <c r="M12" s="4">
        <f t="shared" ref="M12:N12" si="34">CEILING(100/C12,1)</f>
        <v>4</v>
      </c>
      <c r="N12" s="6">
        <f t="shared" si="34"/>
        <v>5</v>
      </c>
      <c r="O12" s="4">
        <f t="shared" ref="O12:P12" si="35">CEILING(100/I12,1)</f>
        <v>3</v>
      </c>
      <c r="P12" s="4">
        <f t="shared" si="35"/>
        <v>4</v>
      </c>
      <c r="Q12" s="4" t="str">
        <f t="array" ref="Q12">JOIN(",",IF(CEILING(100 / (C12 * EYEMULTI),1)&lt;M12,"Close:Y","Close:N"),IF(CEILING(100 / (D12 * EYEMULTI),1)&lt;N12, "Far:Y","Far:N"),IF(CEILING(100 / (I12 * EYEMULTI),1)&lt;O12,"CloseHeadshot:Y","CloseHeadshot:N"),IF(CEILING(100 / (J12 * EYEMULTI),1)&lt;P12,"FarHeadshot:Y","FarHeadshot:N"))</f>
        <v>Close:Y,Far:N,CloseHeadshot:N,FarHeadshot:N</v>
      </c>
      <c r="R12" s="4" t="str">
        <f t="array" ref="R12">JOIN(",",IF(CEILING(100 / (C12 * FJMULTI),1)&gt;M12,"Close:Y","Close:N"),IF(CEILING(100 / (D12 * FJMULTI),1)&gt;N12, "Far:Y","Far:N"),IF(CEILING(100 / (I12 * FJMULTI),1)&gt;O12,"CloseHeadshot:Y","CloseHeadshot:N"),IF(CEILING(100 / (J12 * FJMULTI),1)&gt;P12,"FarHeadshot:Y","FarHeadshot:N"))</f>
        <v>Close:N,Far:Y,CloseHeadshot:N,FarHeadshot:Y</v>
      </c>
      <c r="S12" s="3">
        <f t="shared" si="11"/>
        <v>0.259</v>
      </c>
      <c r="T12" s="4">
        <f t="shared" si="12"/>
        <v>0.345</v>
      </c>
      <c r="U12" s="4">
        <f t="shared" si="13"/>
        <v>0.173</v>
      </c>
      <c r="V12" s="4">
        <f t="shared" si="14"/>
        <v>0.345</v>
      </c>
      <c r="W12" s="4">
        <f t="shared" si="15"/>
        <v>11.58</v>
      </c>
      <c r="X12" s="4">
        <f t="shared" si="16"/>
        <v>0.281</v>
      </c>
      <c r="Y12" s="4">
        <f t="shared" si="17"/>
        <v>306.175</v>
      </c>
      <c r="Z12" s="3" t="s">
        <v>31</v>
      </c>
      <c r="AA12" s="1" t="s">
        <v>32</v>
      </c>
      <c r="AB12" s="1" t="s">
        <v>32</v>
      </c>
      <c r="AC12" s="1" t="s">
        <v>32</v>
      </c>
      <c r="AD12" s="1" t="s">
        <v>32</v>
      </c>
    </row>
    <row r="13">
      <c r="A13" s="1" t="s">
        <v>43</v>
      </c>
      <c r="B13" s="1">
        <v>1050.0</v>
      </c>
      <c r="C13" s="1">
        <v>32.0</v>
      </c>
      <c r="D13" s="1">
        <v>20.0</v>
      </c>
      <c r="E13" s="4">
        <f t="shared" si="3"/>
        <v>560</v>
      </c>
      <c r="F13" s="4">
        <f t="shared" si="4"/>
        <v>350</v>
      </c>
      <c r="G13" s="7">
        <v>2.0</v>
      </c>
      <c r="H13" s="4">
        <f t="shared" si="5"/>
        <v>1.5</v>
      </c>
      <c r="I13" s="1">
        <v>48.0</v>
      </c>
      <c r="J13" s="1">
        <f t="shared" si="6"/>
        <v>30</v>
      </c>
      <c r="K13" s="4">
        <f t="shared" si="7"/>
        <v>840</v>
      </c>
      <c r="L13" s="4">
        <f t="shared" si="8"/>
        <v>525</v>
      </c>
      <c r="M13" s="4">
        <f t="shared" ref="M13:N13" si="36">CEILING(100/C13,1)</f>
        <v>4</v>
      </c>
      <c r="N13" s="6">
        <f t="shared" si="36"/>
        <v>5</v>
      </c>
      <c r="O13" s="4">
        <f t="shared" ref="O13:P13" si="37">CEILING(100/I13,1)</f>
        <v>3</v>
      </c>
      <c r="P13" s="4">
        <f t="shared" si="37"/>
        <v>4</v>
      </c>
      <c r="Q13" s="4" t="str">
        <f t="array" ref="Q13">JOIN(",",IF(CEILING(100 / (C13 * EYEMULTI),1)&lt;M13,"Close:Y","Close:N"),IF(CEILING(100 / (D13 * EYEMULTI),1)&lt;N13, "Far:Y","Far:N"),IF(CEILING(100 / (I13 * EYEMULTI),1)&lt;O13,"CloseHeadshot:Y","CloseHeadshot:N"),IF(CEILING(100 / (J13 * EYEMULTI),1)&lt;P13,"FarHeadshot:Y","FarHeadshot:N"))</f>
        <v>Close:Y,Far:N,CloseHeadshot:Y,FarHeadshot:N</v>
      </c>
      <c r="R13" s="4" t="str">
        <f t="array" ref="R13">JOIN(",",IF(CEILING(100 / (C13 * FJMULTI),1)&gt;M13,"Close:Y","Close:N"),IF(CEILING(100 / (D13 * FJMULTI),1)&gt;N13, "Far:Y","Far:N"),IF(CEILING(100 / (I13 * FJMULTI),1)&gt;O13,"CloseHeadshot:Y","CloseHeadshot:N"),IF(CEILING(100 / (J13 * FJMULTI),1)&gt;P13,"FarHeadshot:Y","FarHeadshot:N"))</f>
        <v>Close:N,Far:Y,CloseHeadshot:N,FarHeadshot:N</v>
      </c>
      <c r="S13" s="3">
        <f t="shared" si="11"/>
        <v>0.171</v>
      </c>
      <c r="T13" s="4">
        <f t="shared" si="12"/>
        <v>0.229</v>
      </c>
      <c r="U13" s="4">
        <f t="shared" si="13"/>
        <v>0.114</v>
      </c>
      <c r="V13" s="4">
        <f t="shared" si="14"/>
        <v>0.229</v>
      </c>
      <c r="W13" s="4">
        <f t="shared" si="15"/>
        <v>35</v>
      </c>
      <c r="X13" s="4">
        <f t="shared" si="16"/>
        <v>0.186</v>
      </c>
      <c r="Y13" s="4">
        <f t="shared" si="17"/>
        <v>486.25</v>
      </c>
      <c r="Z13" s="3" t="s">
        <v>31</v>
      </c>
      <c r="AA13" s="1">
        <v>5.0</v>
      </c>
      <c r="AB13" s="1">
        <v>100.0</v>
      </c>
      <c r="AC13" s="1" t="s">
        <v>32</v>
      </c>
      <c r="AD13" s="1">
        <v>2.0</v>
      </c>
    </row>
    <row r="14">
      <c r="G14" s="7"/>
      <c r="N14" s="6"/>
      <c r="R14" s="4" t="str">
        <f t="array" ref="R14">JOIN(",",IF(CEILING(100 / (C14 * FJMULTI),1)&gt;M14,"Close:Y","Close:N"),IF(CEILING(100 / (D14 * FJMULTI),1)&gt;N14, "Far:Y","Far:N"),IF(CEILING(100 / (I14 * FJMULTI),1)&gt;O14,"CloseHeadshot:Y","CloseHeadshot:N"),IF(CEILING(100 / (J14 * FJMULTI),1)&gt;P14,"FarHeadshot:Y","FarHeadshot:N"))</f>
        <v>#DIV/0!</v>
      </c>
      <c r="S14" s="3"/>
      <c r="Z14" s="3"/>
    </row>
    <row r="15">
      <c r="A15" s="1" t="s">
        <v>44</v>
      </c>
      <c r="B15" s="1">
        <v>90.0</v>
      </c>
      <c r="C15" s="1">
        <v>133.0</v>
      </c>
      <c r="D15" s="1">
        <v>5.0</v>
      </c>
      <c r="E15" s="4">
        <f t="shared" ref="E15:E72" si="40">ROUND(MULTIPLY(B15,C15) / 60, 1) </f>
        <v>199.5</v>
      </c>
      <c r="F15" s="4">
        <f t="shared" ref="F15:F72" si="41">ROUND(MULTIPLY(B15,D15) / 60, 1) </f>
        <v>7.5</v>
      </c>
      <c r="G15" s="5">
        <v>15.0</v>
      </c>
      <c r="H15" s="4">
        <f t="shared" ref="H15:H72" si="42">ROUND(DIVIDE(I15,C15), 2)</f>
        <v>1.16</v>
      </c>
      <c r="I15" s="1">
        <v>154.0</v>
      </c>
      <c r="J15" s="1">
        <f t="shared" ref="J15:J72" si="43">ROUND(MULTIPLY(D15,H15),0)</f>
        <v>6</v>
      </c>
      <c r="K15" s="4">
        <f t="shared" ref="K15:K72" si="44">ROUND(MULTIPLY(B15,I15) / 60, 1) </f>
        <v>231</v>
      </c>
      <c r="L15" s="4">
        <f t="shared" ref="L15:L72" si="45">ROUND(MULTIPLY(B15,J15) / 60, 1) </f>
        <v>9</v>
      </c>
      <c r="M15" s="4">
        <f t="shared" ref="M15:N15" si="38">CEILING(100/C15,1)</f>
        <v>1</v>
      </c>
      <c r="N15" s="6">
        <f t="shared" si="38"/>
        <v>20</v>
      </c>
      <c r="O15" s="4">
        <f t="shared" ref="O15:P15" si="39">CEILING(100/I15,1)</f>
        <v>1</v>
      </c>
      <c r="P15" s="4">
        <f t="shared" si="39"/>
        <v>17</v>
      </c>
      <c r="Q15" s="4" t="str">
        <f t="array" ref="Q15">JOIN(",",IF(CEILING(100 / (C15 * EYEMULTI),1)&lt;M15,"Close:Y","Close:N"),IF(CEILING(100 / (D15 * EYEMULTI),1)&lt;N15, "Far:Y","Far:N"),IF(CEILING(100 / (I15 * EYEMULTI),1)&lt;O15,"CloseHeadshot:Y","CloseHeadshot:N"),IF(CEILING(100 / (J15 * EYEMULTI),1)&lt;P15,"FarHeadshot:Y","FarHeadshot:N"))</f>
        <v>Close:N,Far:Y,CloseHeadshot:N,FarHeadshot:Y</v>
      </c>
      <c r="R15" s="4" t="str">
        <f t="array" ref="R15">JOIN(",",IF(CEILING(100 / (C15 * FJMULTI),1)&gt;M15,"Close:Y","Close:N"),IF(CEILING(100 / (D15 * FJMULTI),1)&gt;N15, "Far:Y","Far:N"),IF(CEILING(100 / (I15 * FJMULTI),1)&gt;O15,"CloseHeadshot:Y","CloseHeadshot:N"),IF(CEILING(100 / (J15 * FJMULTI),1)&gt;P15,"FarHeadshot:Y","FarHeadshot:N"))</f>
        <v>Close:N,Far:Y,CloseHeadshot:N,FarHeadshot:Y</v>
      </c>
      <c r="S15" s="3">
        <f t="shared" ref="S15:S72" si="48">ROUND((M15 -1) / (B15 / 60),3)</f>
        <v>0</v>
      </c>
      <c r="T15" s="4">
        <f t="shared" ref="T15:T72" si="49">ROUND((N15 -1) / (B15 / 60),3)</f>
        <v>12.667</v>
      </c>
      <c r="U15" s="4">
        <f t="shared" ref="U15:U72" si="50">ROUND((O15 -1) / (B15 / 60),3)</f>
        <v>0</v>
      </c>
      <c r="V15" s="4">
        <f t="shared" ref="V15:V72" si="51">ROUND((N15 -1) / (B15 / 60),3)</f>
        <v>12.667</v>
      </c>
      <c r="W15" s="4">
        <f t="shared" ref="W15:W72" si="52">ROUND(B15 / 60 * G15, 2)</f>
        <v>22.5</v>
      </c>
      <c r="X15" s="4">
        <f t="shared" ref="X15:X72" si="53">ROUND(AVERAGE(S15:V15),3)</f>
        <v>6.334</v>
      </c>
      <c r="Y15" s="4">
        <f t="shared" ref="Y15:Y72" si="54">SUM(D15:E15, K15:L15) / 4</f>
        <v>111.125</v>
      </c>
      <c r="Z15" s="3" t="s">
        <v>44</v>
      </c>
      <c r="AA15" s="1">
        <v>50.0</v>
      </c>
      <c r="AB15" s="1">
        <v>100.0</v>
      </c>
      <c r="AC15" s="1" t="s">
        <v>32</v>
      </c>
      <c r="AD15" s="1">
        <v>2.0</v>
      </c>
    </row>
    <row r="16">
      <c r="A16" s="1" t="s">
        <v>45</v>
      </c>
      <c r="B16" s="1">
        <v>80.0</v>
      </c>
      <c r="C16" s="1">
        <v>154.0</v>
      </c>
      <c r="D16" s="1">
        <v>16.0</v>
      </c>
      <c r="E16" s="4">
        <f t="shared" si="40"/>
        <v>205.3</v>
      </c>
      <c r="F16" s="4">
        <f t="shared" si="41"/>
        <v>21.3</v>
      </c>
      <c r="G16" s="5">
        <v>8.0</v>
      </c>
      <c r="H16" s="4">
        <f t="shared" si="42"/>
        <v>1.09</v>
      </c>
      <c r="I16" s="1">
        <v>168.0</v>
      </c>
      <c r="J16" s="1">
        <f t="shared" si="43"/>
        <v>17</v>
      </c>
      <c r="K16" s="4">
        <f t="shared" si="44"/>
        <v>224</v>
      </c>
      <c r="L16" s="4">
        <f t="shared" si="45"/>
        <v>22.7</v>
      </c>
      <c r="M16" s="4">
        <f t="shared" ref="M16:N16" si="46">CEILING(100/C16,1)</f>
        <v>1</v>
      </c>
      <c r="N16" s="6">
        <f t="shared" si="46"/>
        <v>7</v>
      </c>
      <c r="O16" s="4">
        <f t="shared" ref="O16:P16" si="47">CEILING(100/I16,1)</f>
        <v>1</v>
      </c>
      <c r="P16" s="4">
        <f t="shared" si="47"/>
        <v>6</v>
      </c>
      <c r="Q16" s="4" t="str">
        <f t="array" ref="Q16">JOIN(",",IF(CEILING(100 / (C16 * EYEMULTI),1)&lt;M16,"Close:Y","Close:N"),IF(CEILING(100 / (D16 * EYEMULTI),1)&lt;N16, "Far:Y","Far:N"),IF(CEILING(100 / (I16 * EYEMULTI),1)&lt;O16,"CloseHeadshot:Y","CloseHeadshot:N"),IF(CEILING(100 / (J16 * EYEMULTI),1)&lt;P16,"FarHeadshot:Y","FarHeadshot:N"))</f>
        <v>Close:N,Far:Y,CloseHeadshot:N,FarHeadshot:N</v>
      </c>
      <c r="R16" s="4" t="str">
        <f t="array" ref="R16">JOIN(",",IF(CEILING(100 / (C16 * FJMULTI),1)&gt;M16,"Close:Y","Close:N"),IF(CEILING(100 / (D16 * FJMULTI),1)&gt;N16, "Far:Y","Far:N"),IF(CEILING(100 / (I16 * FJMULTI),1)&gt;O16,"CloseHeadshot:Y","CloseHeadshot:N"),IF(CEILING(100 / (J16 * FJMULTI),1)&gt;P16,"FarHeadshot:Y","FarHeadshot:N"))</f>
        <v>Close:N,Far:Y,CloseHeadshot:N,FarHeadshot:Y</v>
      </c>
      <c r="S16" s="3">
        <f t="shared" si="48"/>
        <v>0</v>
      </c>
      <c r="T16" s="4">
        <f t="shared" si="49"/>
        <v>4.5</v>
      </c>
      <c r="U16" s="4">
        <f t="shared" si="50"/>
        <v>0</v>
      </c>
      <c r="V16" s="4">
        <f t="shared" si="51"/>
        <v>4.5</v>
      </c>
      <c r="W16" s="4">
        <f t="shared" si="52"/>
        <v>10.67</v>
      </c>
      <c r="X16" s="4">
        <f t="shared" si="53"/>
        <v>2.25</v>
      </c>
      <c r="Y16" s="4">
        <f t="shared" si="54"/>
        <v>117</v>
      </c>
      <c r="Z16" s="3" t="s">
        <v>44</v>
      </c>
      <c r="AA16" s="1" t="s">
        <v>32</v>
      </c>
      <c r="AB16" s="1" t="s">
        <v>32</v>
      </c>
      <c r="AC16" s="1" t="s">
        <v>32</v>
      </c>
      <c r="AD16" s="1" t="s">
        <v>32</v>
      </c>
    </row>
    <row r="17">
      <c r="A17" s="1" t="s">
        <v>46</v>
      </c>
      <c r="B17" s="1">
        <v>370.0</v>
      </c>
      <c r="C17" s="1">
        <v>112.0</v>
      </c>
      <c r="D17" s="1">
        <v>10.0</v>
      </c>
      <c r="E17" s="4">
        <f t="shared" si="40"/>
        <v>690.7</v>
      </c>
      <c r="F17" s="4">
        <f t="shared" si="41"/>
        <v>61.7</v>
      </c>
      <c r="G17" s="5">
        <v>7.0</v>
      </c>
      <c r="H17" s="4">
        <f t="shared" si="42"/>
        <v>1.19</v>
      </c>
      <c r="I17" s="1">
        <v>133.0</v>
      </c>
      <c r="J17" s="1">
        <f t="shared" si="43"/>
        <v>12</v>
      </c>
      <c r="K17" s="4">
        <f t="shared" si="44"/>
        <v>820.2</v>
      </c>
      <c r="L17" s="4">
        <f t="shared" si="45"/>
        <v>74</v>
      </c>
      <c r="M17" s="4">
        <f t="shared" ref="M17:N17" si="55">CEILING(100/C17,1)</f>
        <v>1</v>
      </c>
      <c r="N17" s="6">
        <f t="shared" si="55"/>
        <v>10</v>
      </c>
      <c r="O17" s="4">
        <f t="shared" ref="O17:P17" si="56">CEILING(100/I17,1)</f>
        <v>1</v>
      </c>
      <c r="P17" s="4">
        <f t="shared" si="56"/>
        <v>9</v>
      </c>
      <c r="Q17" s="4" t="str">
        <f t="array" ref="Q17">JOIN(",",IF(CEILING(100 / (C17 * EYEMULTI),1)&lt;M17,"Close:Y","Close:N"),IF(CEILING(100 / (D17 * EYEMULTI),1)&lt;N17, "Far:Y","Far:N"),IF(CEILING(100 / (I17 * EYEMULTI),1)&lt;O17,"CloseHeadshot:Y","CloseHeadshot:N"),IF(CEILING(100 / (J17 * EYEMULTI),1)&lt;P17,"FarHeadshot:Y","FarHeadshot:N"))</f>
        <v>Close:N,Far:N,CloseHeadshot:N,FarHeadshot:Y</v>
      </c>
      <c r="R17" s="4" t="str">
        <f t="array" ref="R17">JOIN(",",IF(CEILING(100 / (C17 * FJMULTI),1)&gt;M17,"Close:Y","Close:N"),IF(CEILING(100 / (D17 * FJMULTI),1)&gt;N17, "Far:Y","Far:N"),IF(CEILING(100 / (I17 * FJMULTI),1)&gt;O17,"CloseHeadshot:Y","CloseHeadshot:N"),IF(CEILING(100 / (J17 * FJMULTI),1)&gt;P17,"FarHeadshot:Y","FarHeadshot:N"))</f>
        <v>Close:Y,Far:Y,CloseHeadshot:N,FarHeadshot:Y</v>
      </c>
      <c r="S17" s="3">
        <f t="shared" si="48"/>
        <v>0</v>
      </c>
      <c r="T17" s="4">
        <f t="shared" si="49"/>
        <v>1.459</v>
      </c>
      <c r="U17" s="4">
        <f t="shared" si="50"/>
        <v>0</v>
      </c>
      <c r="V17" s="4">
        <f t="shared" si="51"/>
        <v>1.459</v>
      </c>
      <c r="W17" s="4">
        <f t="shared" si="52"/>
        <v>43.17</v>
      </c>
      <c r="X17" s="4">
        <f t="shared" si="53"/>
        <v>0.73</v>
      </c>
      <c r="Y17" s="4">
        <f t="shared" si="54"/>
        <v>398.725</v>
      </c>
      <c r="Z17" s="3" t="s">
        <v>44</v>
      </c>
      <c r="AA17" s="1">
        <v>25.0</v>
      </c>
      <c r="AB17" s="1">
        <v>100.0</v>
      </c>
      <c r="AC17" s="1" t="s">
        <v>32</v>
      </c>
      <c r="AD17" s="1">
        <v>3.0</v>
      </c>
    </row>
    <row r="18">
      <c r="A18" s="1" t="s">
        <v>47</v>
      </c>
      <c r="B18" s="1">
        <v>110.0</v>
      </c>
      <c r="C18" s="1">
        <v>119.0</v>
      </c>
      <c r="D18" s="1">
        <v>9.0</v>
      </c>
      <c r="E18" s="4">
        <f t="shared" si="40"/>
        <v>218.2</v>
      </c>
      <c r="F18" s="4">
        <f t="shared" si="41"/>
        <v>16.5</v>
      </c>
      <c r="G18" s="5">
        <v>15.0</v>
      </c>
      <c r="H18" s="4">
        <f t="shared" si="42"/>
        <v>1.29</v>
      </c>
      <c r="I18" s="1">
        <v>154.0</v>
      </c>
      <c r="J18" s="1">
        <f t="shared" si="43"/>
        <v>12</v>
      </c>
      <c r="K18" s="4">
        <f t="shared" si="44"/>
        <v>282.3</v>
      </c>
      <c r="L18" s="4">
        <f t="shared" si="45"/>
        <v>22</v>
      </c>
      <c r="M18" s="4">
        <f t="shared" ref="M18:N18" si="57">CEILING(100/C18,1)</f>
        <v>1</v>
      </c>
      <c r="N18" s="6">
        <f t="shared" si="57"/>
        <v>12</v>
      </c>
      <c r="O18" s="4">
        <f t="shared" ref="O18:P18" si="58">CEILING(100/I18,1)</f>
        <v>1</v>
      </c>
      <c r="P18" s="4">
        <f t="shared" si="58"/>
        <v>9</v>
      </c>
      <c r="Q18" s="4" t="str">
        <f t="array" ref="Q18">JOIN(",",IF(CEILING(100 / (C18 * EYEMULTI),1)&lt;M18,"Close:Y","Close:N"),IF(CEILING(100 / (D18 * EYEMULTI),1)&lt;N18, "Far:Y","Far:N"),IF(CEILING(100 / (I18 * EYEMULTI),1)&lt;O18,"CloseHeadshot:Y","CloseHeadshot:N"),IF(CEILING(100 / (J18 * EYEMULTI),1)&lt;P18,"FarHeadshot:Y","FarHeadshot:N"))</f>
        <v>Close:N,Far:Y,CloseHeadshot:N,FarHeadshot:Y</v>
      </c>
      <c r="R18" s="4" t="str">
        <f t="array" ref="R18">JOIN(",",IF(CEILING(100 / (C18 * FJMULTI),1)&gt;M18,"Close:Y","Close:N"),IF(CEILING(100 / (D18 * FJMULTI),1)&gt;N18, "Far:Y","Far:N"),IF(CEILING(100 / (I18 * FJMULTI),1)&gt;O18,"CloseHeadshot:Y","CloseHeadshot:N"),IF(CEILING(100 / (J18 * FJMULTI),1)&gt;P18,"FarHeadshot:Y","FarHeadshot:N"))</f>
        <v>Close:N,Far:Y,CloseHeadshot:N,FarHeadshot:Y</v>
      </c>
      <c r="S18" s="3">
        <f t="shared" si="48"/>
        <v>0</v>
      </c>
      <c r="T18" s="4">
        <f t="shared" si="49"/>
        <v>6</v>
      </c>
      <c r="U18" s="4">
        <f t="shared" si="50"/>
        <v>0</v>
      </c>
      <c r="V18" s="4">
        <f t="shared" si="51"/>
        <v>6</v>
      </c>
      <c r="W18" s="4">
        <f t="shared" si="52"/>
        <v>27.5</v>
      </c>
      <c r="X18" s="4">
        <f t="shared" si="53"/>
        <v>3</v>
      </c>
      <c r="Y18" s="4">
        <f t="shared" si="54"/>
        <v>132.875</v>
      </c>
      <c r="Z18" s="3" t="s">
        <v>44</v>
      </c>
      <c r="AA18" s="1" t="s">
        <v>32</v>
      </c>
      <c r="AB18" s="1" t="s">
        <v>32</v>
      </c>
      <c r="AC18" s="1" t="s">
        <v>32</v>
      </c>
      <c r="AD18" s="1" t="s">
        <v>32</v>
      </c>
    </row>
    <row r="19">
      <c r="A19" s="1" t="s">
        <v>48</v>
      </c>
      <c r="B19" s="1">
        <v>165.0</v>
      </c>
      <c r="C19" s="1">
        <v>140.0</v>
      </c>
      <c r="D19" s="1">
        <v>8.0</v>
      </c>
      <c r="E19" s="4">
        <f t="shared" si="40"/>
        <v>385</v>
      </c>
      <c r="F19" s="4">
        <f t="shared" si="41"/>
        <v>22</v>
      </c>
      <c r="G19" s="5">
        <v>5.0</v>
      </c>
      <c r="H19" s="4">
        <f t="shared" si="42"/>
        <v>1.1</v>
      </c>
      <c r="I19" s="1">
        <v>154.0</v>
      </c>
      <c r="J19" s="1">
        <f t="shared" si="43"/>
        <v>9</v>
      </c>
      <c r="K19" s="4">
        <f t="shared" si="44"/>
        <v>423.5</v>
      </c>
      <c r="L19" s="4">
        <f t="shared" si="45"/>
        <v>24.8</v>
      </c>
      <c r="M19" s="4">
        <f t="shared" ref="M19:N19" si="59">CEILING(100/C19,1)</f>
        <v>1</v>
      </c>
      <c r="N19" s="6">
        <f t="shared" si="59"/>
        <v>13</v>
      </c>
      <c r="O19" s="4">
        <f t="shared" ref="O19:P19" si="60">CEILING(100/I19,1)</f>
        <v>1</v>
      </c>
      <c r="P19" s="4">
        <f t="shared" si="60"/>
        <v>12</v>
      </c>
      <c r="Q19" s="4" t="str">
        <f t="array" ref="Q19">JOIN(",",IF(CEILING(100 / (C19 * EYEMULTI),1)&lt;M19,"Close:Y","Close:N"),IF(CEILING(100 / (D19 * EYEMULTI),1)&lt;N19, "Far:Y","Far:N"),IF(CEILING(100 / (I19 * EYEMULTI),1)&lt;O19,"CloseHeadshot:Y","CloseHeadshot:N"),IF(CEILING(100 / (J19 * EYEMULTI),1)&lt;P19,"FarHeadshot:Y","FarHeadshot:N"))</f>
        <v>Close:N,Far:Y,CloseHeadshot:N,FarHeadshot:Y</v>
      </c>
      <c r="R19" s="4" t="str">
        <f t="array" ref="R19">JOIN(",",IF(CEILING(100 / (C19 * FJMULTI),1)&gt;M19,"Close:Y","Close:N"),IF(CEILING(100 / (D19 * FJMULTI),1)&gt;N19, "Far:Y","Far:N"),IF(CEILING(100 / (I19 * FJMULTI),1)&gt;O19,"CloseHeadshot:Y","CloseHeadshot:N"),IF(CEILING(100 / (J19 * FJMULTI),1)&gt;P19,"FarHeadshot:Y","FarHeadshot:N"))</f>
        <v>Close:N,Far:Y,CloseHeadshot:N,FarHeadshot:Y</v>
      </c>
      <c r="S19" s="3">
        <f t="shared" si="48"/>
        <v>0</v>
      </c>
      <c r="T19" s="4">
        <f t="shared" si="49"/>
        <v>4.364</v>
      </c>
      <c r="U19" s="4">
        <f t="shared" si="50"/>
        <v>0</v>
      </c>
      <c r="V19" s="4">
        <f t="shared" si="51"/>
        <v>4.364</v>
      </c>
      <c r="W19" s="4">
        <f t="shared" si="52"/>
        <v>13.75</v>
      </c>
      <c r="X19" s="4">
        <f t="shared" si="53"/>
        <v>2.182</v>
      </c>
      <c r="Y19" s="4">
        <f t="shared" si="54"/>
        <v>210.325</v>
      </c>
      <c r="Z19" s="3" t="s">
        <v>44</v>
      </c>
      <c r="AA19" s="1">
        <v>31.0</v>
      </c>
      <c r="AB19" s="1">
        <v>125.0</v>
      </c>
      <c r="AC19" s="1" t="s">
        <v>32</v>
      </c>
      <c r="AD19" s="1">
        <v>3.0</v>
      </c>
    </row>
    <row r="20">
      <c r="A20" s="1" t="s">
        <v>49</v>
      </c>
      <c r="B20" s="1">
        <v>160.0</v>
      </c>
      <c r="C20" s="1">
        <v>126.0</v>
      </c>
      <c r="D20" s="1">
        <v>8.0</v>
      </c>
      <c r="E20" s="4">
        <f t="shared" si="40"/>
        <v>336</v>
      </c>
      <c r="F20" s="4">
        <f t="shared" si="41"/>
        <v>21.3</v>
      </c>
      <c r="G20" s="5">
        <v>5.0</v>
      </c>
      <c r="H20" s="4">
        <f t="shared" si="42"/>
        <v>1.17</v>
      </c>
      <c r="I20" s="1">
        <v>147.0</v>
      </c>
      <c r="J20" s="1">
        <f t="shared" si="43"/>
        <v>9</v>
      </c>
      <c r="K20" s="4">
        <f t="shared" si="44"/>
        <v>392</v>
      </c>
      <c r="L20" s="4">
        <f t="shared" si="45"/>
        <v>24</v>
      </c>
      <c r="M20" s="4">
        <f t="shared" ref="M20:N20" si="61">CEILING(100/C20,1)</f>
        <v>1</v>
      </c>
      <c r="N20" s="6">
        <f t="shared" si="61"/>
        <v>13</v>
      </c>
      <c r="O20" s="4">
        <f t="shared" ref="O20:P20" si="62">CEILING(100/I20,1)</f>
        <v>1</v>
      </c>
      <c r="P20" s="4">
        <f t="shared" si="62"/>
        <v>12</v>
      </c>
      <c r="Q20" s="4" t="str">
        <f t="array" ref="Q20">JOIN(",",IF(CEILING(100 / (C20 * EYEMULTI),1)&lt;M20,"Close:Y","Close:N"),IF(CEILING(100 / (D20 * EYEMULTI),1)&lt;N20, "Far:Y","Far:N"),IF(CEILING(100 / (I20 * EYEMULTI),1)&lt;O20,"CloseHeadshot:Y","CloseHeadshot:N"),IF(CEILING(100 / (J20 * EYEMULTI),1)&lt;P20,"FarHeadshot:Y","FarHeadshot:N"))</f>
        <v>Close:N,Far:Y,CloseHeadshot:N,FarHeadshot:Y</v>
      </c>
      <c r="R20" s="4" t="str">
        <f t="array" ref="R20">JOIN(",",IF(CEILING(100 / (C20 * FJMULTI),1)&gt;M20,"Close:Y","Close:N"),IF(CEILING(100 / (D20 * FJMULTI),1)&gt;N20, "Far:Y","Far:N"),IF(CEILING(100 / (I20 * FJMULTI),1)&gt;O20,"CloseHeadshot:Y","CloseHeadshot:N"),IF(CEILING(100 / (J20 * FJMULTI),1)&gt;P20,"FarHeadshot:Y","FarHeadshot:N"))</f>
        <v>Close:N,Far:Y,CloseHeadshot:N,FarHeadshot:Y</v>
      </c>
      <c r="S20" s="3">
        <f t="shared" si="48"/>
        <v>0</v>
      </c>
      <c r="T20" s="4">
        <f t="shared" si="49"/>
        <v>4.5</v>
      </c>
      <c r="U20" s="4">
        <f t="shared" si="50"/>
        <v>0</v>
      </c>
      <c r="V20" s="4">
        <f t="shared" si="51"/>
        <v>4.5</v>
      </c>
      <c r="W20" s="4">
        <f t="shared" si="52"/>
        <v>13.33</v>
      </c>
      <c r="X20" s="4">
        <f t="shared" si="53"/>
        <v>2.25</v>
      </c>
      <c r="Y20" s="4">
        <f t="shared" si="54"/>
        <v>190</v>
      </c>
      <c r="Z20" s="3" t="s">
        <v>44</v>
      </c>
      <c r="AA20" s="1" t="s">
        <v>32</v>
      </c>
      <c r="AB20" s="1" t="s">
        <v>32</v>
      </c>
      <c r="AC20" s="1" t="s">
        <v>32</v>
      </c>
      <c r="AD20" s="1" t="s">
        <v>32</v>
      </c>
    </row>
    <row r="21">
      <c r="A21" s="1" t="s">
        <v>50</v>
      </c>
      <c r="B21" s="1">
        <v>210.0</v>
      </c>
      <c r="C21" s="1">
        <v>161.0</v>
      </c>
      <c r="D21" s="1">
        <v>7.0</v>
      </c>
      <c r="E21" s="4">
        <f t="shared" si="40"/>
        <v>563.5</v>
      </c>
      <c r="F21" s="4">
        <f t="shared" si="41"/>
        <v>24.5</v>
      </c>
      <c r="G21" s="5">
        <v>8.0</v>
      </c>
      <c r="H21" s="4">
        <f t="shared" si="42"/>
        <v>1.17</v>
      </c>
      <c r="I21" s="1">
        <v>189.0</v>
      </c>
      <c r="J21" s="1">
        <f t="shared" si="43"/>
        <v>8</v>
      </c>
      <c r="K21" s="4">
        <f t="shared" si="44"/>
        <v>661.5</v>
      </c>
      <c r="L21" s="4">
        <f t="shared" si="45"/>
        <v>28</v>
      </c>
      <c r="M21" s="4">
        <f t="shared" ref="M21:N21" si="63">CEILING(100/C21,1)</f>
        <v>1</v>
      </c>
      <c r="N21" s="6">
        <f t="shared" si="63"/>
        <v>15</v>
      </c>
      <c r="O21" s="4">
        <f t="shared" ref="O21:P21" si="64">CEILING(100/I21,1)</f>
        <v>1</v>
      </c>
      <c r="P21" s="4">
        <f t="shared" si="64"/>
        <v>13</v>
      </c>
      <c r="Q21" s="4" t="str">
        <f t="array" ref="Q21">JOIN(",",IF(CEILING(100 / (C21 * EYEMULTI),1)&lt;M21,"Close:Y","Close:N"),IF(CEILING(100 / (D21 * EYEMULTI),1)&lt;N21, "Far:Y","Far:N"),IF(CEILING(100 / (I21 * EYEMULTI),1)&lt;O21,"CloseHeadshot:Y","CloseHeadshot:N"),IF(CEILING(100 / (J21 * EYEMULTI),1)&lt;P21,"FarHeadshot:Y","FarHeadshot:N"))</f>
        <v>Close:N,Far:Y,CloseHeadshot:N,FarHeadshot:Y</v>
      </c>
      <c r="R21" s="4" t="str">
        <f t="array" ref="R21">JOIN(",",IF(CEILING(100 / (C21 * FJMULTI),1)&gt;M21,"Close:Y","Close:N"),IF(CEILING(100 / (D21 * FJMULTI),1)&gt;N21, "Far:Y","Far:N"),IF(CEILING(100 / (I21 * FJMULTI),1)&gt;O21,"CloseHeadshot:Y","CloseHeadshot:N"),IF(CEILING(100 / (J21 * FJMULTI),1)&gt;P21,"FarHeadshot:Y","FarHeadshot:N"))</f>
        <v>Close:N,Far:Y,CloseHeadshot:N,FarHeadshot:Y</v>
      </c>
      <c r="S21" s="3">
        <f t="shared" si="48"/>
        <v>0</v>
      </c>
      <c r="T21" s="4">
        <f t="shared" si="49"/>
        <v>4</v>
      </c>
      <c r="U21" s="4">
        <f t="shared" si="50"/>
        <v>0</v>
      </c>
      <c r="V21" s="4">
        <f t="shared" si="51"/>
        <v>4</v>
      </c>
      <c r="W21" s="4">
        <f t="shared" si="52"/>
        <v>28</v>
      </c>
      <c r="X21" s="4">
        <f t="shared" si="53"/>
        <v>2</v>
      </c>
      <c r="Y21" s="4">
        <f t="shared" si="54"/>
        <v>315</v>
      </c>
      <c r="Z21" s="3" t="s">
        <v>44</v>
      </c>
      <c r="AA21" s="1">
        <v>6.0</v>
      </c>
      <c r="AB21" s="1">
        <v>100.0</v>
      </c>
      <c r="AC21" s="1" t="s">
        <v>32</v>
      </c>
      <c r="AD21" s="1">
        <v>1.9</v>
      </c>
    </row>
    <row r="22">
      <c r="A22" s="1" t="s">
        <v>51</v>
      </c>
      <c r="B22" s="1">
        <v>320.0</v>
      </c>
      <c r="C22" s="1">
        <v>112.0</v>
      </c>
      <c r="D22" s="1">
        <v>5.0</v>
      </c>
      <c r="E22" s="4">
        <f t="shared" si="40"/>
        <v>597.3</v>
      </c>
      <c r="F22" s="4">
        <f t="shared" si="41"/>
        <v>26.7</v>
      </c>
      <c r="G22" s="5">
        <v>5.0</v>
      </c>
      <c r="H22" s="4">
        <f t="shared" si="42"/>
        <v>1.5</v>
      </c>
      <c r="I22" s="1">
        <v>168.0</v>
      </c>
      <c r="J22" s="1">
        <f t="shared" si="43"/>
        <v>8</v>
      </c>
      <c r="K22" s="4">
        <f t="shared" si="44"/>
        <v>896</v>
      </c>
      <c r="L22" s="4">
        <f t="shared" si="45"/>
        <v>42.7</v>
      </c>
      <c r="M22" s="4">
        <f t="shared" ref="M22:N22" si="65">CEILING(100/C22,1)</f>
        <v>1</v>
      </c>
      <c r="N22" s="6">
        <f t="shared" si="65"/>
        <v>20</v>
      </c>
      <c r="O22" s="4">
        <f t="shared" ref="O22:P22" si="66">CEILING(100/I22,1)</f>
        <v>1</v>
      </c>
      <c r="P22" s="4">
        <f t="shared" si="66"/>
        <v>13</v>
      </c>
      <c r="Q22" s="4" t="str">
        <f t="array" ref="Q22">JOIN(",",IF(CEILING(100 / (C22 * EYEMULTI),1)&lt;M22,"Close:Y","Close:N"),IF(CEILING(100 / (D22 * EYEMULTI),1)&lt;N22, "Far:Y","Far:N"),IF(CEILING(100 / (I22 * EYEMULTI),1)&lt;O22,"CloseHeadshot:Y","CloseHeadshot:N"),IF(CEILING(100 / (J22 * EYEMULTI),1)&lt;P22,"FarHeadshot:Y","FarHeadshot:N"))</f>
        <v>Close:N,Far:Y,CloseHeadshot:N,FarHeadshot:Y</v>
      </c>
      <c r="R22" s="4" t="str">
        <f t="array" ref="R22">JOIN(",",IF(CEILING(100 / (C22 * FJMULTI),1)&gt;M22,"Close:Y","Close:N"),IF(CEILING(100 / (D22 * FJMULTI),1)&gt;N22, "Far:Y","Far:N"),IF(CEILING(100 / (I22 * FJMULTI),1)&gt;O22,"CloseHeadshot:Y","CloseHeadshot:N"),IF(CEILING(100 / (J22 * FJMULTI),1)&gt;P22,"FarHeadshot:Y","FarHeadshot:N"))</f>
        <v>Close:Y,Far:Y,CloseHeadshot:N,FarHeadshot:Y</v>
      </c>
      <c r="S22" s="3">
        <f t="shared" si="48"/>
        <v>0</v>
      </c>
      <c r="T22" s="4">
        <f t="shared" si="49"/>
        <v>3.563</v>
      </c>
      <c r="U22" s="4">
        <f t="shared" si="50"/>
        <v>0</v>
      </c>
      <c r="V22" s="4">
        <f t="shared" si="51"/>
        <v>3.563</v>
      </c>
      <c r="W22" s="4">
        <f t="shared" si="52"/>
        <v>26.67</v>
      </c>
      <c r="X22" s="4">
        <f t="shared" si="53"/>
        <v>1.782</v>
      </c>
      <c r="Y22" s="4">
        <f t="shared" si="54"/>
        <v>385.25</v>
      </c>
      <c r="Z22" s="3" t="s">
        <v>44</v>
      </c>
      <c r="AA22" s="1">
        <v>25.0</v>
      </c>
      <c r="AB22" s="1">
        <v>100.0</v>
      </c>
      <c r="AC22" s="1" t="s">
        <v>32</v>
      </c>
      <c r="AD22" s="1">
        <v>3.0</v>
      </c>
    </row>
    <row r="23">
      <c r="A23" s="1" t="s">
        <v>52</v>
      </c>
      <c r="B23" s="1">
        <v>310.0</v>
      </c>
      <c r="C23" s="1">
        <v>210.0</v>
      </c>
      <c r="D23" s="1">
        <v>10.0</v>
      </c>
      <c r="E23" s="4">
        <f t="shared" si="40"/>
        <v>1085</v>
      </c>
      <c r="F23" s="4">
        <f t="shared" si="41"/>
        <v>51.7</v>
      </c>
      <c r="G23" s="5">
        <v>9.0</v>
      </c>
      <c r="H23" s="4">
        <f t="shared" si="42"/>
        <v>1.17</v>
      </c>
      <c r="I23" s="1">
        <v>245.0</v>
      </c>
      <c r="J23" s="1">
        <f t="shared" si="43"/>
        <v>12</v>
      </c>
      <c r="K23" s="4">
        <f t="shared" si="44"/>
        <v>1265.8</v>
      </c>
      <c r="L23" s="4">
        <f t="shared" si="45"/>
        <v>62</v>
      </c>
      <c r="M23" s="4">
        <f t="shared" ref="M23:N23" si="67">CEILING(100/C23,1)</f>
        <v>1</v>
      </c>
      <c r="N23" s="6">
        <f t="shared" si="67"/>
        <v>10</v>
      </c>
      <c r="O23" s="4">
        <f t="shared" ref="O23:P23" si="68">CEILING(100/I23,1)</f>
        <v>1</v>
      </c>
      <c r="P23" s="4">
        <f t="shared" si="68"/>
        <v>9</v>
      </c>
      <c r="Q23" s="4" t="str">
        <f t="array" ref="Q23">JOIN(",",IF(CEILING(100 / (C23 * EYEMULTI),1)&lt;M23,"Close:Y","Close:N"),IF(CEILING(100 / (D23 * EYEMULTI),1)&lt;N23, "Far:Y","Far:N"),IF(CEILING(100 / (I23 * EYEMULTI),1)&lt;O23,"CloseHeadshot:Y","CloseHeadshot:N"),IF(CEILING(100 / (J23 * EYEMULTI),1)&lt;P23,"FarHeadshot:Y","FarHeadshot:N"))</f>
        <v>Close:N,Far:N,CloseHeadshot:N,FarHeadshot:Y</v>
      </c>
      <c r="R23" s="4" t="str">
        <f t="array" ref="R23">JOIN(",",IF(CEILING(100 / (C23 * FJMULTI),1)&gt;M23,"Close:Y","Close:N"),IF(CEILING(100 / (D23 * FJMULTI),1)&gt;N23, "Far:Y","Far:N"),IF(CEILING(100 / (I23 * FJMULTI),1)&gt;O23,"CloseHeadshot:Y","CloseHeadshot:N"),IF(CEILING(100 / (J23 * FJMULTI),1)&gt;P23,"FarHeadshot:Y","FarHeadshot:N"))</f>
        <v>Close:N,Far:Y,CloseHeadshot:N,FarHeadshot:Y</v>
      </c>
      <c r="S23" s="3">
        <f t="shared" si="48"/>
        <v>0</v>
      </c>
      <c r="T23" s="4">
        <f t="shared" si="49"/>
        <v>1.742</v>
      </c>
      <c r="U23" s="4">
        <f t="shared" si="50"/>
        <v>0</v>
      </c>
      <c r="V23" s="4">
        <f t="shared" si="51"/>
        <v>1.742</v>
      </c>
      <c r="W23" s="4">
        <f t="shared" si="52"/>
        <v>46.5</v>
      </c>
      <c r="X23" s="4">
        <f t="shared" si="53"/>
        <v>0.871</v>
      </c>
      <c r="Y23" s="4">
        <f t="shared" si="54"/>
        <v>605.7</v>
      </c>
      <c r="Z23" s="3" t="s">
        <v>44</v>
      </c>
      <c r="AA23" s="1">
        <v>15.0</v>
      </c>
      <c r="AB23" s="1" t="s">
        <v>32</v>
      </c>
      <c r="AC23" s="1" t="s">
        <v>32</v>
      </c>
      <c r="AD23" s="1">
        <v>1.25</v>
      </c>
    </row>
    <row r="24">
      <c r="A24" s="1" t="s">
        <v>53</v>
      </c>
      <c r="B24" s="1">
        <v>830.0</v>
      </c>
      <c r="C24" s="1">
        <v>20.0</v>
      </c>
      <c r="D24" s="1">
        <v>14.0</v>
      </c>
      <c r="E24" s="4">
        <f t="shared" si="40"/>
        <v>276.7</v>
      </c>
      <c r="F24" s="4">
        <f t="shared" si="41"/>
        <v>193.7</v>
      </c>
      <c r="G24" s="5">
        <v>0.65</v>
      </c>
      <c r="H24" s="4">
        <f t="shared" si="42"/>
        <v>1.5</v>
      </c>
      <c r="I24" s="1">
        <v>30.0</v>
      </c>
      <c r="J24" s="1">
        <f t="shared" si="43"/>
        <v>21</v>
      </c>
      <c r="K24" s="4">
        <f t="shared" si="44"/>
        <v>415</v>
      </c>
      <c r="L24" s="4">
        <f t="shared" si="45"/>
        <v>290.5</v>
      </c>
      <c r="M24" s="4">
        <f t="shared" ref="M24:N24" si="69">CEILING(100/C24,1)</f>
        <v>5</v>
      </c>
      <c r="N24" s="6">
        <f t="shared" si="69"/>
        <v>8</v>
      </c>
      <c r="O24" s="4">
        <f t="shared" ref="O24:P24" si="70">CEILING(100/I24,1)</f>
        <v>4</v>
      </c>
      <c r="P24" s="4">
        <f t="shared" si="70"/>
        <v>5</v>
      </c>
      <c r="Q24" s="4" t="str">
        <f t="array" ref="Q24">JOIN(",",IF(CEILING(100 / (C24 * EYEMULTI),1)&lt;M24,"Close:Y","Close:N"),IF(CEILING(100 / (D24 * EYEMULTI),1)&lt;N24, "Far:Y","Far:N"),IF(CEILING(100 / (I24 * EYEMULTI),1)&lt;O24,"CloseHeadshot:Y","CloseHeadshot:N"),IF(CEILING(100 / (J24 * EYEMULTI),1)&lt;P24,"FarHeadshot:Y","FarHeadshot:N"))</f>
        <v>Close:N,Far:Y,CloseHeadshot:N,FarHeadshot:N</v>
      </c>
      <c r="R24" s="4" t="str">
        <f t="array" ref="R24">JOIN(",",IF(CEILING(100 / (C24 * FJMULTI),1)&gt;M24,"Close:Y","Close:N"),IF(CEILING(100 / (D24 * FJMULTI),1)&gt;N24, "Far:Y","Far:N"),IF(CEILING(100 / (I24 * FJMULTI),1)&gt;O24,"CloseHeadshot:Y","CloseHeadshot:N"),IF(CEILING(100 / (J24 * FJMULTI),1)&gt;P24,"FarHeadshot:Y","FarHeadshot:N"))</f>
        <v>Close:Y,Far:Y,CloseHeadshot:N,FarHeadshot:Y</v>
      </c>
      <c r="S24" s="3">
        <f t="shared" si="48"/>
        <v>0.289</v>
      </c>
      <c r="T24" s="4">
        <f t="shared" si="49"/>
        <v>0.506</v>
      </c>
      <c r="U24" s="4">
        <f t="shared" si="50"/>
        <v>0.217</v>
      </c>
      <c r="V24" s="4">
        <f t="shared" si="51"/>
        <v>0.506</v>
      </c>
      <c r="W24" s="4">
        <f t="shared" si="52"/>
        <v>8.99</v>
      </c>
      <c r="X24" s="4">
        <f t="shared" si="53"/>
        <v>0.38</v>
      </c>
      <c r="Y24" s="4">
        <f t="shared" si="54"/>
        <v>249.05</v>
      </c>
      <c r="Z24" s="3" t="s">
        <v>54</v>
      </c>
      <c r="AA24" s="1">
        <v>25.0</v>
      </c>
      <c r="AB24" s="1">
        <v>100.0</v>
      </c>
      <c r="AC24" s="1" t="s">
        <v>32</v>
      </c>
      <c r="AD24" s="1">
        <v>2.6</v>
      </c>
    </row>
    <row r="25">
      <c r="A25" s="1" t="s">
        <v>55</v>
      </c>
      <c r="B25" s="1">
        <v>750.0</v>
      </c>
      <c r="C25" s="1">
        <v>20.0</v>
      </c>
      <c r="D25" s="1">
        <v>13.0</v>
      </c>
      <c r="E25" s="4">
        <f t="shared" si="40"/>
        <v>250</v>
      </c>
      <c r="F25" s="4">
        <f t="shared" si="41"/>
        <v>162.5</v>
      </c>
      <c r="G25" s="5">
        <v>1.07</v>
      </c>
      <c r="H25" s="4">
        <f t="shared" si="42"/>
        <v>1.5</v>
      </c>
      <c r="I25" s="1">
        <v>30.0</v>
      </c>
      <c r="J25" s="1">
        <f t="shared" si="43"/>
        <v>20</v>
      </c>
      <c r="K25" s="4">
        <f t="shared" si="44"/>
        <v>375</v>
      </c>
      <c r="L25" s="4">
        <f t="shared" si="45"/>
        <v>250</v>
      </c>
      <c r="M25" s="4">
        <f t="shared" ref="M25:N25" si="71">CEILING(100/C25,1)</f>
        <v>5</v>
      </c>
      <c r="N25" s="6">
        <f t="shared" si="71"/>
        <v>8</v>
      </c>
      <c r="O25" s="4">
        <f t="shared" ref="O25:P25" si="72">CEILING(100/I25,1)</f>
        <v>4</v>
      </c>
      <c r="P25" s="4">
        <f t="shared" si="72"/>
        <v>5</v>
      </c>
      <c r="Q25" s="4" t="str">
        <f t="array" ref="Q25">JOIN(",",IF(CEILING(100 / (C25 * EYEMULTI),1)&lt;M25,"Close:Y","Close:N"),IF(CEILING(100 / (D25 * EYEMULTI),1)&lt;N25, "Far:Y","Far:N"),IF(CEILING(100 / (I25 * EYEMULTI),1)&lt;O25,"CloseHeadshot:Y","CloseHeadshot:N"),IF(CEILING(100 / (J25 * EYEMULTI),1)&lt;P25,"FarHeadshot:Y","FarHeadshot:N"))</f>
        <v>Close:N,Far:N,CloseHeadshot:N,FarHeadshot:N</v>
      </c>
      <c r="R25" s="4" t="str">
        <f t="array" ref="R25">JOIN(",",IF(CEILING(100 / (C25 * FJMULTI),1)&gt;M25,"Close:Y","Close:N"),IF(CEILING(100 / (D25 * FJMULTI),1)&gt;N25, "Far:Y","Far:N"),IF(CEILING(100 / (I25 * FJMULTI),1)&gt;O25,"CloseHeadshot:Y","CloseHeadshot:N"),IF(CEILING(100 / (J25 * FJMULTI),1)&gt;P25,"FarHeadshot:Y","FarHeadshot:N"))</f>
        <v>Close:Y,Far:Y,CloseHeadshot:N,FarHeadshot:Y</v>
      </c>
      <c r="S25" s="3">
        <f t="shared" si="48"/>
        <v>0.32</v>
      </c>
      <c r="T25" s="4">
        <f t="shared" si="49"/>
        <v>0.56</v>
      </c>
      <c r="U25" s="4">
        <f t="shared" si="50"/>
        <v>0.24</v>
      </c>
      <c r="V25" s="4">
        <f t="shared" si="51"/>
        <v>0.56</v>
      </c>
      <c r="W25" s="4">
        <f t="shared" si="52"/>
        <v>13.38</v>
      </c>
      <c r="X25" s="4">
        <f t="shared" si="53"/>
        <v>0.42</v>
      </c>
      <c r="Y25" s="4">
        <f t="shared" si="54"/>
        <v>222</v>
      </c>
      <c r="Z25" s="3" t="s">
        <v>54</v>
      </c>
      <c r="AA25" s="1">
        <v>50.0</v>
      </c>
      <c r="AB25" s="1">
        <v>200.0</v>
      </c>
      <c r="AC25" s="1" t="s">
        <v>32</v>
      </c>
      <c r="AD25" s="1">
        <v>2.5</v>
      </c>
    </row>
    <row r="26">
      <c r="A26" s="1" t="s">
        <v>56</v>
      </c>
      <c r="B26" s="1">
        <v>730.0</v>
      </c>
      <c r="C26" s="1">
        <v>24.0</v>
      </c>
      <c r="D26" s="1">
        <v>15.0</v>
      </c>
      <c r="E26" s="4">
        <f t="shared" si="40"/>
        <v>292</v>
      </c>
      <c r="F26" s="4">
        <f t="shared" si="41"/>
        <v>182.5</v>
      </c>
      <c r="G26" s="5">
        <v>1.0</v>
      </c>
      <c r="H26" s="4">
        <f t="shared" si="42"/>
        <v>1.08</v>
      </c>
      <c r="I26" s="1">
        <v>26.0</v>
      </c>
      <c r="J26" s="1">
        <f t="shared" si="43"/>
        <v>16</v>
      </c>
      <c r="K26" s="4">
        <f t="shared" si="44"/>
        <v>316.3</v>
      </c>
      <c r="L26" s="4">
        <f t="shared" si="45"/>
        <v>194.7</v>
      </c>
      <c r="M26" s="4">
        <f t="shared" ref="M26:N26" si="73">CEILING(100/C26,1)</f>
        <v>5</v>
      </c>
      <c r="N26" s="6">
        <f t="shared" si="73"/>
        <v>7</v>
      </c>
      <c r="O26" s="4">
        <f t="shared" ref="O26:P26" si="74">CEILING(100/I26,1)</f>
        <v>4</v>
      </c>
      <c r="P26" s="4">
        <f t="shared" si="74"/>
        <v>7</v>
      </c>
      <c r="Q26" s="4" t="str">
        <f t="array" ref="Q26">JOIN(",",IF(CEILING(100 / (C26 * EYEMULTI),1)&lt;M26,"Close:Y","Close:N"),IF(CEILING(100 / (D26 * EYEMULTI),1)&lt;N26, "Far:Y","Far:N"),IF(CEILING(100 / (I26 * EYEMULTI),1)&lt;O26,"CloseHeadshot:Y","CloseHeadshot:N"),IF(CEILING(100 / (J26 * EYEMULTI),1)&lt;P26,"FarHeadshot:Y","FarHeadshot:N"))</f>
        <v>Close:Y,Far:N,CloseHeadshot:N,FarHeadshot:Y</v>
      </c>
      <c r="R26" s="4" t="str">
        <f t="array" ref="R26">JOIN(",",IF(CEILING(100 / (C26 * FJMULTI),1)&gt;M26,"Close:Y","Close:N"),IF(CEILING(100 / (D26 * FJMULTI),1)&gt;N26, "Far:Y","Far:N"),IF(CEILING(100 / (I26 * FJMULTI),1)&gt;O26,"CloseHeadshot:Y","CloseHeadshot:N"),IF(CEILING(100 / (J26 * FJMULTI),1)&gt;P26,"FarHeadshot:Y","FarHeadshot:N"))</f>
        <v>Close:N,Far:Y,CloseHeadshot:Y,FarHeadshot:Y</v>
      </c>
      <c r="S26" s="3">
        <f t="shared" si="48"/>
        <v>0.329</v>
      </c>
      <c r="T26" s="4">
        <f t="shared" si="49"/>
        <v>0.493</v>
      </c>
      <c r="U26" s="4">
        <f t="shared" si="50"/>
        <v>0.247</v>
      </c>
      <c r="V26" s="4">
        <f t="shared" si="51"/>
        <v>0.493</v>
      </c>
      <c r="W26" s="4">
        <f t="shared" si="52"/>
        <v>12.17</v>
      </c>
      <c r="X26" s="4">
        <f t="shared" si="53"/>
        <v>0.391</v>
      </c>
      <c r="Y26" s="4">
        <f t="shared" si="54"/>
        <v>204.5</v>
      </c>
      <c r="Z26" s="3" t="s">
        <v>54</v>
      </c>
      <c r="AA26" s="1" t="s">
        <v>32</v>
      </c>
      <c r="AB26" s="1" t="s">
        <v>32</v>
      </c>
      <c r="AC26" s="1" t="s">
        <v>32</v>
      </c>
      <c r="AD26" s="1" t="s">
        <v>32</v>
      </c>
    </row>
    <row r="27">
      <c r="A27" s="1" t="s">
        <v>57</v>
      </c>
      <c r="B27" s="1">
        <v>440.0</v>
      </c>
      <c r="C27" s="1">
        <v>24.0</v>
      </c>
      <c r="D27" s="1">
        <v>20.0</v>
      </c>
      <c r="E27" s="4">
        <f t="shared" si="40"/>
        <v>176</v>
      </c>
      <c r="F27" s="4">
        <f t="shared" si="41"/>
        <v>146.7</v>
      </c>
      <c r="G27" s="5">
        <v>0.55</v>
      </c>
      <c r="H27" s="4">
        <f t="shared" si="42"/>
        <v>1.5</v>
      </c>
      <c r="I27" s="1">
        <v>36.0</v>
      </c>
      <c r="J27" s="1">
        <f t="shared" si="43"/>
        <v>30</v>
      </c>
      <c r="K27" s="4">
        <f t="shared" si="44"/>
        <v>264</v>
      </c>
      <c r="L27" s="4">
        <f t="shared" si="45"/>
        <v>220</v>
      </c>
      <c r="M27" s="4">
        <f t="shared" ref="M27:N27" si="75">CEILING(100/C27,1)</f>
        <v>5</v>
      </c>
      <c r="N27" s="6">
        <f t="shared" si="75"/>
        <v>5</v>
      </c>
      <c r="O27" s="4">
        <f t="shared" ref="O27:P27" si="76">CEILING(100/I27,1)</f>
        <v>3</v>
      </c>
      <c r="P27" s="4">
        <f t="shared" si="76"/>
        <v>4</v>
      </c>
      <c r="Q27" s="4" t="str">
        <f t="array" ref="Q27">JOIN(",",IF(CEILING(100 / (C27 * EYEMULTI),1)&lt;M27,"Close:Y","Close:N"),IF(CEILING(100 / (D27 * EYEMULTI),1)&lt;N27, "Far:Y","Far:N"),IF(CEILING(100 / (I27 * EYEMULTI),1)&lt;O27,"CloseHeadshot:Y","CloseHeadshot:N"),IF(CEILING(100 / (J27 * EYEMULTI),1)&lt;P27,"FarHeadshot:Y","FarHeadshot:N"))</f>
        <v>Close:Y,Far:N,CloseHeadshot:N,FarHeadshot:N</v>
      </c>
      <c r="R27" s="4" t="str">
        <f t="array" ref="R27">JOIN(",",IF(CEILING(100 / (C27 * FJMULTI),1)&gt;M27,"Close:Y","Close:N"),IF(CEILING(100 / (D27 * FJMULTI),1)&gt;N27, "Far:Y","Far:N"),IF(CEILING(100 / (I27 * FJMULTI),1)&gt;O27,"CloseHeadshot:Y","CloseHeadshot:N"),IF(CEILING(100 / (J27 * FJMULTI),1)&gt;P27,"FarHeadshot:Y","FarHeadshot:N"))</f>
        <v>Close:N,Far:Y,CloseHeadshot:Y,FarHeadshot:N</v>
      </c>
      <c r="S27" s="3">
        <f t="shared" si="48"/>
        <v>0.545</v>
      </c>
      <c r="T27" s="4">
        <f t="shared" si="49"/>
        <v>0.545</v>
      </c>
      <c r="U27" s="4">
        <f t="shared" si="50"/>
        <v>0.273</v>
      </c>
      <c r="V27" s="4">
        <f t="shared" si="51"/>
        <v>0.545</v>
      </c>
      <c r="W27" s="4">
        <f t="shared" si="52"/>
        <v>4.03</v>
      </c>
      <c r="X27" s="4">
        <f t="shared" si="53"/>
        <v>0.477</v>
      </c>
      <c r="Y27" s="4">
        <f t="shared" si="54"/>
        <v>170</v>
      </c>
      <c r="Z27" s="3" t="s">
        <v>54</v>
      </c>
      <c r="AA27" s="1" t="s">
        <v>32</v>
      </c>
      <c r="AB27" s="1" t="s">
        <v>32</v>
      </c>
      <c r="AC27" s="1" t="s">
        <v>32</v>
      </c>
      <c r="AD27" s="1" t="s">
        <v>32</v>
      </c>
    </row>
    <row r="28">
      <c r="A28" s="1" t="s">
        <v>58</v>
      </c>
      <c r="B28" s="1">
        <v>915.0</v>
      </c>
      <c r="C28" s="1">
        <v>19.0</v>
      </c>
      <c r="D28" s="1">
        <v>11.0</v>
      </c>
      <c r="E28" s="4">
        <f t="shared" si="40"/>
        <v>289.8</v>
      </c>
      <c r="F28" s="4">
        <f t="shared" si="41"/>
        <v>167.8</v>
      </c>
      <c r="G28" s="5">
        <v>1.0</v>
      </c>
      <c r="H28" s="4">
        <f t="shared" si="42"/>
        <v>1.47</v>
      </c>
      <c r="I28" s="1">
        <v>28.0</v>
      </c>
      <c r="J28" s="1">
        <f t="shared" si="43"/>
        <v>16</v>
      </c>
      <c r="K28" s="4">
        <f t="shared" si="44"/>
        <v>427</v>
      </c>
      <c r="L28" s="4">
        <f t="shared" si="45"/>
        <v>244</v>
      </c>
      <c r="M28" s="4">
        <f t="shared" ref="M28:N28" si="77">CEILING(100/C28,1)</f>
        <v>6</v>
      </c>
      <c r="N28" s="6">
        <f t="shared" si="77"/>
        <v>10</v>
      </c>
      <c r="O28" s="4">
        <f t="shared" ref="O28:P28" si="78">CEILING(100/I28,1)</f>
        <v>4</v>
      </c>
      <c r="P28" s="4">
        <f t="shared" si="78"/>
        <v>7</v>
      </c>
      <c r="Q28" s="4" t="str">
        <f t="array" ref="Q28">JOIN(",",IF(CEILING(100 / (C28 * EYEMULTI),1)&lt;M28,"Close:Y","Close:N"),IF(CEILING(100 / (D28 * EYEMULTI),1)&lt;N28, "Far:Y","Far:N"),IF(CEILING(100 / (I28 * EYEMULTI),1)&lt;O28,"CloseHeadshot:Y","CloseHeadshot:N"),IF(CEILING(100 / (J28 * EYEMULTI),1)&lt;P28,"FarHeadshot:Y","FarHeadshot:N"))</f>
        <v>Close:Y,Far:Y,CloseHeadshot:N,FarHeadshot:Y</v>
      </c>
      <c r="R28" s="4" t="str">
        <f t="array" ref="R28">JOIN(",",IF(CEILING(100 / (C28 * FJMULTI),1)&gt;M28,"Close:Y","Close:N"),IF(CEILING(100 / (D28 * FJMULTI),1)&gt;N28, "Far:Y","Far:N"),IF(CEILING(100 / (I28 * FJMULTI),1)&gt;O28,"CloseHeadshot:Y","CloseHeadshot:N"),IF(CEILING(100 / (J28 * FJMULTI),1)&gt;P28,"FarHeadshot:Y","FarHeadshot:N"))</f>
        <v>Close:Y,Far:Y,CloseHeadshot:Y,FarHeadshot:Y</v>
      </c>
      <c r="S28" s="3">
        <f t="shared" si="48"/>
        <v>0.328</v>
      </c>
      <c r="T28" s="4">
        <f t="shared" si="49"/>
        <v>0.59</v>
      </c>
      <c r="U28" s="4">
        <f t="shared" si="50"/>
        <v>0.197</v>
      </c>
      <c r="V28" s="4">
        <f t="shared" si="51"/>
        <v>0.59</v>
      </c>
      <c r="W28" s="4">
        <f t="shared" si="52"/>
        <v>15.25</v>
      </c>
      <c r="X28" s="4">
        <f t="shared" si="53"/>
        <v>0.426</v>
      </c>
      <c r="Y28" s="4">
        <f t="shared" si="54"/>
        <v>242.95</v>
      </c>
      <c r="Z28" s="3" t="s">
        <v>54</v>
      </c>
      <c r="AA28" s="1">
        <v>25.0</v>
      </c>
      <c r="AB28" s="1">
        <v>100.0</v>
      </c>
      <c r="AC28" s="1" t="s">
        <v>32</v>
      </c>
      <c r="AD28" s="1">
        <v>3.4</v>
      </c>
    </row>
    <row r="29">
      <c r="A29" s="1" t="s">
        <v>59</v>
      </c>
      <c r="B29" s="1">
        <v>610.0</v>
      </c>
      <c r="C29" s="1">
        <v>29.0</v>
      </c>
      <c r="D29" s="1">
        <v>19.0</v>
      </c>
      <c r="E29" s="4">
        <f t="shared" si="40"/>
        <v>294.8</v>
      </c>
      <c r="F29" s="4">
        <f t="shared" si="41"/>
        <v>193.2</v>
      </c>
      <c r="G29" s="5">
        <v>1.6</v>
      </c>
      <c r="H29" s="4">
        <f t="shared" si="42"/>
        <v>1.48</v>
      </c>
      <c r="I29" s="1">
        <v>43.0</v>
      </c>
      <c r="J29" s="1">
        <f t="shared" si="43"/>
        <v>28</v>
      </c>
      <c r="K29" s="4">
        <f t="shared" si="44"/>
        <v>437.2</v>
      </c>
      <c r="L29" s="4">
        <f t="shared" si="45"/>
        <v>284.7</v>
      </c>
      <c r="M29" s="4">
        <f t="shared" ref="M29:N29" si="79">CEILING(100/C29,1)</f>
        <v>4</v>
      </c>
      <c r="N29" s="6">
        <f t="shared" si="79"/>
        <v>6</v>
      </c>
      <c r="O29" s="4">
        <f t="shared" ref="O29:P29" si="80">CEILING(100/I29,1)</f>
        <v>3</v>
      </c>
      <c r="P29" s="4">
        <f t="shared" si="80"/>
        <v>4</v>
      </c>
      <c r="Q29" s="4" t="str">
        <f t="array" ref="Q29">JOIN(",",IF(CEILING(100 / (C29 * EYEMULTI),1)&lt;M29,"Close:Y","Close:N"),IF(CEILING(100 / (D29 * EYEMULTI),1)&lt;N29, "Far:Y","Far:N"),IF(CEILING(100 / (I29 * EYEMULTI),1)&lt;O29,"CloseHeadshot:Y","CloseHeadshot:N"),IF(CEILING(100 / (J29 * EYEMULTI),1)&lt;P29,"FarHeadshot:Y","FarHeadshot:N"))</f>
        <v>Close:N,Far:Y,CloseHeadshot:N,FarHeadshot:N</v>
      </c>
      <c r="R29" s="4" t="str">
        <f t="array" ref="R29">JOIN(",",IF(CEILING(100 / (C29 * FJMULTI),1)&gt;M29,"Close:Y","Close:N"),IF(CEILING(100 / (D29 * FJMULTI),1)&gt;N29, "Far:Y","Far:N"),IF(CEILING(100 / (I29 * FJMULTI),1)&gt;O29,"CloseHeadshot:Y","CloseHeadshot:N"),IF(CEILING(100 / (J29 * FJMULTI),1)&gt;P29,"FarHeadshot:Y","FarHeadshot:N"))</f>
        <v>Close:Y,Far:Y,CloseHeadshot:N,FarHeadshot:Y</v>
      </c>
      <c r="S29" s="3">
        <f t="shared" si="48"/>
        <v>0.295</v>
      </c>
      <c r="T29" s="4">
        <f t="shared" si="49"/>
        <v>0.492</v>
      </c>
      <c r="U29" s="4">
        <f t="shared" si="50"/>
        <v>0.197</v>
      </c>
      <c r="V29" s="4">
        <f t="shared" si="51"/>
        <v>0.492</v>
      </c>
      <c r="W29" s="4">
        <f t="shared" si="52"/>
        <v>16.27</v>
      </c>
      <c r="X29" s="4">
        <f t="shared" si="53"/>
        <v>0.369</v>
      </c>
      <c r="Y29" s="4">
        <f t="shared" si="54"/>
        <v>258.925</v>
      </c>
      <c r="Z29" s="3" t="s">
        <v>54</v>
      </c>
      <c r="AA29" s="1" t="s">
        <v>32</v>
      </c>
      <c r="AB29" s="1" t="s">
        <v>32</v>
      </c>
      <c r="AC29" s="1" t="s">
        <v>32</v>
      </c>
      <c r="AD29" s="1" t="s">
        <v>32</v>
      </c>
    </row>
    <row r="30">
      <c r="A30" s="1" t="s">
        <v>60</v>
      </c>
      <c r="B30" s="1">
        <v>900.0</v>
      </c>
      <c r="C30" s="1">
        <v>17.0</v>
      </c>
      <c r="D30" s="1">
        <v>11.0</v>
      </c>
      <c r="E30" s="4">
        <f t="shared" si="40"/>
        <v>255</v>
      </c>
      <c r="F30" s="4">
        <f t="shared" si="41"/>
        <v>165</v>
      </c>
      <c r="G30" s="5">
        <v>1.2</v>
      </c>
      <c r="H30" s="4">
        <f t="shared" si="42"/>
        <v>2</v>
      </c>
      <c r="I30" s="1">
        <v>34.0</v>
      </c>
      <c r="J30" s="1">
        <f t="shared" si="43"/>
        <v>22</v>
      </c>
      <c r="K30" s="4">
        <f t="shared" si="44"/>
        <v>510</v>
      </c>
      <c r="L30" s="4">
        <f t="shared" si="45"/>
        <v>330</v>
      </c>
      <c r="M30" s="4">
        <f t="shared" ref="M30:N30" si="81">CEILING(100/C30,1)</f>
        <v>6</v>
      </c>
      <c r="N30" s="6">
        <f t="shared" si="81"/>
        <v>10</v>
      </c>
      <c r="O30" s="4">
        <f t="shared" ref="O30:P30" si="82">CEILING(100/I30,1)</f>
        <v>3</v>
      </c>
      <c r="P30" s="4">
        <f t="shared" si="82"/>
        <v>5</v>
      </c>
      <c r="Q30" s="4" t="str">
        <f t="array" ref="Q30">JOIN(",",IF(CEILING(100 / (C30 * EYEMULTI),1)&lt;M30,"Close:Y","Close:N"),IF(CEILING(100 / (D30 * EYEMULTI),1)&lt;N30, "Far:Y","Far:N"),IF(CEILING(100 / (I30 * EYEMULTI),1)&lt;O30,"CloseHeadshot:Y","CloseHeadshot:N"),IF(CEILING(100 / (J30 * EYEMULTI),1)&lt;P30,"FarHeadshot:Y","FarHeadshot:N"))</f>
        <v>Close:N,Far:Y,CloseHeadshot:N,FarHeadshot:N</v>
      </c>
      <c r="R30" s="4" t="str">
        <f t="array" ref="R30">JOIN(",",IF(CEILING(100 / (C30 * FJMULTI),1)&gt;M30,"Close:Y","Close:N"),IF(CEILING(100 / (D30 * FJMULTI),1)&gt;N30, "Far:Y","Far:N"),IF(CEILING(100 / (I30 * FJMULTI),1)&gt;O30,"CloseHeadshot:Y","CloseHeadshot:N"),IF(CEILING(100 / (J30 * FJMULTI),1)&gt;P30,"FarHeadshot:Y","FarHeadshot:N"))</f>
        <v>Close:Y,Far:Y,CloseHeadshot:Y,FarHeadshot:Y</v>
      </c>
      <c r="S30" s="3">
        <f t="shared" si="48"/>
        <v>0.333</v>
      </c>
      <c r="T30" s="4">
        <f t="shared" si="49"/>
        <v>0.6</v>
      </c>
      <c r="U30" s="4">
        <f t="shared" si="50"/>
        <v>0.133</v>
      </c>
      <c r="V30" s="4">
        <f t="shared" si="51"/>
        <v>0.6</v>
      </c>
      <c r="W30" s="4">
        <f t="shared" si="52"/>
        <v>18</v>
      </c>
      <c r="X30" s="4">
        <f t="shared" si="53"/>
        <v>0.417</v>
      </c>
      <c r="Y30" s="4">
        <f t="shared" si="54"/>
        <v>276.5</v>
      </c>
      <c r="Z30" s="3" t="s">
        <v>54</v>
      </c>
      <c r="AA30" s="1">
        <v>25.0</v>
      </c>
      <c r="AB30" s="1">
        <v>100.0</v>
      </c>
      <c r="AC30" s="1" t="s">
        <v>32</v>
      </c>
      <c r="AD30" s="1">
        <v>2.3</v>
      </c>
    </row>
    <row r="31">
      <c r="A31" s="1" t="s">
        <v>61</v>
      </c>
      <c r="B31" s="1">
        <v>750.0</v>
      </c>
      <c r="C31" s="1">
        <v>22.0</v>
      </c>
      <c r="D31" s="1">
        <v>12.0</v>
      </c>
      <c r="E31" s="4">
        <f t="shared" si="40"/>
        <v>275</v>
      </c>
      <c r="F31" s="4">
        <f t="shared" si="41"/>
        <v>150</v>
      </c>
      <c r="G31" s="5">
        <v>1.1</v>
      </c>
      <c r="H31" s="4">
        <f t="shared" si="42"/>
        <v>1.18</v>
      </c>
      <c r="I31" s="1">
        <v>26.0</v>
      </c>
      <c r="J31" s="1">
        <f t="shared" si="43"/>
        <v>14</v>
      </c>
      <c r="K31" s="4">
        <f t="shared" si="44"/>
        <v>325</v>
      </c>
      <c r="L31" s="4">
        <f t="shared" si="45"/>
        <v>175</v>
      </c>
      <c r="M31" s="4">
        <f t="shared" ref="M31:N31" si="83">CEILING(100/C31,1)</f>
        <v>5</v>
      </c>
      <c r="N31" s="6">
        <f t="shared" si="83"/>
        <v>9</v>
      </c>
      <c r="O31" s="4">
        <f t="shared" ref="O31:P31" si="84">CEILING(100/I31,1)</f>
        <v>4</v>
      </c>
      <c r="P31" s="4">
        <f t="shared" si="84"/>
        <v>8</v>
      </c>
      <c r="Q31" s="4" t="str">
        <f t="array" ref="Q31">JOIN(",",IF(CEILING(100 / (C31 * EYEMULTI),1)&lt;M31,"Close:Y","Close:N"),IF(CEILING(100 / (D31 * EYEMULTI),1)&lt;N31, "Far:Y","Far:N"),IF(CEILING(100 / (I31 * EYEMULTI),1)&lt;O31,"CloseHeadshot:Y","CloseHeadshot:N"),IF(CEILING(100 / (J31 * EYEMULTI),1)&lt;P31,"FarHeadshot:Y","FarHeadshot:N"))</f>
        <v>Close:N,Far:Y,CloseHeadshot:N,FarHeadshot:Y</v>
      </c>
      <c r="R31" s="4" t="str">
        <f t="array" ref="R31">JOIN(",",IF(CEILING(100 / (C31 * FJMULTI),1)&gt;M31,"Close:Y","Close:N"),IF(CEILING(100 / (D31 * FJMULTI),1)&gt;N31, "Far:Y","Far:N"),IF(CEILING(100 / (I31 * FJMULTI),1)&gt;O31,"CloseHeadshot:Y","CloseHeadshot:N"),IF(CEILING(100 / (J31 * FJMULTI),1)&gt;P31,"FarHeadshot:Y","FarHeadshot:N"))</f>
        <v>Close:Y,Far:Y,CloseHeadshot:Y,FarHeadshot:Y</v>
      </c>
      <c r="S31" s="3">
        <f t="shared" si="48"/>
        <v>0.32</v>
      </c>
      <c r="T31" s="4">
        <f t="shared" si="49"/>
        <v>0.64</v>
      </c>
      <c r="U31" s="4">
        <f t="shared" si="50"/>
        <v>0.24</v>
      </c>
      <c r="V31" s="4">
        <f t="shared" si="51"/>
        <v>0.64</v>
      </c>
      <c r="W31" s="4">
        <f t="shared" si="52"/>
        <v>13.75</v>
      </c>
      <c r="X31" s="4">
        <f t="shared" si="53"/>
        <v>0.46</v>
      </c>
      <c r="Y31" s="4">
        <f t="shared" si="54"/>
        <v>196.75</v>
      </c>
      <c r="Z31" s="3" t="s">
        <v>54</v>
      </c>
      <c r="AA31" s="1" t="s">
        <v>32</v>
      </c>
      <c r="AB31" s="1" t="s">
        <v>32</v>
      </c>
      <c r="AC31" s="1" t="s">
        <v>32</v>
      </c>
      <c r="AD31" s="1" t="s">
        <v>32</v>
      </c>
    </row>
    <row r="32">
      <c r="A32" s="1" t="s">
        <v>62</v>
      </c>
      <c r="B32" s="1">
        <v>1150.0</v>
      </c>
      <c r="C32" s="1">
        <v>25.0</v>
      </c>
      <c r="D32" s="1">
        <v>10.0</v>
      </c>
      <c r="E32" s="4">
        <f t="shared" si="40"/>
        <v>479.2</v>
      </c>
      <c r="F32" s="4">
        <f t="shared" si="41"/>
        <v>191.7</v>
      </c>
      <c r="G32" s="5">
        <v>1.3</v>
      </c>
      <c r="H32" s="4">
        <f t="shared" si="42"/>
        <v>1.2</v>
      </c>
      <c r="I32" s="1">
        <v>30.0</v>
      </c>
      <c r="J32" s="1">
        <f t="shared" si="43"/>
        <v>12</v>
      </c>
      <c r="K32" s="4">
        <f t="shared" si="44"/>
        <v>575</v>
      </c>
      <c r="L32" s="4">
        <f t="shared" si="45"/>
        <v>230</v>
      </c>
      <c r="M32" s="4">
        <f t="shared" ref="M32:N32" si="85">CEILING(100/C32,1)</f>
        <v>4</v>
      </c>
      <c r="N32" s="6">
        <f t="shared" si="85"/>
        <v>10</v>
      </c>
      <c r="O32" s="4">
        <f t="shared" ref="O32:P32" si="86">CEILING(100/I32,1)</f>
        <v>4</v>
      </c>
      <c r="P32" s="4">
        <f t="shared" si="86"/>
        <v>9</v>
      </c>
      <c r="Q32" s="4" t="str">
        <f t="array" ref="Q32">JOIN(",",IF(CEILING(100 / (C32 * EYEMULTI),1)&lt;M32,"Close:Y","Close:N"),IF(CEILING(100 / (D32 * EYEMULTI),1)&lt;N32, "Far:Y","Far:N"),IF(CEILING(100 / (I32 * EYEMULTI),1)&lt;O32,"CloseHeadshot:Y","CloseHeadshot:N"),IF(CEILING(100 / (J32 * EYEMULTI),1)&lt;P32,"FarHeadshot:Y","FarHeadshot:N"))</f>
        <v>Close:N,Far:N,CloseHeadshot:N,FarHeadshot:Y</v>
      </c>
      <c r="R32" s="4" t="str">
        <f t="array" ref="R32">JOIN(",",IF(CEILING(100 / (C32 * FJMULTI),1)&gt;M32,"Close:Y","Close:N"),IF(CEILING(100 / (D32 * FJMULTI),1)&gt;N32, "Far:Y","Far:N"),IF(CEILING(100 / (I32 * FJMULTI),1)&gt;O32,"CloseHeadshot:Y","CloseHeadshot:N"),IF(CEILING(100 / (J32 * FJMULTI),1)&gt;P32,"FarHeadshot:Y","FarHeadshot:N"))</f>
        <v>Close:Y,Far:Y,CloseHeadshot:N,FarHeadshot:Y</v>
      </c>
      <c r="S32" s="3">
        <f t="shared" si="48"/>
        <v>0.157</v>
      </c>
      <c r="T32" s="4">
        <f t="shared" si="49"/>
        <v>0.47</v>
      </c>
      <c r="U32" s="4">
        <f t="shared" si="50"/>
        <v>0.157</v>
      </c>
      <c r="V32" s="4">
        <f t="shared" si="51"/>
        <v>0.47</v>
      </c>
      <c r="W32" s="4">
        <f t="shared" si="52"/>
        <v>24.92</v>
      </c>
      <c r="X32" s="4">
        <f t="shared" si="53"/>
        <v>0.314</v>
      </c>
      <c r="Y32" s="4">
        <f t="shared" si="54"/>
        <v>323.55</v>
      </c>
      <c r="Z32" s="3" t="s">
        <v>54</v>
      </c>
      <c r="AA32" s="1">
        <v>25.0</v>
      </c>
      <c r="AB32" s="1">
        <v>100.0</v>
      </c>
      <c r="AC32" s="1" t="s">
        <v>32</v>
      </c>
      <c r="AD32" s="1">
        <v>2.0</v>
      </c>
    </row>
    <row r="33">
      <c r="A33" s="1" t="s">
        <v>63</v>
      </c>
      <c r="B33" s="1">
        <v>915.0</v>
      </c>
      <c r="C33" s="1">
        <v>19.0</v>
      </c>
      <c r="D33" s="1">
        <v>15.0</v>
      </c>
      <c r="E33" s="4">
        <f t="shared" si="40"/>
        <v>289.8</v>
      </c>
      <c r="F33" s="4">
        <f t="shared" si="41"/>
        <v>228.8</v>
      </c>
      <c r="G33" s="5">
        <v>0.75</v>
      </c>
      <c r="H33" s="4">
        <f t="shared" si="42"/>
        <v>1.26</v>
      </c>
      <c r="I33" s="1">
        <v>24.0</v>
      </c>
      <c r="J33" s="1">
        <f t="shared" si="43"/>
        <v>19</v>
      </c>
      <c r="K33" s="4">
        <f t="shared" si="44"/>
        <v>366</v>
      </c>
      <c r="L33" s="4">
        <f t="shared" si="45"/>
        <v>289.8</v>
      </c>
      <c r="M33" s="4">
        <f t="shared" ref="M33:N33" si="87">CEILING(100/C33,1)</f>
        <v>6</v>
      </c>
      <c r="N33" s="6">
        <f t="shared" si="87"/>
        <v>7</v>
      </c>
      <c r="O33" s="4">
        <f t="shared" ref="O33:P33" si="88">CEILING(100/I33,1)</f>
        <v>5</v>
      </c>
      <c r="P33" s="4">
        <f t="shared" si="88"/>
        <v>6</v>
      </c>
      <c r="Q33" s="4" t="str">
        <f t="array" ref="Q33">JOIN(",",IF(CEILING(100 / (C33 * EYEMULTI),1)&lt;M33,"Close:Y","Close:N"),IF(CEILING(100 / (D33 * EYEMULTI),1)&lt;N33, "Far:Y","Far:N"),IF(CEILING(100 / (I33 * EYEMULTI),1)&lt;O33,"CloseHeadshot:Y","CloseHeadshot:N"),IF(CEILING(100 / (J33 * EYEMULTI),1)&lt;P33,"FarHeadshot:Y","FarHeadshot:N"))</f>
        <v>Close:Y,Far:N,CloseHeadshot:Y,FarHeadshot:Y</v>
      </c>
      <c r="R33" s="4" t="str">
        <f t="array" ref="R33">JOIN(",",IF(CEILING(100 / (C33 * FJMULTI),1)&gt;M33,"Close:Y","Close:N"),IF(CEILING(100 / (D33 * FJMULTI),1)&gt;N33, "Far:Y","Far:N"),IF(CEILING(100 / (I33 * FJMULTI),1)&gt;O33,"CloseHeadshot:Y","CloseHeadshot:N"),IF(CEILING(100 / (J33 * FJMULTI),1)&gt;P33,"FarHeadshot:Y","FarHeadshot:N"))</f>
        <v>Close:Y,Far:Y,CloseHeadshot:N,FarHeadshot:Y</v>
      </c>
      <c r="S33" s="3">
        <f t="shared" si="48"/>
        <v>0.328</v>
      </c>
      <c r="T33" s="4">
        <f t="shared" si="49"/>
        <v>0.393</v>
      </c>
      <c r="U33" s="4">
        <f t="shared" si="50"/>
        <v>0.262</v>
      </c>
      <c r="V33" s="4">
        <f t="shared" si="51"/>
        <v>0.393</v>
      </c>
      <c r="W33" s="4">
        <f t="shared" si="52"/>
        <v>11.44</v>
      </c>
      <c r="X33" s="4">
        <f t="shared" si="53"/>
        <v>0.344</v>
      </c>
      <c r="Y33" s="4">
        <f t="shared" si="54"/>
        <v>240.15</v>
      </c>
      <c r="Z33" s="3" t="s">
        <v>54</v>
      </c>
      <c r="AA33" s="1">
        <v>25.0</v>
      </c>
      <c r="AB33" s="1">
        <v>100.0</v>
      </c>
      <c r="AC33" s="1" t="s">
        <v>32</v>
      </c>
      <c r="AD33" s="1">
        <v>2.2</v>
      </c>
    </row>
    <row r="34">
      <c r="A34" s="1" t="s">
        <v>64</v>
      </c>
      <c r="B34" s="1">
        <v>720.0</v>
      </c>
      <c r="C34" s="1">
        <v>27.0</v>
      </c>
      <c r="D34" s="1">
        <v>12.0</v>
      </c>
      <c r="E34" s="4">
        <f t="shared" si="40"/>
        <v>324</v>
      </c>
      <c r="F34" s="4">
        <f t="shared" si="41"/>
        <v>144</v>
      </c>
      <c r="G34" s="5">
        <v>1.0</v>
      </c>
      <c r="H34" s="4">
        <f t="shared" si="42"/>
        <v>1.48</v>
      </c>
      <c r="I34" s="1">
        <v>40.0</v>
      </c>
      <c r="J34" s="1">
        <f t="shared" si="43"/>
        <v>18</v>
      </c>
      <c r="K34" s="4">
        <f t="shared" si="44"/>
        <v>480</v>
      </c>
      <c r="L34" s="4">
        <f t="shared" si="45"/>
        <v>216</v>
      </c>
      <c r="M34" s="4">
        <f t="shared" ref="M34:N34" si="89">CEILING(100/C34,1)</f>
        <v>4</v>
      </c>
      <c r="N34" s="6">
        <f t="shared" si="89"/>
        <v>9</v>
      </c>
      <c r="O34" s="4">
        <f t="shared" ref="O34:P34" si="90">CEILING(100/I34,1)</f>
        <v>3</v>
      </c>
      <c r="P34" s="4">
        <f t="shared" si="90"/>
        <v>6</v>
      </c>
      <c r="Q34" s="4" t="str">
        <f t="array" ref="Q34">JOIN(",",IF(CEILING(100 / (C34 * EYEMULTI),1)&lt;M34,"Close:Y","Close:N"),IF(CEILING(100 / (D34 * EYEMULTI),1)&lt;N34, "Far:Y","Far:N"),IF(CEILING(100 / (I34 * EYEMULTI),1)&lt;O34,"CloseHeadshot:Y","CloseHeadshot:N"),IF(CEILING(100 / (J34 * EYEMULTI),1)&lt;P34,"FarHeadshot:Y","FarHeadshot:N"))</f>
        <v>Close:N,Far:Y,CloseHeadshot:N,FarHeadshot:N</v>
      </c>
      <c r="R34" s="4" t="str">
        <f t="array" ref="R34">JOIN(",",IF(CEILING(100 / (C34 * FJMULTI),1)&gt;M34,"Close:Y","Close:N"),IF(CEILING(100 / (D34 * FJMULTI),1)&gt;N34, "Far:Y","Far:N"),IF(CEILING(100 / (I34 * FJMULTI),1)&gt;O34,"CloseHeadshot:Y","CloseHeadshot:N"),IF(CEILING(100 / (J34 * FJMULTI),1)&gt;P34,"FarHeadshot:Y","FarHeadshot:N"))</f>
        <v>Close:Y,Far:Y,CloseHeadshot:N,FarHeadshot:Y</v>
      </c>
      <c r="S34" s="3">
        <f t="shared" si="48"/>
        <v>0.25</v>
      </c>
      <c r="T34" s="4">
        <f t="shared" si="49"/>
        <v>0.667</v>
      </c>
      <c r="U34" s="4">
        <f t="shared" si="50"/>
        <v>0.167</v>
      </c>
      <c r="V34" s="4">
        <f t="shared" si="51"/>
        <v>0.667</v>
      </c>
      <c r="W34" s="4">
        <f t="shared" si="52"/>
        <v>12</v>
      </c>
      <c r="X34" s="4">
        <f t="shared" si="53"/>
        <v>0.438</v>
      </c>
      <c r="Y34" s="4">
        <f t="shared" si="54"/>
        <v>258</v>
      </c>
      <c r="Z34" s="3" t="s">
        <v>54</v>
      </c>
      <c r="AA34" s="1" t="s">
        <v>32</v>
      </c>
      <c r="AB34" s="1" t="s">
        <v>32</v>
      </c>
      <c r="AC34" s="1" t="s">
        <v>32</v>
      </c>
      <c r="AD34" s="1" t="s">
        <v>32</v>
      </c>
    </row>
    <row r="35">
      <c r="A35" s="1" t="s">
        <v>65</v>
      </c>
      <c r="B35" s="1">
        <v>560.0</v>
      </c>
      <c r="C35" s="1">
        <v>24.0</v>
      </c>
      <c r="D35" s="1">
        <v>18.0</v>
      </c>
      <c r="E35" s="4">
        <f t="shared" si="40"/>
        <v>224</v>
      </c>
      <c r="F35" s="4">
        <f t="shared" si="41"/>
        <v>168</v>
      </c>
      <c r="G35" s="5">
        <v>0.55</v>
      </c>
      <c r="H35" s="4">
        <f t="shared" si="42"/>
        <v>1.42</v>
      </c>
      <c r="I35" s="1">
        <v>34.0</v>
      </c>
      <c r="J35" s="1">
        <f t="shared" si="43"/>
        <v>26</v>
      </c>
      <c r="K35" s="4">
        <f t="shared" si="44"/>
        <v>317.3</v>
      </c>
      <c r="L35" s="4">
        <f t="shared" si="45"/>
        <v>242.7</v>
      </c>
      <c r="M35" s="4">
        <f t="shared" ref="M35:N35" si="91">CEILING(100/C35,1)</f>
        <v>5</v>
      </c>
      <c r="N35" s="6">
        <f t="shared" si="91"/>
        <v>6</v>
      </c>
      <c r="O35" s="4">
        <f t="shared" ref="O35:P35" si="92">CEILING(100/I35,1)</f>
        <v>3</v>
      </c>
      <c r="P35" s="4">
        <f t="shared" si="92"/>
        <v>4</v>
      </c>
      <c r="Q35" s="4" t="str">
        <f t="array" ref="Q35">JOIN(",",IF(CEILING(100 / (C35 * EYEMULTI),1)&lt;M35,"Close:Y","Close:N"),IF(CEILING(100 / (D35 * EYEMULTI),1)&lt;N35, "Far:Y","Far:N"),IF(CEILING(100 / (I35 * EYEMULTI),1)&lt;O35,"CloseHeadshot:Y","CloseHeadshot:N"),IF(CEILING(100 / (J35 * EYEMULTI),1)&lt;P35,"FarHeadshot:Y","FarHeadshot:N"))</f>
        <v>Close:Y,Far:N,CloseHeadshot:N,FarHeadshot:N</v>
      </c>
      <c r="R35" s="4" t="str">
        <f t="array" ref="R35">JOIN(",",IF(CEILING(100 / (C35 * FJMULTI),1)&gt;M35,"Close:Y","Close:N"),IF(CEILING(100 / (D35 * FJMULTI),1)&gt;N35, "Far:Y","Far:N"),IF(CEILING(100 / (I35 * FJMULTI),1)&gt;O35,"CloseHeadshot:Y","CloseHeadshot:N"),IF(CEILING(100 / (J35 * FJMULTI),1)&gt;P35,"FarHeadshot:Y","FarHeadshot:N"))</f>
        <v>Close:N,Far:Y,CloseHeadshot:Y,FarHeadshot:Y</v>
      </c>
      <c r="S35" s="3">
        <f t="shared" si="48"/>
        <v>0.429</v>
      </c>
      <c r="T35" s="4">
        <f t="shared" si="49"/>
        <v>0.536</v>
      </c>
      <c r="U35" s="4">
        <f t="shared" si="50"/>
        <v>0.214</v>
      </c>
      <c r="V35" s="4">
        <f t="shared" si="51"/>
        <v>0.536</v>
      </c>
      <c r="W35" s="4">
        <f t="shared" si="52"/>
        <v>5.13</v>
      </c>
      <c r="X35" s="4">
        <f t="shared" si="53"/>
        <v>0.429</v>
      </c>
      <c r="Y35" s="4">
        <f t="shared" si="54"/>
        <v>200.5</v>
      </c>
      <c r="Z35" s="3" t="s">
        <v>54</v>
      </c>
      <c r="AA35" s="1">
        <v>31.0</v>
      </c>
      <c r="AB35" s="1">
        <v>125.0</v>
      </c>
      <c r="AC35" s="1" t="s">
        <v>32</v>
      </c>
      <c r="AD35" s="1">
        <v>3.0</v>
      </c>
    </row>
    <row r="36">
      <c r="A36" s="1" t="s">
        <v>66</v>
      </c>
      <c r="B36" s="1">
        <v>610.0</v>
      </c>
      <c r="C36" s="1">
        <v>29.0</v>
      </c>
      <c r="D36" s="1">
        <v>19.0</v>
      </c>
      <c r="E36" s="4">
        <f t="shared" si="40"/>
        <v>294.8</v>
      </c>
      <c r="F36" s="4">
        <f t="shared" si="41"/>
        <v>193.2</v>
      </c>
      <c r="G36" s="5">
        <v>2.0</v>
      </c>
      <c r="H36" s="4">
        <f t="shared" si="42"/>
        <v>1.21</v>
      </c>
      <c r="I36" s="1">
        <v>35.0</v>
      </c>
      <c r="J36" s="1">
        <f t="shared" si="43"/>
        <v>23</v>
      </c>
      <c r="K36" s="4">
        <f t="shared" si="44"/>
        <v>355.8</v>
      </c>
      <c r="L36" s="4">
        <f t="shared" si="45"/>
        <v>233.8</v>
      </c>
      <c r="M36" s="4">
        <f t="shared" ref="M36:N36" si="93">CEILING(100/C36,1)</f>
        <v>4</v>
      </c>
      <c r="N36" s="6">
        <f t="shared" si="93"/>
        <v>6</v>
      </c>
      <c r="O36" s="4">
        <f t="shared" ref="O36:P36" si="94">CEILING(100/I36,1)</f>
        <v>3</v>
      </c>
      <c r="P36" s="4">
        <f t="shared" si="94"/>
        <v>5</v>
      </c>
      <c r="Q36" s="4" t="str">
        <f t="array" ref="Q36">JOIN(",",IF(CEILING(100 / (C36 * EYEMULTI),1)&lt;M36,"Close:Y","Close:N"),IF(CEILING(100 / (D36 * EYEMULTI),1)&lt;N36, "Far:Y","Far:N"),IF(CEILING(100 / (I36 * EYEMULTI),1)&lt;O36,"CloseHeadshot:Y","CloseHeadshot:N"),IF(CEILING(100 / (J36 * EYEMULTI),1)&lt;P36,"FarHeadshot:Y","FarHeadshot:N"))</f>
        <v>Close:N,Far:Y,CloseHeadshot:N,FarHeadshot:N</v>
      </c>
      <c r="R36" s="4" t="str">
        <f t="array" ref="R36">JOIN(",",IF(CEILING(100 / (C36 * FJMULTI),1)&gt;M36,"Close:Y","Close:N"),IF(CEILING(100 / (D36 * FJMULTI),1)&gt;N36, "Far:Y","Far:N"),IF(CEILING(100 / (I36 * FJMULTI),1)&gt;O36,"CloseHeadshot:Y","CloseHeadshot:N"),IF(CEILING(100 / (J36 * FJMULTI),1)&gt;P36,"FarHeadshot:Y","FarHeadshot:N"))</f>
        <v>Close:Y,Far:Y,CloseHeadshot:Y,FarHeadshot:Y</v>
      </c>
      <c r="S36" s="3">
        <f t="shared" si="48"/>
        <v>0.295</v>
      </c>
      <c r="T36" s="4">
        <f t="shared" si="49"/>
        <v>0.492</v>
      </c>
      <c r="U36" s="4">
        <f t="shared" si="50"/>
        <v>0.197</v>
      </c>
      <c r="V36" s="4">
        <f t="shared" si="51"/>
        <v>0.492</v>
      </c>
      <c r="W36" s="4">
        <f t="shared" si="52"/>
        <v>20.33</v>
      </c>
      <c r="X36" s="4">
        <f t="shared" si="53"/>
        <v>0.369</v>
      </c>
      <c r="Y36" s="4">
        <f t="shared" si="54"/>
        <v>225.85</v>
      </c>
      <c r="Z36" s="3" t="s">
        <v>54</v>
      </c>
      <c r="AA36" s="1" t="s">
        <v>32</v>
      </c>
      <c r="AB36" s="1" t="s">
        <v>32</v>
      </c>
      <c r="AC36" s="1" t="s">
        <v>32</v>
      </c>
      <c r="AD36" s="1" t="s">
        <v>32</v>
      </c>
    </row>
    <row r="37">
      <c r="A37" s="1" t="s">
        <v>67</v>
      </c>
      <c r="B37" s="1">
        <v>650.0</v>
      </c>
      <c r="C37" s="1">
        <v>25.0</v>
      </c>
      <c r="D37" s="1">
        <v>15.0</v>
      </c>
      <c r="E37" s="4">
        <f t="shared" si="40"/>
        <v>270.8</v>
      </c>
      <c r="F37" s="4">
        <f t="shared" si="41"/>
        <v>162.5</v>
      </c>
      <c r="G37" s="5">
        <v>1.5</v>
      </c>
      <c r="H37" s="4">
        <f t="shared" si="42"/>
        <v>1.28</v>
      </c>
      <c r="I37" s="1">
        <v>32.0</v>
      </c>
      <c r="J37" s="1">
        <f t="shared" si="43"/>
        <v>19</v>
      </c>
      <c r="K37" s="4">
        <f t="shared" si="44"/>
        <v>346.7</v>
      </c>
      <c r="L37" s="4">
        <f t="shared" si="45"/>
        <v>205.8</v>
      </c>
      <c r="M37" s="4">
        <f t="shared" ref="M37:N37" si="95">CEILING(100/C37,1)</f>
        <v>4</v>
      </c>
      <c r="N37" s="6">
        <f t="shared" si="95"/>
        <v>7</v>
      </c>
      <c r="O37" s="4">
        <f t="shared" ref="O37:P37" si="96">CEILING(100/I37,1)</f>
        <v>4</v>
      </c>
      <c r="P37" s="4">
        <f t="shared" si="96"/>
        <v>6</v>
      </c>
      <c r="Q37" s="4" t="str">
        <f t="array" ref="Q37">JOIN(",",IF(CEILING(100 / (C37 * EYEMULTI),1)&lt;M37,"Close:Y","Close:N"),IF(CEILING(100 / (D37 * EYEMULTI),1)&lt;N37, "Far:Y","Far:N"),IF(CEILING(100 / (I37 * EYEMULTI),1)&lt;O37,"CloseHeadshot:Y","CloseHeadshot:N"),IF(CEILING(100 / (J37 * EYEMULTI),1)&lt;P37,"FarHeadshot:Y","FarHeadshot:N"))</f>
        <v>Close:N,Far:N,CloseHeadshot:Y,FarHeadshot:Y</v>
      </c>
      <c r="R37" s="4" t="str">
        <f t="array" ref="R37">JOIN(",",IF(CEILING(100 / (C37 * FJMULTI),1)&gt;M37,"Close:Y","Close:N"),IF(CEILING(100 / (D37 * FJMULTI),1)&gt;N37, "Far:Y","Far:N"),IF(CEILING(100 / (I37 * FJMULTI),1)&gt;O37,"CloseHeadshot:Y","CloseHeadshot:N"),IF(CEILING(100 / (J37 * FJMULTI),1)&gt;P37,"FarHeadshot:Y","FarHeadshot:N"))</f>
        <v>Close:Y,Far:Y,CloseHeadshot:N,FarHeadshot:Y</v>
      </c>
      <c r="S37" s="3">
        <f t="shared" si="48"/>
        <v>0.277</v>
      </c>
      <c r="T37" s="4">
        <f t="shared" si="49"/>
        <v>0.554</v>
      </c>
      <c r="U37" s="4">
        <f t="shared" si="50"/>
        <v>0.277</v>
      </c>
      <c r="V37" s="4">
        <f t="shared" si="51"/>
        <v>0.554</v>
      </c>
      <c r="W37" s="4">
        <f t="shared" si="52"/>
        <v>16.25</v>
      </c>
      <c r="X37" s="4">
        <f t="shared" si="53"/>
        <v>0.416</v>
      </c>
      <c r="Y37" s="4">
        <f t="shared" si="54"/>
        <v>209.575</v>
      </c>
      <c r="Z37" s="3" t="s">
        <v>68</v>
      </c>
      <c r="AA37" s="1">
        <v>50.0</v>
      </c>
      <c r="AB37" s="1">
        <v>200.0</v>
      </c>
      <c r="AC37" s="1" t="s">
        <v>32</v>
      </c>
      <c r="AD37" s="1">
        <v>2.5</v>
      </c>
    </row>
    <row r="38">
      <c r="A38" s="1" t="s">
        <v>69</v>
      </c>
      <c r="B38" s="1">
        <v>550.0</v>
      </c>
      <c r="C38" s="1">
        <v>20.0</v>
      </c>
      <c r="D38" s="1">
        <v>12.0</v>
      </c>
      <c r="E38" s="4">
        <f t="shared" si="40"/>
        <v>183.3</v>
      </c>
      <c r="F38" s="4">
        <f t="shared" si="41"/>
        <v>110</v>
      </c>
      <c r="G38" s="5">
        <v>1.25</v>
      </c>
      <c r="H38" s="4">
        <f t="shared" si="42"/>
        <v>1.4</v>
      </c>
      <c r="I38" s="1">
        <v>28.0</v>
      </c>
      <c r="J38" s="1">
        <f t="shared" si="43"/>
        <v>17</v>
      </c>
      <c r="K38" s="4">
        <f t="shared" si="44"/>
        <v>256.7</v>
      </c>
      <c r="L38" s="4">
        <f t="shared" si="45"/>
        <v>155.8</v>
      </c>
      <c r="M38" s="4">
        <f t="shared" ref="M38:N38" si="97">CEILING(100/C38,1)</f>
        <v>5</v>
      </c>
      <c r="N38" s="6">
        <f t="shared" si="97"/>
        <v>9</v>
      </c>
      <c r="O38" s="4">
        <f t="shared" ref="O38:P38" si="98">CEILING(100/I38,1)</f>
        <v>4</v>
      </c>
      <c r="P38" s="4">
        <f t="shared" si="98"/>
        <v>6</v>
      </c>
      <c r="Q38" s="4" t="str">
        <f t="array" ref="Q38">JOIN(",",IF(CEILING(100 / (C38 * EYEMULTI),1)&lt;M38,"Close:Y","Close:N"),IF(CEILING(100 / (D38 * EYEMULTI),1)&lt;N38, "Far:Y","Far:N"),IF(CEILING(100 / (I38 * EYEMULTI),1)&lt;O38,"CloseHeadshot:Y","CloseHeadshot:N"),IF(CEILING(100 / (J38 * EYEMULTI),1)&lt;P38,"FarHeadshot:Y","FarHeadshot:N"))</f>
        <v>Close:N,Far:Y,CloseHeadshot:N,FarHeadshot:N</v>
      </c>
      <c r="R38" s="4" t="str">
        <f t="array" ref="R38">JOIN(",",IF(CEILING(100 / (C38 * FJMULTI),1)&gt;M38,"Close:Y","Close:N"),IF(CEILING(100 / (D38 * FJMULTI),1)&gt;N38, "Far:Y","Far:N"),IF(CEILING(100 / (I38 * FJMULTI),1)&gt;O38,"CloseHeadshot:Y","CloseHeadshot:N"),IF(CEILING(100 / (J38 * FJMULTI),1)&gt;P38,"FarHeadshot:Y","FarHeadshot:N"))</f>
        <v>Close:Y,Far:Y,CloseHeadshot:Y,FarHeadshot:Y</v>
      </c>
      <c r="S38" s="3">
        <f t="shared" si="48"/>
        <v>0.436</v>
      </c>
      <c r="T38" s="4">
        <f t="shared" si="49"/>
        <v>0.873</v>
      </c>
      <c r="U38" s="4">
        <f t="shared" si="50"/>
        <v>0.327</v>
      </c>
      <c r="V38" s="4">
        <f t="shared" si="51"/>
        <v>0.873</v>
      </c>
      <c r="W38" s="4">
        <f t="shared" si="52"/>
        <v>11.46</v>
      </c>
      <c r="X38" s="4">
        <f t="shared" si="53"/>
        <v>0.627</v>
      </c>
      <c r="Y38" s="4">
        <f t="shared" si="54"/>
        <v>151.95</v>
      </c>
      <c r="Z38" s="3" t="s">
        <v>68</v>
      </c>
      <c r="AA38" s="1">
        <v>50.0</v>
      </c>
      <c r="AB38" s="1">
        <v>200.0</v>
      </c>
      <c r="AC38" s="1" t="s">
        <v>32</v>
      </c>
      <c r="AD38" s="1">
        <v>2.5</v>
      </c>
    </row>
    <row r="39">
      <c r="A39" s="1" t="s">
        <v>70</v>
      </c>
      <c r="B39" s="1">
        <v>470.0</v>
      </c>
      <c r="C39" s="1">
        <v>42.0</v>
      </c>
      <c r="D39" s="1">
        <v>17.0</v>
      </c>
      <c r="E39" s="4">
        <f t="shared" si="40"/>
        <v>329</v>
      </c>
      <c r="F39" s="4">
        <f t="shared" si="41"/>
        <v>133.2</v>
      </c>
      <c r="G39" s="5">
        <v>1.0</v>
      </c>
      <c r="H39" s="4">
        <f t="shared" si="42"/>
        <v>1.5</v>
      </c>
      <c r="I39" s="1">
        <v>63.0</v>
      </c>
      <c r="J39" s="1">
        <f t="shared" si="43"/>
        <v>26</v>
      </c>
      <c r="K39" s="4">
        <f t="shared" si="44"/>
        <v>493.5</v>
      </c>
      <c r="L39" s="4">
        <f t="shared" si="45"/>
        <v>203.7</v>
      </c>
      <c r="M39" s="4">
        <f t="shared" ref="M39:N39" si="99">CEILING(100/C39,1)</f>
        <v>3</v>
      </c>
      <c r="N39" s="6">
        <f t="shared" si="99"/>
        <v>6</v>
      </c>
      <c r="O39" s="4">
        <f t="shared" ref="O39:P39" si="100">CEILING(100/I39,1)</f>
        <v>2</v>
      </c>
      <c r="P39" s="4">
        <f t="shared" si="100"/>
        <v>4</v>
      </c>
      <c r="Q39" s="4" t="str">
        <f t="array" ref="Q39">JOIN(",",IF(CEILING(100 / (C39 * EYEMULTI),1)&lt;M39,"Close:Y","Close:N"),IF(CEILING(100 / (D39 * EYEMULTI),1)&lt;N39, "Far:Y","Far:N"),IF(CEILING(100 / (I39 * EYEMULTI),1)&lt;O39,"CloseHeadshot:Y","CloseHeadshot:N"),IF(CEILING(100 / (J39 * EYEMULTI),1)&lt;P39,"FarHeadshot:Y","FarHeadshot:N"))</f>
        <v>Close:N,Far:N,CloseHeadshot:N,FarHeadshot:N</v>
      </c>
      <c r="R39" s="4" t="str">
        <f t="array" ref="R39">JOIN(",",IF(CEILING(100 / (C39 * FJMULTI),1)&gt;M39,"Close:Y","Close:N"),IF(CEILING(100 / (D39 * FJMULTI),1)&gt;N39, "Far:Y","Far:N"),IF(CEILING(100 / (I39 * FJMULTI),1)&gt;O39,"CloseHeadshot:Y","CloseHeadshot:N"),IF(CEILING(100 / (J39 * FJMULTI),1)&gt;P39,"FarHeadshot:Y","FarHeadshot:N"))</f>
        <v>Close:N,Far:Y,CloseHeadshot:N,FarHeadshot:Y</v>
      </c>
      <c r="S39" s="3">
        <f t="shared" si="48"/>
        <v>0.255</v>
      </c>
      <c r="T39" s="4">
        <f t="shared" si="49"/>
        <v>0.638</v>
      </c>
      <c r="U39" s="4">
        <f t="shared" si="50"/>
        <v>0.128</v>
      </c>
      <c r="V39" s="4">
        <f t="shared" si="51"/>
        <v>0.638</v>
      </c>
      <c r="W39" s="4">
        <f t="shared" si="52"/>
        <v>7.83</v>
      </c>
      <c r="X39" s="4">
        <f t="shared" si="53"/>
        <v>0.415</v>
      </c>
      <c r="Y39" s="4">
        <f t="shared" si="54"/>
        <v>260.8</v>
      </c>
      <c r="Z39" s="3" t="s">
        <v>68</v>
      </c>
      <c r="AA39" s="1">
        <v>50.0</v>
      </c>
      <c r="AB39" s="1">
        <v>200.0</v>
      </c>
      <c r="AC39" s="1" t="s">
        <v>32</v>
      </c>
      <c r="AD39" s="1">
        <v>2.5</v>
      </c>
    </row>
    <row r="40">
      <c r="A40" s="1" t="s">
        <v>71</v>
      </c>
      <c r="B40" s="1">
        <v>400.0</v>
      </c>
      <c r="C40" s="1">
        <v>35.0</v>
      </c>
      <c r="D40" s="1">
        <v>21.0</v>
      </c>
      <c r="E40" s="4">
        <f t="shared" si="40"/>
        <v>233.3</v>
      </c>
      <c r="F40" s="4">
        <f t="shared" si="41"/>
        <v>140</v>
      </c>
      <c r="G40" s="5">
        <v>1.3</v>
      </c>
      <c r="H40" s="4">
        <f t="shared" si="42"/>
        <v>1.49</v>
      </c>
      <c r="I40" s="1">
        <v>52.0</v>
      </c>
      <c r="J40" s="1">
        <f t="shared" si="43"/>
        <v>31</v>
      </c>
      <c r="K40" s="4">
        <f t="shared" si="44"/>
        <v>346.7</v>
      </c>
      <c r="L40" s="4">
        <f t="shared" si="45"/>
        <v>206.7</v>
      </c>
      <c r="M40" s="4">
        <f t="shared" ref="M40:N40" si="101">CEILING(100/C40,1)</f>
        <v>3</v>
      </c>
      <c r="N40" s="6">
        <f t="shared" si="101"/>
        <v>5</v>
      </c>
      <c r="O40" s="4">
        <f t="shared" ref="O40:P40" si="102">CEILING(100/I40,1)</f>
        <v>2</v>
      </c>
      <c r="P40" s="4">
        <f t="shared" si="102"/>
        <v>4</v>
      </c>
      <c r="Q40" s="4" t="str">
        <f t="array" ref="Q40">JOIN(",",IF(CEILING(100 / (C40 * EYEMULTI),1)&lt;M40,"Close:Y","Close:N"),IF(CEILING(100 / (D40 * EYEMULTI),1)&lt;N40, "Far:Y","Far:N"),IF(CEILING(100 / (I40 * EYEMULTI),1)&lt;O40,"CloseHeadshot:Y","CloseHeadshot:N"),IF(CEILING(100 / (J40 * EYEMULTI),1)&lt;P40,"FarHeadshot:Y","FarHeadshot:N"))</f>
        <v>Close:N,Far:N,CloseHeadshot:N,FarHeadshot:N</v>
      </c>
      <c r="R40" s="4" t="str">
        <f t="array" ref="R40">JOIN(",",IF(CEILING(100 / (C40 * FJMULTI),1)&gt;M40,"Close:Y","Close:N"),IF(CEILING(100 / (D40 * FJMULTI),1)&gt;N40, "Far:Y","Far:N"),IF(CEILING(100 / (I40 * FJMULTI),1)&gt;O40,"CloseHeadshot:Y","CloseHeadshot:N"),IF(CEILING(100 / (J40 * FJMULTI),1)&gt;P40,"FarHeadshot:Y","FarHeadshot:N"))</f>
        <v>Close:Y,Far:Y,CloseHeadshot:Y,FarHeadshot:N</v>
      </c>
      <c r="S40" s="3">
        <f t="shared" si="48"/>
        <v>0.3</v>
      </c>
      <c r="T40" s="4">
        <f t="shared" si="49"/>
        <v>0.6</v>
      </c>
      <c r="U40" s="4">
        <f t="shared" si="50"/>
        <v>0.15</v>
      </c>
      <c r="V40" s="4">
        <f t="shared" si="51"/>
        <v>0.6</v>
      </c>
      <c r="W40" s="4">
        <f t="shared" si="52"/>
        <v>8.67</v>
      </c>
      <c r="X40" s="4">
        <f t="shared" si="53"/>
        <v>0.413</v>
      </c>
      <c r="Y40" s="4">
        <f t="shared" si="54"/>
        <v>201.925</v>
      </c>
      <c r="Z40" s="3" t="s">
        <v>68</v>
      </c>
      <c r="AA40" s="1" t="s">
        <v>32</v>
      </c>
      <c r="AB40" s="1" t="s">
        <v>32</v>
      </c>
      <c r="AC40" s="1" t="s">
        <v>32</v>
      </c>
      <c r="AD40" s="1" t="s">
        <v>32</v>
      </c>
    </row>
    <row r="41">
      <c r="A41" s="1" t="s">
        <v>72</v>
      </c>
      <c r="B41" s="1">
        <v>800.0</v>
      </c>
      <c r="C41" s="1">
        <v>24.0</v>
      </c>
      <c r="D41" s="1">
        <v>17.0</v>
      </c>
      <c r="E41" s="4">
        <f t="shared" si="40"/>
        <v>320</v>
      </c>
      <c r="F41" s="4">
        <f t="shared" si="41"/>
        <v>226.7</v>
      </c>
      <c r="G41" s="5">
        <v>0.8</v>
      </c>
      <c r="H41" s="4">
        <f t="shared" si="42"/>
        <v>1.5</v>
      </c>
      <c r="I41" s="1">
        <v>36.0</v>
      </c>
      <c r="J41" s="1">
        <f t="shared" si="43"/>
        <v>26</v>
      </c>
      <c r="K41" s="4">
        <f t="shared" si="44"/>
        <v>480</v>
      </c>
      <c r="L41" s="4">
        <f t="shared" si="45"/>
        <v>346.7</v>
      </c>
      <c r="M41" s="4">
        <f t="shared" ref="M41:N41" si="103">CEILING(100/C41,1)</f>
        <v>5</v>
      </c>
      <c r="N41" s="6">
        <f t="shared" si="103"/>
        <v>6</v>
      </c>
      <c r="O41" s="4">
        <f t="shared" ref="O41:P41" si="104">CEILING(100/I41,1)</f>
        <v>3</v>
      </c>
      <c r="P41" s="4">
        <f t="shared" si="104"/>
        <v>4</v>
      </c>
      <c r="Q41" s="4" t="str">
        <f t="array" ref="Q41">JOIN(",",IF(CEILING(100 / (C41 * EYEMULTI),1)&lt;M41,"Close:Y","Close:N"),IF(CEILING(100 / (D41 * EYEMULTI),1)&lt;N41, "Far:Y","Far:N"),IF(CEILING(100 / (I41 * EYEMULTI),1)&lt;O41,"CloseHeadshot:Y","CloseHeadshot:N"),IF(CEILING(100 / (J41 * EYEMULTI),1)&lt;P41,"FarHeadshot:Y","FarHeadshot:N"))</f>
        <v>Close:Y,Far:N,CloseHeadshot:N,FarHeadshot:N</v>
      </c>
      <c r="R41" s="4" t="str">
        <f t="array" ref="R41">JOIN(",",IF(CEILING(100 / (C41 * FJMULTI),1)&gt;M41,"Close:Y","Close:N"),IF(CEILING(100 / (D41 * FJMULTI),1)&gt;N41, "Far:Y","Far:N"),IF(CEILING(100 / (I41 * FJMULTI),1)&gt;O41,"CloseHeadshot:Y","CloseHeadshot:N"),IF(CEILING(100 / (J41 * FJMULTI),1)&gt;P41,"FarHeadshot:Y","FarHeadshot:N"))</f>
        <v>Close:N,Far:Y,CloseHeadshot:Y,FarHeadshot:Y</v>
      </c>
      <c r="S41" s="3">
        <f t="shared" si="48"/>
        <v>0.3</v>
      </c>
      <c r="T41" s="4">
        <f t="shared" si="49"/>
        <v>0.375</v>
      </c>
      <c r="U41" s="4">
        <f t="shared" si="50"/>
        <v>0.15</v>
      </c>
      <c r="V41" s="4">
        <f t="shared" si="51"/>
        <v>0.375</v>
      </c>
      <c r="W41" s="4">
        <f t="shared" si="52"/>
        <v>10.67</v>
      </c>
      <c r="X41" s="4">
        <f t="shared" si="53"/>
        <v>0.3</v>
      </c>
      <c r="Y41" s="4">
        <f t="shared" si="54"/>
        <v>290.925</v>
      </c>
      <c r="Z41" s="3" t="s">
        <v>68</v>
      </c>
      <c r="AA41" s="1">
        <v>50.0</v>
      </c>
      <c r="AB41" s="1">
        <v>200.0</v>
      </c>
      <c r="AC41" s="1" t="s">
        <v>32</v>
      </c>
      <c r="AD41" s="1">
        <v>1.8</v>
      </c>
    </row>
    <row r="42">
      <c r="A42" s="1" t="s">
        <v>73</v>
      </c>
      <c r="B42" s="1">
        <v>640.0</v>
      </c>
      <c r="C42" s="1">
        <v>24.0</v>
      </c>
      <c r="D42" s="1">
        <v>16.0</v>
      </c>
      <c r="E42" s="4">
        <f t="shared" si="40"/>
        <v>256</v>
      </c>
      <c r="F42" s="4">
        <f t="shared" si="41"/>
        <v>170.7</v>
      </c>
      <c r="G42" s="5">
        <v>1.25</v>
      </c>
      <c r="H42" s="4">
        <f t="shared" si="42"/>
        <v>1.5</v>
      </c>
      <c r="I42" s="1">
        <v>36.0</v>
      </c>
      <c r="J42" s="1">
        <f t="shared" si="43"/>
        <v>24</v>
      </c>
      <c r="K42" s="4">
        <f t="shared" si="44"/>
        <v>384</v>
      </c>
      <c r="L42" s="4">
        <f t="shared" si="45"/>
        <v>256</v>
      </c>
      <c r="M42" s="4">
        <f t="shared" ref="M42:N42" si="105">CEILING(100/C42,1)</f>
        <v>5</v>
      </c>
      <c r="N42" s="6">
        <f t="shared" si="105"/>
        <v>7</v>
      </c>
      <c r="O42" s="4">
        <f t="shared" ref="O42:P42" si="106">CEILING(100/I42,1)</f>
        <v>3</v>
      </c>
      <c r="P42" s="4">
        <f t="shared" si="106"/>
        <v>5</v>
      </c>
      <c r="Q42" s="4" t="str">
        <f t="array" ref="Q42">JOIN(",",IF(CEILING(100 / (C42 * EYEMULTI),1)&lt;M42,"Close:Y","Close:N"),IF(CEILING(100 / (D42 * EYEMULTI),1)&lt;N42, "Far:Y","Far:N"),IF(CEILING(100 / (I42 * EYEMULTI),1)&lt;O42,"CloseHeadshot:Y","CloseHeadshot:N"),IF(CEILING(100 / (J42 * EYEMULTI),1)&lt;P42,"FarHeadshot:Y","FarHeadshot:N"))</f>
        <v>Close:Y,Far:Y,CloseHeadshot:N,FarHeadshot:Y</v>
      </c>
      <c r="R42" s="4" t="str">
        <f t="array" ref="R42">JOIN(",",IF(CEILING(100 / (C42 * FJMULTI),1)&gt;M42,"Close:Y","Close:N"),IF(CEILING(100 / (D42 * FJMULTI),1)&gt;N42, "Far:Y","Far:N"),IF(CEILING(100 / (I42 * FJMULTI),1)&gt;O42,"CloseHeadshot:Y","CloseHeadshot:N"),IF(CEILING(100 / (J42 * FJMULTI),1)&gt;P42,"FarHeadshot:Y","FarHeadshot:N"))</f>
        <v>Close:N,Far:Y,CloseHeadshot:Y,FarHeadshot:N</v>
      </c>
      <c r="S42" s="3">
        <f t="shared" si="48"/>
        <v>0.375</v>
      </c>
      <c r="T42" s="4">
        <f t="shared" si="49"/>
        <v>0.563</v>
      </c>
      <c r="U42" s="4">
        <f t="shared" si="50"/>
        <v>0.188</v>
      </c>
      <c r="V42" s="4">
        <f t="shared" si="51"/>
        <v>0.563</v>
      </c>
      <c r="W42" s="4">
        <f t="shared" si="52"/>
        <v>13.33</v>
      </c>
      <c r="X42" s="4">
        <f t="shared" si="53"/>
        <v>0.422</v>
      </c>
      <c r="Y42" s="4">
        <f t="shared" si="54"/>
        <v>228</v>
      </c>
      <c r="Z42" s="3" t="s">
        <v>68</v>
      </c>
      <c r="AA42" s="1">
        <v>24.0</v>
      </c>
      <c r="AB42" s="1">
        <v>200.0</v>
      </c>
      <c r="AC42" s="1" t="s">
        <v>32</v>
      </c>
      <c r="AD42" s="1">
        <v>3.0</v>
      </c>
    </row>
    <row r="43">
      <c r="A43" s="1" t="s">
        <v>74</v>
      </c>
      <c r="B43" s="1">
        <v>650.0</v>
      </c>
      <c r="C43" s="1">
        <v>21.0</v>
      </c>
      <c r="D43" s="1">
        <v>15.0</v>
      </c>
      <c r="E43" s="4">
        <f t="shared" si="40"/>
        <v>227.5</v>
      </c>
      <c r="F43" s="4">
        <f t="shared" si="41"/>
        <v>162.5</v>
      </c>
      <c r="G43" s="5">
        <v>1.0</v>
      </c>
      <c r="H43" s="4">
        <f t="shared" si="42"/>
        <v>1.48</v>
      </c>
      <c r="I43" s="1">
        <v>31.0</v>
      </c>
      <c r="J43" s="1">
        <f t="shared" si="43"/>
        <v>22</v>
      </c>
      <c r="K43" s="4">
        <f t="shared" si="44"/>
        <v>335.8</v>
      </c>
      <c r="L43" s="4">
        <f t="shared" si="45"/>
        <v>238.3</v>
      </c>
      <c r="M43" s="4">
        <f t="shared" ref="M43:N43" si="107">CEILING(100/C43,1)</f>
        <v>5</v>
      </c>
      <c r="N43" s="6">
        <f t="shared" si="107"/>
        <v>7</v>
      </c>
      <c r="O43" s="4">
        <f t="shared" ref="O43:P43" si="108">CEILING(100/I43,1)</f>
        <v>4</v>
      </c>
      <c r="P43" s="4">
        <f t="shared" si="108"/>
        <v>5</v>
      </c>
      <c r="Q43" s="4" t="str">
        <f t="array" ref="Q43">JOIN(",",IF(CEILING(100 / (C43 * EYEMULTI),1)&lt;M43,"Close:Y","Close:N"),IF(CEILING(100 / (D43 * EYEMULTI),1)&lt;N43, "Far:Y","Far:N"),IF(CEILING(100 / (I43 * EYEMULTI),1)&lt;O43,"CloseHeadshot:Y","CloseHeadshot:N"),IF(CEILING(100 / (J43 * EYEMULTI),1)&lt;P43,"FarHeadshot:Y","FarHeadshot:N"))</f>
        <v>Close:N,Far:N,CloseHeadshot:N,FarHeadshot:N</v>
      </c>
      <c r="R43" s="4" t="str">
        <f t="array" ref="R43">JOIN(",",IF(CEILING(100 / (C43 * FJMULTI),1)&gt;M43,"Close:Y","Close:N"),IF(CEILING(100 / (D43 * FJMULTI),1)&gt;N43, "Far:Y","Far:N"),IF(CEILING(100 / (I43 * FJMULTI),1)&gt;O43,"CloseHeadshot:Y","CloseHeadshot:N"),IF(CEILING(100 / (J43 * FJMULTI),1)&gt;P43,"FarHeadshot:Y","FarHeadshot:N"))</f>
        <v>Close:Y,Far:Y,CloseHeadshot:N,FarHeadshot:Y</v>
      </c>
      <c r="S43" s="3">
        <f t="shared" si="48"/>
        <v>0.369</v>
      </c>
      <c r="T43" s="4">
        <f t="shared" si="49"/>
        <v>0.554</v>
      </c>
      <c r="U43" s="4">
        <f t="shared" si="50"/>
        <v>0.277</v>
      </c>
      <c r="V43" s="4">
        <f t="shared" si="51"/>
        <v>0.554</v>
      </c>
      <c r="W43" s="4">
        <f t="shared" si="52"/>
        <v>10.83</v>
      </c>
      <c r="X43" s="4">
        <f t="shared" si="53"/>
        <v>0.439</v>
      </c>
      <c r="Y43" s="4">
        <f t="shared" si="54"/>
        <v>204.15</v>
      </c>
      <c r="Z43" s="3" t="s">
        <v>68</v>
      </c>
      <c r="AA43" s="1">
        <v>50.0</v>
      </c>
      <c r="AB43" s="1">
        <v>200.0</v>
      </c>
      <c r="AC43" s="1" t="s">
        <v>32</v>
      </c>
      <c r="AD43" s="1">
        <v>2.2</v>
      </c>
    </row>
    <row r="44">
      <c r="A44" s="1" t="s">
        <v>75</v>
      </c>
      <c r="B44" s="1">
        <v>650.0</v>
      </c>
      <c r="C44" s="1">
        <v>27.0</v>
      </c>
      <c r="D44" s="1">
        <v>18.0</v>
      </c>
      <c r="E44" s="4">
        <f t="shared" si="40"/>
        <v>292.5</v>
      </c>
      <c r="F44" s="4">
        <f t="shared" si="41"/>
        <v>195</v>
      </c>
      <c r="G44" s="5">
        <v>1.1</v>
      </c>
      <c r="H44" s="4">
        <f t="shared" si="42"/>
        <v>1.26</v>
      </c>
      <c r="I44" s="1">
        <v>34.0</v>
      </c>
      <c r="J44" s="1">
        <f t="shared" si="43"/>
        <v>23</v>
      </c>
      <c r="K44" s="4">
        <f t="shared" si="44"/>
        <v>368.3</v>
      </c>
      <c r="L44" s="4">
        <f t="shared" si="45"/>
        <v>249.2</v>
      </c>
      <c r="M44" s="4">
        <f t="shared" ref="M44:N44" si="109">CEILING(100/C44,1)</f>
        <v>4</v>
      </c>
      <c r="N44" s="6">
        <f t="shared" si="109"/>
        <v>6</v>
      </c>
      <c r="O44" s="4">
        <f t="shared" ref="O44:P44" si="110">CEILING(100/I44,1)</f>
        <v>3</v>
      </c>
      <c r="P44" s="4">
        <f t="shared" si="110"/>
        <v>5</v>
      </c>
      <c r="Q44" s="4" t="str">
        <f t="array" ref="Q44">JOIN(",",IF(CEILING(100 / (C44 * EYEMULTI),1)&lt;M44,"Close:Y","Close:N"),IF(CEILING(100 / (D44 * EYEMULTI),1)&lt;N44, "Far:Y","Far:N"),IF(CEILING(100 / (I44 * EYEMULTI),1)&lt;O44,"CloseHeadshot:Y","CloseHeadshot:N"),IF(CEILING(100 / (J44 * EYEMULTI),1)&lt;P44,"FarHeadshot:Y","FarHeadshot:N"))</f>
        <v>Close:N,Far:N,CloseHeadshot:N,FarHeadshot:N</v>
      </c>
      <c r="R44" s="4" t="str">
        <f t="array" ref="R44">JOIN(",",IF(CEILING(100 / (C44 * FJMULTI),1)&gt;M44,"Close:Y","Close:N"),IF(CEILING(100 / (D44 * FJMULTI),1)&gt;N44, "Far:Y","Far:N"),IF(CEILING(100 / (I44 * FJMULTI),1)&gt;O44,"CloseHeadshot:Y","CloseHeadshot:N"),IF(CEILING(100 / (J44 * FJMULTI),1)&gt;P44,"FarHeadshot:Y","FarHeadshot:N"))</f>
        <v>Close:Y,Far:Y,CloseHeadshot:Y,FarHeadshot:Y</v>
      </c>
      <c r="S44" s="3">
        <f t="shared" si="48"/>
        <v>0.277</v>
      </c>
      <c r="T44" s="4">
        <f t="shared" si="49"/>
        <v>0.462</v>
      </c>
      <c r="U44" s="4">
        <f t="shared" si="50"/>
        <v>0.185</v>
      </c>
      <c r="V44" s="4">
        <f t="shared" si="51"/>
        <v>0.462</v>
      </c>
      <c r="W44" s="4">
        <f t="shared" si="52"/>
        <v>11.92</v>
      </c>
      <c r="X44" s="4">
        <f t="shared" si="53"/>
        <v>0.347</v>
      </c>
      <c r="Y44" s="4">
        <f t="shared" si="54"/>
        <v>232</v>
      </c>
      <c r="Z44" s="3" t="s">
        <v>68</v>
      </c>
      <c r="AA44" s="1">
        <v>46.0</v>
      </c>
      <c r="AB44" s="1">
        <v>220.0</v>
      </c>
      <c r="AC44" s="1" t="s">
        <v>32</v>
      </c>
      <c r="AD44" s="1">
        <v>3.0</v>
      </c>
    </row>
    <row r="45">
      <c r="A45" s="1" t="s">
        <v>76</v>
      </c>
      <c r="B45" s="1">
        <v>510.0</v>
      </c>
      <c r="C45" s="1">
        <v>32.0</v>
      </c>
      <c r="D45" s="1">
        <v>20.0</v>
      </c>
      <c r="E45" s="4">
        <f t="shared" si="40"/>
        <v>272</v>
      </c>
      <c r="F45" s="4">
        <f t="shared" si="41"/>
        <v>170</v>
      </c>
      <c r="G45" s="5">
        <v>1.2</v>
      </c>
      <c r="H45" s="4">
        <f t="shared" si="42"/>
        <v>1.19</v>
      </c>
      <c r="I45" s="1">
        <v>38.0</v>
      </c>
      <c r="J45" s="1">
        <f t="shared" si="43"/>
        <v>24</v>
      </c>
      <c r="K45" s="4">
        <f t="shared" si="44"/>
        <v>323</v>
      </c>
      <c r="L45" s="4">
        <f t="shared" si="45"/>
        <v>204</v>
      </c>
      <c r="M45" s="4">
        <f t="shared" ref="M45:N45" si="111">CEILING(100/C45,1)</f>
        <v>4</v>
      </c>
      <c r="N45" s="6">
        <f t="shared" si="111"/>
        <v>5</v>
      </c>
      <c r="O45" s="4">
        <f t="shared" ref="O45:P45" si="112">CEILING(100/I45,1)</f>
        <v>3</v>
      </c>
      <c r="P45" s="4">
        <f t="shared" si="112"/>
        <v>5</v>
      </c>
      <c r="Q45" s="4" t="str">
        <f t="array" ref="Q45">JOIN(",",IF(CEILING(100 / (C45 * EYEMULTI),1)&lt;M45,"Close:Y","Close:N"),IF(CEILING(100 / (D45 * EYEMULTI),1)&lt;N45, "Far:Y","Far:N"),IF(CEILING(100 / (I45 * EYEMULTI),1)&lt;O45,"CloseHeadshot:Y","CloseHeadshot:N"),IF(CEILING(100 / (J45 * EYEMULTI),1)&lt;P45,"FarHeadshot:Y","FarHeadshot:N"))</f>
        <v>Close:Y,Far:N,CloseHeadshot:N,FarHeadshot:Y</v>
      </c>
      <c r="R45" s="4" t="str">
        <f t="array" ref="R45">JOIN(",",IF(CEILING(100 / (C45 * FJMULTI),1)&gt;M45,"Close:Y","Close:N"),IF(CEILING(100 / (D45 * FJMULTI),1)&gt;N45, "Far:Y","Far:N"),IF(CEILING(100 / (I45 * FJMULTI),1)&gt;O45,"CloseHeadshot:Y","CloseHeadshot:N"),IF(CEILING(100 / (J45 * FJMULTI),1)&gt;P45,"FarHeadshot:Y","FarHeadshot:N"))</f>
        <v>Close:N,Far:Y,CloseHeadshot:Y,FarHeadshot:N</v>
      </c>
      <c r="S45" s="3">
        <f t="shared" si="48"/>
        <v>0.353</v>
      </c>
      <c r="T45" s="4">
        <f t="shared" si="49"/>
        <v>0.471</v>
      </c>
      <c r="U45" s="4">
        <f t="shared" si="50"/>
        <v>0.235</v>
      </c>
      <c r="V45" s="4">
        <f t="shared" si="51"/>
        <v>0.471</v>
      </c>
      <c r="W45" s="4">
        <f t="shared" si="52"/>
        <v>10.2</v>
      </c>
      <c r="X45" s="4">
        <f t="shared" si="53"/>
        <v>0.383</v>
      </c>
      <c r="Y45" s="4">
        <f t="shared" si="54"/>
        <v>204.75</v>
      </c>
      <c r="Z45" s="3" t="s">
        <v>68</v>
      </c>
      <c r="AA45" s="1">
        <v>50.0</v>
      </c>
      <c r="AB45" s="1">
        <v>200.0</v>
      </c>
      <c r="AC45" s="1" t="s">
        <v>32</v>
      </c>
      <c r="AD45" s="1">
        <v>2.5</v>
      </c>
    </row>
    <row r="46">
      <c r="A46" s="1" t="s">
        <v>77</v>
      </c>
      <c r="B46" s="1">
        <v>510.0</v>
      </c>
      <c r="C46" s="1">
        <v>31.0</v>
      </c>
      <c r="D46" s="1">
        <v>22.0</v>
      </c>
      <c r="E46" s="4">
        <f t="shared" si="40"/>
        <v>263.5</v>
      </c>
      <c r="F46" s="4">
        <f t="shared" si="41"/>
        <v>187</v>
      </c>
      <c r="G46" s="5">
        <v>1.4</v>
      </c>
      <c r="H46" s="4">
        <f t="shared" si="42"/>
        <v>1.39</v>
      </c>
      <c r="I46" s="1">
        <v>43.0</v>
      </c>
      <c r="J46" s="1">
        <f t="shared" si="43"/>
        <v>31</v>
      </c>
      <c r="K46" s="4">
        <f t="shared" si="44"/>
        <v>365.5</v>
      </c>
      <c r="L46" s="4">
        <f t="shared" si="45"/>
        <v>263.5</v>
      </c>
      <c r="M46" s="4">
        <f t="shared" ref="M46:N46" si="113">CEILING(100/C46,1)</f>
        <v>4</v>
      </c>
      <c r="N46" s="6">
        <f t="shared" si="113"/>
        <v>5</v>
      </c>
      <c r="O46" s="4">
        <f t="shared" ref="O46:P46" si="114">CEILING(100/I46,1)</f>
        <v>3</v>
      </c>
      <c r="P46" s="4">
        <f t="shared" si="114"/>
        <v>4</v>
      </c>
      <c r="Q46" s="4" t="str">
        <f t="array" ref="Q46">JOIN(",",IF(CEILING(100 / (C46 * EYEMULTI),1)&lt;M46,"Close:Y","Close:N"),IF(CEILING(100 / (D46 * EYEMULTI),1)&lt;N46, "Far:Y","Far:N"),IF(CEILING(100 / (I46 * EYEMULTI),1)&lt;O46,"CloseHeadshot:Y","CloseHeadshot:N"),IF(CEILING(100 / (J46 * EYEMULTI),1)&lt;P46,"FarHeadshot:Y","FarHeadshot:N"))</f>
        <v>Close:N,Far:N,CloseHeadshot:N,FarHeadshot:N</v>
      </c>
      <c r="R46" s="4" t="str">
        <f t="array" ref="R46">JOIN(",",IF(CEILING(100 / (C46 * FJMULTI),1)&gt;M46,"Close:Y","Close:N"),IF(CEILING(100 / (D46 * FJMULTI),1)&gt;N46, "Far:Y","Far:N"),IF(CEILING(100 / (I46 * FJMULTI),1)&gt;O46,"CloseHeadshot:Y","CloseHeadshot:N"),IF(CEILING(100 / (J46 * FJMULTI),1)&gt;P46,"FarHeadshot:Y","FarHeadshot:N"))</f>
        <v>Close:N,Far:Y,CloseHeadshot:N,FarHeadshot:N</v>
      </c>
      <c r="S46" s="3">
        <f t="shared" si="48"/>
        <v>0.353</v>
      </c>
      <c r="T46" s="4">
        <f t="shared" si="49"/>
        <v>0.471</v>
      </c>
      <c r="U46" s="4">
        <f t="shared" si="50"/>
        <v>0.235</v>
      </c>
      <c r="V46" s="4">
        <f t="shared" si="51"/>
        <v>0.471</v>
      </c>
      <c r="W46" s="4">
        <f t="shared" si="52"/>
        <v>11.9</v>
      </c>
      <c r="X46" s="4">
        <f t="shared" si="53"/>
        <v>0.383</v>
      </c>
      <c r="Y46" s="4">
        <f t="shared" si="54"/>
        <v>228.625</v>
      </c>
      <c r="Z46" s="3" t="s">
        <v>68</v>
      </c>
      <c r="AA46" s="1">
        <v>71.0</v>
      </c>
      <c r="AB46" s="1">
        <v>200.0</v>
      </c>
      <c r="AC46" s="1" t="s">
        <v>32</v>
      </c>
      <c r="AD46" s="1">
        <v>3.2</v>
      </c>
    </row>
    <row r="47">
      <c r="A47" s="1" t="s">
        <v>78</v>
      </c>
      <c r="B47" s="1">
        <v>780.0</v>
      </c>
      <c r="C47" s="1">
        <v>30.0</v>
      </c>
      <c r="D47" s="1">
        <v>15.0</v>
      </c>
      <c r="E47" s="4">
        <f t="shared" si="40"/>
        <v>390</v>
      </c>
      <c r="F47" s="4">
        <f t="shared" si="41"/>
        <v>195</v>
      </c>
      <c r="G47" s="5">
        <v>1.5</v>
      </c>
      <c r="H47" s="4">
        <f t="shared" si="42"/>
        <v>1.13</v>
      </c>
      <c r="I47" s="1">
        <v>34.0</v>
      </c>
      <c r="J47" s="1">
        <f t="shared" si="43"/>
        <v>17</v>
      </c>
      <c r="K47" s="4">
        <f t="shared" si="44"/>
        <v>442</v>
      </c>
      <c r="L47" s="4">
        <f t="shared" si="45"/>
        <v>221</v>
      </c>
      <c r="M47" s="4">
        <f t="shared" ref="M47:N47" si="115">CEILING(100/C47,1)</f>
        <v>4</v>
      </c>
      <c r="N47" s="6">
        <f t="shared" si="115"/>
        <v>7</v>
      </c>
      <c r="O47" s="4">
        <f t="shared" ref="O47:P47" si="116">CEILING(100/I47,1)</f>
        <v>3</v>
      </c>
      <c r="P47" s="4">
        <f t="shared" si="116"/>
        <v>6</v>
      </c>
      <c r="Q47" s="4" t="str">
        <f t="array" ref="Q47">JOIN(",",IF(CEILING(100 / (C47 * EYEMULTI),1)&lt;M47,"Close:Y","Close:N"),IF(CEILING(100 / (D47 * EYEMULTI),1)&lt;N47, "Far:Y","Far:N"),IF(CEILING(100 / (I47 * EYEMULTI),1)&lt;O47,"CloseHeadshot:Y","CloseHeadshot:N"),IF(CEILING(100 / (J47 * EYEMULTI),1)&lt;P47,"FarHeadshot:Y","FarHeadshot:N"))</f>
        <v>Close:N,Far:N,CloseHeadshot:N,FarHeadshot:N</v>
      </c>
      <c r="R47" s="4" t="str">
        <f t="array" ref="R47">JOIN(",",IF(CEILING(100 / (C47 * FJMULTI),1)&gt;M47,"Close:Y","Close:N"),IF(CEILING(100 / (D47 * FJMULTI),1)&gt;N47, "Far:Y","Far:N"),IF(CEILING(100 / (I47 * FJMULTI),1)&gt;O47,"CloseHeadshot:Y","CloseHeadshot:N"),IF(CEILING(100 / (J47 * FJMULTI),1)&gt;P47,"FarHeadshot:Y","FarHeadshot:N"))</f>
        <v>Close:N,Far:Y,CloseHeadshot:Y,FarHeadshot:Y</v>
      </c>
      <c r="S47" s="3">
        <f t="shared" si="48"/>
        <v>0.231</v>
      </c>
      <c r="T47" s="4">
        <f t="shared" si="49"/>
        <v>0.462</v>
      </c>
      <c r="U47" s="4">
        <f t="shared" si="50"/>
        <v>0.154</v>
      </c>
      <c r="V47" s="4">
        <f t="shared" si="51"/>
        <v>0.462</v>
      </c>
      <c r="W47" s="4">
        <f t="shared" si="52"/>
        <v>19.5</v>
      </c>
      <c r="X47" s="4">
        <f t="shared" si="53"/>
        <v>0.327</v>
      </c>
      <c r="Y47" s="4">
        <f t="shared" si="54"/>
        <v>267</v>
      </c>
      <c r="Z47" s="3" t="s">
        <v>68</v>
      </c>
      <c r="AA47" s="1" t="s">
        <v>32</v>
      </c>
      <c r="AB47" s="1" t="s">
        <v>32</v>
      </c>
      <c r="AC47" s="1" t="s">
        <v>32</v>
      </c>
      <c r="AD47" s="1" t="s">
        <v>32</v>
      </c>
    </row>
    <row r="48">
      <c r="A48" s="1" t="s">
        <v>79</v>
      </c>
      <c r="B48" s="1">
        <v>860.0</v>
      </c>
      <c r="C48" s="1">
        <v>29.0</v>
      </c>
      <c r="D48" s="1">
        <v>17.0</v>
      </c>
      <c r="E48" s="4">
        <f t="shared" si="40"/>
        <v>415.7</v>
      </c>
      <c r="F48" s="4">
        <f t="shared" si="41"/>
        <v>243.7</v>
      </c>
      <c r="G48" s="5">
        <v>1.7</v>
      </c>
      <c r="H48" s="4">
        <f t="shared" si="42"/>
        <v>1.48</v>
      </c>
      <c r="I48" s="1">
        <v>43.0</v>
      </c>
      <c r="J48" s="1">
        <f t="shared" si="43"/>
        <v>25</v>
      </c>
      <c r="K48" s="4">
        <f t="shared" si="44"/>
        <v>616.3</v>
      </c>
      <c r="L48" s="4">
        <f t="shared" si="45"/>
        <v>358.3</v>
      </c>
      <c r="M48" s="4">
        <f t="shared" ref="M48:N48" si="117">CEILING(100/C48,1)</f>
        <v>4</v>
      </c>
      <c r="N48" s="6">
        <f t="shared" si="117"/>
        <v>6</v>
      </c>
      <c r="O48" s="4">
        <f t="shared" ref="O48:P48" si="118">CEILING(100/I48,1)</f>
        <v>3</v>
      </c>
      <c r="P48" s="4">
        <f t="shared" si="118"/>
        <v>4</v>
      </c>
      <c r="Q48" s="4" t="str">
        <f t="array" ref="Q48">JOIN(",",IF(CEILING(100 / (C48 * EYEMULTI),1)&lt;M48,"Close:Y","Close:N"),IF(CEILING(100 / (D48 * EYEMULTI),1)&lt;N48, "Far:Y","Far:N"),IF(CEILING(100 / (I48 * EYEMULTI),1)&lt;O48,"CloseHeadshot:Y","CloseHeadshot:N"),IF(CEILING(100 / (J48 * EYEMULTI),1)&lt;P48,"FarHeadshot:Y","FarHeadshot:N"))</f>
        <v>Close:N,Far:N,CloseHeadshot:N,FarHeadshot:N</v>
      </c>
      <c r="R48" s="4" t="str">
        <f t="array" ref="R48">JOIN(",",IF(CEILING(100 / (C48 * FJMULTI),1)&gt;M48,"Close:Y","Close:N"),IF(CEILING(100 / (D48 * FJMULTI),1)&gt;N48, "Far:Y","Far:N"),IF(CEILING(100 / (I48 * FJMULTI),1)&gt;O48,"CloseHeadshot:Y","CloseHeadshot:N"),IF(CEILING(100 / (J48 * FJMULTI),1)&gt;P48,"FarHeadshot:Y","FarHeadshot:N"))</f>
        <v>Close:Y,Far:Y,CloseHeadshot:N,FarHeadshot:Y</v>
      </c>
      <c r="S48" s="3">
        <f t="shared" si="48"/>
        <v>0.209</v>
      </c>
      <c r="T48" s="4">
        <f t="shared" si="49"/>
        <v>0.349</v>
      </c>
      <c r="U48" s="4">
        <f t="shared" si="50"/>
        <v>0.14</v>
      </c>
      <c r="V48" s="4">
        <f t="shared" si="51"/>
        <v>0.349</v>
      </c>
      <c r="W48" s="4">
        <f t="shared" si="52"/>
        <v>24.37</v>
      </c>
      <c r="X48" s="4">
        <f t="shared" si="53"/>
        <v>0.262</v>
      </c>
      <c r="Y48" s="4">
        <f t="shared" si="54"/>
        <v>351.825</v>
      </c>
      <c r="Z48" s="3" t="s">
        <v>68</v>
      </c>
      <c r="AA48" s="1">
        <v>40.0</v>
      </c>
      <c r="AB48" s="1">
        <v>120.0</v>
      </c>
      <c r="AC48" s="1" t="s">
        <v>32</v>
      </c>
      <c r="AD48" s="1">
        <v>2.1</v>
      </c>
    </row>
    <row r="49">
      <c r="A49" s="1" t="s">
        <v>80</v>
      </c>
      <c r="B49" s="1">
        <v>800.0</v>
      </c>
      <c r="C49" s="1">
        <v>25.0</v>
      </c>
      <c r="D49" s="1">
        <v>16.0</v>
      </c>
      <c r="E49" s="4">
        <f t="shared" si="40"/>
        <v>333.3</v>
      </c>
      <c r="F49" s="4">
        <f t="shared" si="41"/>
        <v>213.3</v>
      </c>
      <c r="G49" s="5">
        <v>1.0</v>
      </c>
      <c r="H49" s="4">
        <f t="shared" si="42"/>
        <v>1.2</v>
      </c>
      <c r="I49" s="1">
        <v>30.0</v>
      </c>
      <c r="J49" s="1">
        <f t="shared" si="43"/>
        <v>19</v>
      </c>
      <c r="K49" s="4">
        <f t="shared" si="44"/>
        <v>400</v>
      </c>
      <c r="L49" s="4">
        <f t="shared" si="45"/>
        <v>253.3</v>
      </c>
      <c r="M49" s="4">
        <f t="shared" ref="M49:N49" si="119">CEILING(100/C49,1)</f>
        <v>4</v>
      </c>
      <c r="N49" s="6">
        <f t="shared" si="119"/>
        <v>7</v>
      </c>
      <c r="O49" s="4">
        <f t="shared" ref="O49:P49" si="120">CEILING(100/I49,1)</f>
        <v>4</v>
      </c>
      <c r="P49" s="4">
        <f t="shared" si="120"/>
        <v>6</v>
      </c>
      <c r="Q49" s="4" t="str">
        <f t="array" ref="Q49">JOIN(",",IF(CEILING(100 / (C49 * EYEMULTI),1)&lt;M49,"Close:Y","Close:N"),IF(CEILING(100 / (D49 * EYEMULTI),1)&lt;N49, "Far:Y","Far:N"),IF(CEILING(100 / (I49 * EYEMULTI),1)&lt;O49,"CloseHeadshot:Y","CloseHeadshot:N"),IF(CEILING(100 / (J49 * EYEMULTI),1)&lt;P49,"FarHeadshot:Y","FarHeadshot:N"))</f>
        <v>Close:N,Far:Y,CloseHeadshot:N,FarHeadshot:Y</v>
      </c>
      <c r="R49" s="4" t="str">
        <f t="array" ref="R49">JOIN(",",IF(CEILING(100 / (C49 * FJMULTI),1)&gt;M49,"Close:Y","Close:N"),IF(CEILING(100 / (D49 * FJMULTI),1)&gt;N49, "Far:Y","Far:N"),IF(CEILING(100 / (I49 * FJMULTI),1)&gt;O49,"CloseHeadshot:Y","CloseHeadshot:N"),IF(CEILING(100 / (J49 * FJMULTI),1)&gt;P49,"FarHeadshot:Y","FarHeadshot:N"))</f>
        <v>Close:Y,Far:Y,CloseHeadshot:N,FarHeadshot:Y</v>
      </c>
      <c r="S49" s="3">
        <f t="shared" si="48"/>
        <v>0.225</v>
      </c>
      <c r="T49" s="4">
        <f t="shared" si="49"/>
        <v>0.45</v>
      </c>
      <c r="U49" s="4">
        <f t="shared" si="50"/>
        <v>0.225</v>
      </c>
      <c r="V49" s="4">
        <f t="shared" si="51"/>
        <v>0.45</v>
      </c>
      <c r="W49" s="4">
        <f t="shared" si="52"/>
        <v>13.33</v>
      </c>
      <c r="X49" s="4">
        <f t="shared" si="53"/>
        <v>0.338</v>
      </c>
      <c r="Y49" s="4">
        <f t="shared" si="54"/>
        <v>250.65</v>
      </c>
      <c r="Z49" s="3" t="s">
        <v>68</v>
      </c>
      <c r="AA49" s="1">
        <v>31.0</v>
      </c>
      <c r="AB49" s="1">
        <v>125.0</v>
      </c>
      <c r="AC49" s="1" t="s">
        <v>32</v>
      </c>
      <c r="AD49" s="1">
        <v>3.0</v>
      </c>
    </row>
    <row r="50">
      <c r="A50" s="1" t="s">
        <v>81</v>
      </c>
      <c r="B50" s="1">
        <v>620.0</v>
      </c>
      <c r="C50" s="1">
        <v>25.0</v>
      </c>
      <c r="D50" s="1">
        <v>17.0</v>
      </c>
      <c r="E50" s="4">
        <f t="shared" si="40"/>
        <v>258.3</v>
      </c>
      <c r="F50" s="4">
        <f t="shared" si="41"/>
        <v>175.7</v>
      </c>
      <c r="G50" s="5">
        <v>1.25</v>
      </c>
      <c r="H50" s="4">
        <f t="shared" si="42"/>
        <v>1.48</v>
      </c>
      <c r="I50" s="1">
        <v>37.0</v>
      </c>
      <c r="J50" s="1">
        <f t="shared" si="43"/>
        <v>25</v>
      </c>
      <c r="K50" s="4">
        <f t="shared" si="44"/>
        <v>382.3</v>
      </c>
      <c r="L50" s="4">
        <f t="shared" si="45"/>
        <v>258.3</v>
      </c>
      <c r="M50" s="4">
        <f t="shared" ref="M50:N50" si="121">CEILING(100/C50,1)</f>
        <v>4</v>
      </c>
      <c r="N50" s="6">
        <f t="shared" si="121"/>
        <v>6</v>
      </c>
      <c r="O50" s="4">
        <f t="shared" ref="O50:P50" si="122">CEILING(100/I50,1)</f>
        <v>3</v>
      </c>
      <c r="P50" s="4">
        <f t="shared" si="122"/>
        <v>4</v>
      </c>
      <c r="Q50" s="4" t="str">
        <f t="array" ref="Q50">JOIN(",",IF(CEILING(100 / (C50 * EYEMULTI),1)&lt;M50,"Close:Y","Close:N"),IF(CEILING(100 / (D50 * EYEMULTI),1)&lt;N50, "Far:Y","Far:N"),IF(CEILING(100 / (I50 * EYEMULTI),1)&lt;O50,"CloseHeadshot:Y","CloseHeadshot:N"),IF(CEILING(100 / (J50 * EYEMULTI),1)&lt;P50,"FarHeadshot:Y","FarHeadshot:N"))</f>
        <v>Close:N,Far:N,CloseHeadshot:N,FarHeadshot:N</v>
      </c>
      <c r="R50" s="4" t="str">
        <f t="array" ref="R50">JOIN(",",IF(CEILING(100 / (C50 * FJMULTI),1)&gt;M50,"Close:Y","Close:N"),IF(CEILING(100 / (D50 * FJMULTI),1)&gt;N50, "Far:Y","Far:N"),IF(CEILING(100 / (I50 * FJMULTI),1)&gt;O50,"CloseHeadshot:Y","CloseHeadshot:N"),IF(CEILING(100 / (J50 * FJMULTI),1)&gt;P50,"FarHeadshot:Y","FarHeadshot:N"))</f>
        <v>Close:Y,Far:Y,CloseHeadshot:Y,FarHeadshot:Y</v>
      </c>
      <c r="S50" s="3">
        <f t="shared" si="48"/>
        <v>0.29</v>
      </c>
      <c r="T50" s="4">
        <f t="shared" si="49"/>
        <v>0.484</v>
      </c>
      <c r="U50" s="4">
        <f t="shared" si="50"/>
        <v>0.194</v>
      </c>
      <c r="V50" s="4">
        <f t="shared" si="51"/>
        <v>0.484</v>
      </c>
      <c r="W50" s="4">
        <f t="shared" si="52"/>
        <v>12.92</v>
      </c>
      <c r="X50" s="4">
        <f t="shared" si="53"/>
        <v>0.363</v>
      </c>
      <c r="Y50" s="4">
        <f t="shared" si="54"/>
        <v>228.975</v>
      </c>
      <c r="Z50" s="3" t="s">
        <v>68</v>
      </c>
      <c r="AA50" s="1">
        <v>67.0</v>
      </c>
      <c r="AB50" s="1">
        <v>200.0</v>
      </c>
      <c r="AC50" s="1" t="s">
        <v>32</v>
      </c>
      <c r="AD50" s="1">
        <v>3.0</v>
      </c>
    </row>
    <row r="51">
      <c r="A51" s="1" t="s">
        <v>82</v>
      </c>
      <c r="B51" s="1">
        <v>777.0</v>
      </c>
      <c r="C51" s="1">
        <v>20.0</v>
      </c>
      <c r="D51" s="1">
        <v>15.0</v>
      </c>
      <c r="E51" s="4">
        <f t="shared" si="40"/>
        <v>259</v>
      </c>
      <c r="F51" s="4">
        <f t="shared" si="41"/>
        <v>194.3</v>
      </c>
      <c r="G51" s="5">
        <v>1.4</v>
      </c>
      <c r="H51" s="4">
        <f t="shared" si="42"/>
        <v>2</v>
      </c>
      <c r="I51" s="1">
        <v>40.0</v>
      </c>
      <c r="J51" s="1">
        <f t="shared" si="43"/>
        <v>30</v>
      </c>
      <c r="K51" s="4">
        <f t="shared" si="44"/>
        <v>518</v>
      </c>
      <c r="L51" s="4">
        <f t="shared" si="45"/>
        <v>388.5</v>
      </c>
      <c r="M51" s="4">
        <f t="shared" ref="M51:N51" si="123">CEILING(100/C51,1)</f>
        <v>5</v>
      </c>
      <c r="N51" s="6">
        <f t="shared" si="123"/>
        <v>7</v>
      </c>
      <c r="O51" s="4">
        <f t="shared" ref="O51:P51" si="124">CEILING(100/I51,1)</f>
        <v>3</v>
      </c>
      <c r="P51" s="4">
        <f t="shared" si="124"/>
        <v>4</v>
      </c>
      <c r="Q51" s="4" t="str">
        <f t="array" ref="Q51">JOIN(",",IF(CEILING(100 / (C51 * EYEMULTI),1)&lt;M51,"Close:Y","Close:N"),IF(CEILING(100 / (D51 * EYEMULTI),1)&lt;N51, "Far:Y","Far:N"),IF(CEILING(100 / (I51 * EYEMULTI),1)&lt;O51,"CloseHeadshot:Y","CloseHeadshot:N"),IF(CEILING(100 / (J51 * EYEMULTI),1)&lt;P51,"FarHeadshot:Y","FarHeadshot:N"))</f>
        <v>Close:N,Far:N,CloseHeadshot:N,FarHeadshot:N</v>
      </c>
      <c r="R51" s="4" t="str">
        <f t="array" ref="R51">JOIN(",",IF(CEILING(100 / (C51 * FJMULTI),1)&gt;M51,"Close:Y","Close:N"),IF(CEILING(100 / (D51 * FJMULTI),1)&gt;N51, "Far:Y","Far:N"),IF(CEILING(100 / (I51 * FJMULTI),1)&gt;O51,"CloseHeadshot:Y","CloseHeadshot:N"),IF(CEILING(100 / (J51 * FJMULTI),1)&gt;P51,"FarHeadshot:Y","FarHeadshot:N"))</f>
        <v>Close:Y,Far:Y,CloseHeadshot:N,FarHeadshot:N</v>
      </c>
      <c r="S51" s="3">
        <f t="shared" si="48"/>
        <v>0.309</v>
      </c>
      <c r="T51" s="4">
        <f t="shared" si="49"/>
        <v>0.463</v>
      </c>
      <c r="U51" s="4">
        <f t="shared" si="50"/>
        <v>0.154</v>
      </c>
      <c r="V51" s="4">
        <f t="shared" si="51"/>
        <v>0.463</v>
      </c>
      <c r="W51" s="4">
        <f t="shared" si="52"/>
        <v>18.13</v>
      </c>
      <c r="X51" s="4">
        <f t="shared" si="53"/>
        <v>0.347</v>
      </c>
      <c r="Y51" s="4">
        <f t="shared" si="54"/>
        <v>295.125</v>
      </c>
      <c r="Z51" s="3" t="s">
        <v>68</v>
      </c>
      <c r="AA51" s="1">
        <v>50.0</v>
      </c>
      <c r="AB51" s="1">
        <v>200.0</v>
      </c>
      <c r="AC51" s="1" t="s">
        <v>32</v>
      </c>
      <c r="AD51" s="1">
        <v>2.7</v>
      </c>
    </row>
    <row r="52">
      <c r="A52" s="1" t="s">
        <v>83</v>
      </c>
      <c r="B52" s="1">
        <v>650.0</v>
      </c>
      <c r="C52" s="1">
        <v>20.0</v>
      </c>
      <c r="D52" s="1">
        <v>20.0</v>
      </c>
      <c r="E52" s="4">
        <f t="shared" si="40"/>
        <v>216.7</v>
      </c>
      <c r="F52" s="4">
        <f t="shared" si="41"/>
        <v>216.7</v>
      </c>
      <c r="G52" s="5">
        <v>1.1</v>
      </c>
      <c r="H52" s="4">
        <f t="shared" si="42"/>
        <v>1</v>
      </c>
      <c r="I52" s="1">
        <v>20.0</v>
      </c>
      <c r="J52" s="1">
        <f t="shared" si="43"/>
        <v>20</v>
      </c>
      <c r="K52" s="4">
        <f t="shared" si="44"/>
        <v>216.7</v>
      </c>
      <c r="L52" s="4">
        <f t="shared" si="45"/>
        <v>216.7</v>
      </c>
      <c r="M52" s="4">
        <f t="shared" ref="M52:N52" si="125">CEILING(100/C52,1)</f>
        <v>5</v>
      </c>
      <c r="N52" s="6">
        <f t="shared" si="125"/>
        <v>5</v>
      </c>
      <c r="O52" s="4">
        <f t="shared" ref="O52:P52" si="126">CEILING(100/I52,1)</f>
        <v>5</v>
      </c>
      <c r="P52" s="4">
        <f t="shared" si="126"/>
        <v>5</v>
      </c>
      <c r="Q52" s="4" t="str">
        <f t="array" ref="Q52">JOIN(",",IF(CEILING(100 / (C52 * EYEMULTI),1)&lt;M52,"Close:Y","Close:N"),IF(CEILING(100 / (D52 * EYEMULTI),1)&lt;N52, "Far:Y","Far:N"),IF(CEILING(100 / (I52 * EYEMULTI),1)&lt;O52,"CloseHeadshot:Y","CloseHeadshot:N"),IF(CEILING(100 / (J52 * EYEMULTI),1)&lt;P52,"FarHeadshot:Y","FarHeadshot:N"))</f>
        <v>Close:N,Far:N,CloseHeadshot:N,FarHeadshot:N</v>
      </c>
      <c r="R52" s="4" t="str">
        <f t="array" ref="R52">JOIN(",",IF(CEILING(100 / (C52 * FJMULTI),1)&gt;M52,"Close:Y","Close:N"),IF(CEILING(100 / (D52 * FJMULTI),1)&gt;N52, "Far:Y","Far:N"),IF(CEILING(100 / (I52 * FJMULTI),1)&gt;O52,"CloseHeadshot:Y","CloseHeadshot:N"),IF(CEILING(100 / (J52 * FJMULTI),1)&gt;P52,"FarHeadshot:Y","FarHeadshot:N"))</f>
        <v>Close:Y,Far:Y,CloseHeadshot:Y,FarHeadshot:Y</v>
      </c>
      <c r="S52" s="3">
        <f t="shared" si="48"/>
        <v>0.369</v>
      </c>
      <c r="T52" s="4">
        <f t="shared" si="49"/>
        <v>0.369</v>
      </c>
      <c r="U52" s="4">
        <f t="shared" si="50"/>
        <v>0.369</v>
      </c>
      <c r="V52" s="4">
        <f t="shared" si="51"/>
        <v>0.369</v>
      </c>
      <c r="W52" s="4">
        <f t="shared" si="52"/>
        <v>11.92</v>
      </c>
      <c r="X52" s="4">
        <f t="shared" si="53"/>
        <v>0.369</v>
      </c>
      <c r="Y52" s="4">
        <f t="shared" si="54"/>
        <v>167.525</v>
      </c>
      <c r="Z52" s="3" t="s">
        <v>68</v>
      </c>
      <c r="AA52" s="1">
        <v>50.0</v>
      </c>
      <c r="AB52" s="1">
        <v>200.0</v>
      </c>
      <c r="AC52" s="1" t="s">
        <v>32</v>
      </c>
      <c r="AD52" s="1">
        <v>1.8</v>
      </c>
    </row>
    <row r="53">
      <c r="A53" s="1" t="s">
        <v>84</v>
      </c>
      <c r="B53" s="1">
        <v>540.0</v>
      </c>
      <c r="C53" s="1">
        <v>22.0</v>
      </c>
      <c r="D53" s="1">
        <v>18.0</v>
      </c>
      <c r="E53" s="4">
        <f t="shared" si="40"/>
        <v>198</v>
      </c>
      <c r="F53" s="4">
        <f t="shared" si="41"/>
        <v>162</v>
      </c>
      <c r="G53" s="5">
        <v>1.5</v>
      </c>
      <c r="H53" s="4">
        <f t="shared" si="42"/>
        <v>1.5</v>
      </c>
      <c r="I53" s="1">
        <v>33.0</v>
      </c>
      <c r="J53" s="1">
        <f t="shared" si="43"/>
        <v>27</v>
      </c>
      <c r="K53" s="4">
        <f t="shared" si="44"/>
        <v>297</v>
      </c>
      <c r="L53" s="4">
        <f t="shared" si="45"/>
        <v>243</v>
      </c>
      <c r="M53" s="4">
        <f t="shared" ref="M53:N53" si="127">CEILING(100/C53,1)</f>
        <v>5</v>
      </c>
      <c r="N53" s="6">
        <f t="shared" si="127"/>
        <v>6</v>
      </c>
      <c r="O53" s="4">
        <f t="shared" ref="O53:P53" si="128">CEILING(100/I53,1)</f>
        <v>4</v>
      </c>
      <c r="P53" s="4">
        <f t="shared" si="128"/>
        <v>4</v>
      </c>
      <c r="Q53" s="4" t="str">
        <f t="array" ref="Q53">JOIN(",",IF(CEILING(100 / (C53 * EYEMULTI),1)&lt;M53,"Close:Y","Close:N"),IF(CEILING(100 / (D53 * EYEMULTI),1)&lt;N53, "Far:Y","Far:N"),IF(CEILING(100 / (I53 * EYEMULTI),1)&lt;O53,"CloseHeadshot:Y","CloseHeadshot:N"),IF(CEILING(100 / (J53 * EYEMULTI),1)&lt;P53,"FarHeadshot:Y","FarHeadshot:N"))</f>
        <v>Close:N,Far:N,CloseHeadshot:Y,FarHeadshot:N</v>
      </c>
      <c r="R53" s="4" t="str">
        <f t="array" ref="R53">JOIN(",",IF(CEILING(100 / (C53 * FJMULTI),1)&gt;M53,"Close:Y","Close:N"),IF(CEILING(100 / (D53 * FJMULTI),1)&gt;N53, "Far:Y","Far:N"),IF(CEILING(100 / (I53 * FJMULTI),1)&gt;O53,"CloseHeadshot:Y","CloseHeadshot:N"),IF(CEILING(100 / (J53 * FJMULTI),1)&gt;P53,"FarHeadshot:Y","FarHeadshot:N"))</f>
        <v>Close:Y,Far:Y,CloseHeadshot:N,FarHeadshot:Y</v>
      </c>
      <c r="S53" s="3">
        <f t="shared" si="48"/>
        <v>0.444</v>
      </c>
      <c r="T53" s="4">
        <f t="shared" si="49"/>
        <v>0.556</v>
      </c>
      <c r="U53" s="4">
        <f t="shared" si="50"/>
        <v>0.333</v>
      </c>
      <c r="V53" s="4">
        <f t="shared" si="51"/>
        <v>0.556</v>
      </c>
      <c r="W53" s="4">
        <f t="shared" si="52"/>
        <v>13.5</v>
      </c>
      <c r="X53" s="4">
        <f t="shared" si="53"/>
        <v>0.472</v>
      </c>
      <c r="Y53" s="4">
        <f t="shared" si="54"/>
        <v>189</v>
      </c>
      <c r="Z53" s="3" t="s">
        <v>68</v>
      </c>
      <c r="AA53" s="1">
        <v>50.0</v>
      </c>
      <c r="AB53" s="1">
        <v>200.0</v>
      </c>
      <c r="AC53" s="1" t="s">
        <v>32</v>
      </c>
      <c r="AD53" s="1">
        <v>2.0</v>
      </c>
    </row>
    <row r="54">
      <c r="A54" s="1" t="s">
        <v>85</v>
      </c>
      <c r="B54" s="1">
        <v>420.0</v>
      </c>
      <c r="C54" s="1">
        <v>49.0</v>
      </c>
      <c r="D54" s="1">
        <v>24.0</v>
      </c>
      <c r="E54" s="4">
        <f t="shared" si="40"/>
        <v>343</v>
      </c>
      <c r="F54" s="4">
        <f t="shared" si="41"/>
        <v>168</v>
      </c>
      <c r="G54" s="5">
        <v>4.0</v>
      </c>
      <c r="H54" s="4">
        <f t="shared" si="42"/>
        <v>1.49</v>
      </c>
      <c r="I54" s="1">
        <v>73.0</v>
      </c>
      <c r="J54" s="1">
        <f t="shared" si="43"/>
        <v>36</v>
      </c>
      <c r="K54" s="4">
        <f t="shared" si="44"/>
        <v>511</v>
      </c>
      <c r="L54" s="4">
        <f t="shared" si="45"/>
        <v>252</v>
      </c>
      <c r="M54" s="4">
        <f t="shared" ref="M54:N54" si="129">CEILING(100/C54,1)</f>
        <v>3</v>
      </c>
      <c r="N54" s="6">
        <f t="shared" si="129"/>
        <v>5</v>
      </c>
      <c r="O54" s="4">
        <f t="shared" ref="O54:P54" si="130">CEILING(100/I54,1)</f>
        <v>2</v>
      </c>
      <c r="P54" s="4">
        <f t="shared" si="130"/>
        <v>3</v>
      </c>
      <c r="Q54" s="4" t="str">
        <f t="array" ref="Q54">JOIN(",",IF(CEILING(100 / (C54 * EYEMULTI),1)&lt;M54,"Close:Y","Close:N"),IF(CEILING(100 / (D54 * EYEMULTI),1)&lt;N54, "Far:Y","Far:N"),IF(CEILING(100 / (I54 * EYEMULTI),1)&lt;O54,"CloseHeadshot:Y","CloseHeadshot:N"),IF(CEILING(100 / (J54 * EYEMULTI),1)&lt;P54,"FarHeadshot:Y","FarHeadshot:N"))</f>
        <v>Close:Y,Far:Y,CloseHeadshot:N,FarHeadshot:N</v>
      </c>
      <c r="R54" s="4" t="str">
        <f t="array" ref="R54">JOIN(",",IF(CEILING(100 / (C54 * FJMULTI),1)&gt;M54,"Close:Y","Close:N"),IF(CEILING(100 / (D54 * FJMULTI),1)&gt;N54, "Far:Y","Far:N"),IF(CEILING(100 / (I54 * FJMULTI),1)&gt;O54,"CloseHeadshot:Y","CloseHeadshot:N"),IF(CEILING(100 / (J54 * FJMULTI),1)&gt;P54,"FarHeadshot:Y","FarHeadshot:N"))</f>
        <v>Close:N,Far:N,CloseHeadshot:N,FarHeadshot:Y</v>
      </c>
      <c r="S54" s="3">
        <f t="shared" si="48"/>
        <v>0.286</v>
      </c>
      <c r="T54" s="4">
        <f t="shared" si="49"/>
        <v>0.571</v>
      </c>
      <c r="U54" s="4">
        <f t="shared" si="50"/>
        <v>0.143</v>
      </c>
      <c r="V54" s="4">
        <f t="shared" si="51"/>
        <v>0.571</v>
      </c>
      <c r="W54" s="4">
        <f t="shared" si="52"/>
        <v>28</v>
      </c>
      <c r="X54" s="4">
        <f t="shared" si="53"/>
        <v>0.393</v>
      </c>
      <c r="Y54" s="4">
        <f t="shared" si="54"/>
        <v>282.5</v>
      </c>
      <c r="Z54" s="3" t="s">
        <v>68</v>
      </c>
      <c r="AA54" s="1" t="s">
        <v>32</v>
      </c>
      <c r="AB54" s="1" t="s">
        <v>32</v>
      </c>
      <c r="AC54" s="1" t="s">
        <v>32</v>
      </c>
      <c r="AD54" s="1" t="s">
        <v>32</v>
      </c>
    </row>
    <row r="55">
      <c r="A55" s="1" t="s">
        <v>86</v>
      </c>
      <c r="B55" s="1">
        <v>75.0</v>
      </c>
      <c r="C55" s="1">
        <v>100.0</v>
      </c>
      <c r="D55" s="1">
        <v>75.0</v>
      </c>
      <c r="E55" s="4">
        <f t="shared" si="40"/>
        <v>125</v>
      </c>
      <c r="F55" s="4">
        <f t="shared" si="41"/>
        <v>93.8</v>
      </c>
      <c r="G55" s="5">
        <v>7.0</v>
      </c>
      <c r="H55" s="4">
        <f t="shared" si="42"/>
        <v>1.5</v>
      </c>
      <c r="I55" s="1">
        <v>150.0</v>
      </c>
      <c r="J55" s="1">
        <f t="shared" si="43"/>
        <v>113</v>
      </c>
      <c r="K55" s="4">
        <f t="shared" si="44"/>
        <v>187.5</v>
      </c>
      <c r="L55" s="4">
        <f t="shared" si="45"/>
        <v>141.3</v>
      </c>
      <c r="M55" s="4">
        <f t="shared" ref="M55:N55" si="131">CEILING(100/C55,1)</f>
        <v>1</v>
      </c>
      <c r="N55" s="6">
        <f t="shared" si="131"/>
        <v>2</v>
      </c>
      <c r="O55" s="4">
        <f t="shared" ref="O55:P55" si="132">CEILING(100/I55,1)</f>
        <v>1</v>
      </c>
      <c r="P55" s="4">
        <f t="shared" si="132"/>
        <v>1</v>
      </c>
      <c r="Q55" s="4" t="str">
        <f t="array" ref="Q55">JOIN(",",IF(CEILING(100 / (C55 * EYEMULTI),1)&lt;M55,"Close:Y","Close:N"),IF(CEILING(100 / (D55 * EYEMULTI),1)&lt;N55, "Far:Y","Far:N"),IF(CEILING(100 / (I55 * EYEMULTI),1)&lt;O55,"CloseHeadshot:Y","CloseHeadshot:N"),IF(CEILING(100 / (J55 * EYEMULTI),1)&lt;P55,"FarHeadshot:Y","FarHeadshot:N"))</f>
        <v>Close:N,Far:N,CloseHeadshot:N,FarHeadshot:N</v>
      </c>
      <c r="R55" s="4" t="str">
        <f t="array" ref="R55">JOIN(",",IF(CEILING(100 / (C55 * FJMULTI),1)&gt;M55,"Close:Y","Close:N"),IF(CEILING(100 / (D55 * FJMULTI),1)&gt;N55, "Far:Y","Far:N"),IF(CEILING(100 / (I55 * FJMULTI),1)&gt;O55,"CloseHeadshot:Y","CloseHeadshot:N"),IF(CEILING(100 / (J55 * FJMULTI),1)&gt;P55,"FarHeadshot:Y","FarHeadshot:N"))</f>
        <v>Close:Y,Far:N,CloseHeadshot:N,FarHeadshot:Y</v>
      </c>
      <c r="S55" s="3">
        <f t="shared" si="48"/>
        <v>0</v>
      </c>
      <c r="T55" s="4">
        <f t="shared" si="49"/>
        <v>0.8</v>
      </c>
      <c r="U55" s="4">
        <f t="shared" si="50"/>
        <v>0</v>
      </c>
      <c r="V55" s="4">
        <f t="shared" si="51"/>
        <v>0.8</v>
      </c>
      <c r="W55" s="4">
        <f t="shared" si="52"/>
        <v>8.75</v>
      </c>
      <c r="X55" s="4">
        <f t="shared" si="53"/>
        <v>0.4</v>
      </c>
      <c r="Y55" s="4">
        <f t="shared" si="54"/>
        <v>132.2</v>
      </c>
      <c r="Z55" s="3" t="s">
        <v>87</v>
      </c>
      <c r="AA55" s="1">
        <v>1000.0</v>
      </c>
      <c r="AB55" s="1">
        <v>2000.0</v>
      </c>
      <c r="AC55" s="1" t="s">
        <v>32</v>
      </c>
      <c r="AD55" s="1">
        <v>4.0</v>
      </c>
    </row>
    <row r="56">
      <c r="A56" s="1" t="s">
        <v>88</v>
      </c>
      <c r="B56" s="1">
        <v>45.0</v>
      </c>
      <c r="C56" s="1">
        <v>110.0</v>
      </c>
      <c r="D56" s="1">
        <v>90.0</v>
      </c>
      <c r="E56" s="4">
        <f t="shared" si="40"/>
        <v>82.5</v>
      </c>
      <c r="F56" s="4">
        <f t="shared" si="41"/>
        <v>67.5</v>
      </c>
      <c r="G56" s="5">
        <v>10.0</v>
      </c>
      <c r="H56" s="4">
        <f t="shared" si="42"/>
        <v>3</v>
      </c>
      <c r="I56" s="1">
        <v>330.0</v>
      </c>
      <c r="J56" s="1">
        <f t="shared" si="43"/>
        <v>270</v>
      </c>
      <c r="K56" s="4">
        <f t="shared" si="44"/>
        <v>247.5</v>
      </c>
      <c r="L56" s="4">
        <f t="shared" si="45"/>
        <v>202.5</v>
      </c>
      <c r="M56" s="4">
        <f t="shared" ref="M56:N56" si="133">CEILING(100/C56,1)</f>
        <v>1</v>
      </c>
      <c r="N56" s="6">
        <f t="shared" si="133"/>
        <v>2</v>
      </c>
      <c r="O56" s="4">
        <f t="shared" ref="O56:P56" si="134">CEILING(100/I56,1)</f>
        <v>1</v>
      </c>
      <c r="P56" s="4">
        <f t="shared" si="134"/>
        <v>1</v>
      </c>
      <c r="Q56" s="4" t="str">
        <f t="array" ref="Q56">JOIN(",",IF(CEILING(100 / (C56 * EYEMULTI),1)&lt;M56,"Close:Y","Close:N"),IF(CEILING(100 / (D56 * EYEMULTI),1)&lt;N56, "Far:Y","Far:N"),IF(CEILING(100 / (I56 * EYEMULTI),1)&lt;O56,"CloseHeadshot:Y","CloseHeadshot:N"),IF(CEILING(100 / (J56 * EYEMULTI),1)&lt;P56,"FarHeadshot:Y","FarHeadshot:N"))</f>
        <v>Close:N,Far:N,CloseHeadshot:N,FarHeadshot:N</v>
      </c>
      <c r="R56" s="4" t="str">
        <f t="array" ref="R56">JOIN(",",IF(CEILING(100 / (C56 * FJMULTI),1)&gt;M56,"Close:Y","Close:N"),IF(CEILING(100 / (D56 * FJMULTI),1)&gt;N56, "Far:Y","Far:N"),IF(CEILING(100 / (I56 * FJMULTI),1)&gt;O56,"CloseHeadshot:Y","CloseHeadshot:N"),IF(CEILING(100 / (J56 * FJMULTI),1)&gt;P56,"FarHeadshot:Y","FarHeadshot:N"))</f>
        <v>Close:Y,Far:N,CloseHeadshot:N,FarHeadshot:N</v>
      </c>
      <c r="S56" s="3">
        <f t="shared" si="48"/>
        <v>0</v>
      </c>
      <c r="T56" s="4">
        <f t="shared" si="49"/>
        <v>1.333</v>
      </c>
      <c r="U56" s="4">
        <f t="shared" si="50"/>
        <v>0</v>
      </c>
      <c r="V56" s="4">
        <f t="shared" si="51"/>
        <v>1.333</v>
      </c>
      <c r="W56" s="4">
        <f t="shared" si="52"/>
        <v>7.5</v>
      </c>
      <c r="X56" s="4">
        <f t="shared" si="53"/>
        <v>0.667</v>
      </c>
      <c r="Y56" s="4">
        <f t="shared" si="54"/>
        <v>155.625</v>
      </c>
      <c r="Z56" s="3" t="s">
        <v>87</v>
      </c>
      <c r="AA56" s="1">
        <v>200.0</v>
      </c>
      <c r="AB56" s="1">
        <v>300.0</v>
      </c>
      <c r="AC56" s="1" t="s">
        <v>32</v>
      </c>
      <c r="AD56" s="1">
        <v>4.9</v>
      </c>
    </row>
    <row r="57">
      <c r="A57" s="1" t="s">
        <v>89</v>
      </c>
      <c r="B57" s="1">
        <v>60.0</v>
      </c>
      <c r="C57" s="1">
        <v>80.0</v>
      </c>
      <c r="D57" s="1">
        <v>70.0</v>
      </c>
      <c r="E57" s="4">
        <f t="shared" si="40"/>
        <v>80</v>
      </c>
      <c r="F57" s="4">
        <f t="shared" si="41"/>
        <v>70</v>
      </c>
      <c r="G57" s="5">
        <v>15.0</v>
      </c>
      <c r="H57" s="4">
        <f t="shared" si="42"/>
        <v>3</v>
      </c>
      <c r="I57" s="1">
        <v>240.0</v>
      </c>
      <c r="J57" s="1">
        <f t="shared" si="43"/>
        <v>210</v>
      </c>
      <c r="K57" s="4">
        <f t="shared" si="44"/>
        <v>240</v>
      </c>
      <c r="L57" s="4">
        <f t="shared" si="45"/>
        <v>210</v>
      </c>
      <c r="M57" s="4">
        <f t="shared" ref="M57:N57" si="135">CEILING(100/C57,1)</f>
        <v>2</v>
      </c>
      <c r="N57" s="6">
        <f t="shared" si="135"/>
        <v>2</v>
      </c>
      <c r="O57" s="4">
        <f t="shared" ref="O57:P57" si="136">CEILING(100/I57,1)</f>
        <v>1</v>
      </c>
      <c r="P57" s="4">
        <f t="shared" si="136"/>
        <v>1</v>
      </c>
      <c r="Q57" s="4" t="str">
        <f t="array" ref="Q57">JOIN(",",IF(CEILING(100 / (C57 * EYEMULTI),1)&lt;M57,"Close:Y","Close:N"),IF(CEILING(100 / (D57 * EYEMULTI),1)&lt;N57, "Far:Y","Far:N"),IF(CEILING(100 / (I57 * EYEMULTI),1)&lt;O57,"CloseHeadshot:Y","CloseHeadshot:N"),IF(CEILING(100 / (J57 * EYEMULTI),1)&lt;P57,"FarHeadshot:Y","FarHeadshot:N"))</f>
        <v>Close:N,Far:N,CloseHeadshot:N,FarHeadshot:N</v>
      </c>
      <c r="R57" s="4" t="str">
        <f t="array" ref="R57">JOIN(",",IF(CEILING(100 / (C57 * FJMULTI),1)&gt;M57,"Close:Y","Close:N"),IF(CEILING(100 / (D57 * FJMULTI),1)&gt;N57, "Far:Y","Far:N"),IF(CEILING(100 / (I57 * FJMULTI),1)&gt;O57,"CloseHeadshot:Y","CloseHeadshot:N"),IF(CEILING(100 / (J57 * FJMULTI),1)&gt;P57,"FarHeadshot:Y","FarHeadshot:N"))</f>
        <v>Close:N,Far:N,CloseHeadshot:N,FarHeadshot:N</v>
      </c>
      <c r="S57" s="3">
        <f t="shared" si="48"/>
        <v>1</v>
      </c>
      <c r="T57" s="4">
        <f t="shared" si="49"/>
        <v>1</v>
      </c>
      <c r="U57" s="4">
        <f t="shared" si="50"/>
        <v>0</v>
      </c>
      <c r="V57" s="4">
        <f t="shared" si="51"/>
        <v>1</v>
      </c>
      <c r="W57" s="4">
        <f t="shared" si="52"/>
        <v>15</v>
      </c>
      <c r="X57" s="4">
        <f t="shared" si="53"/>
        <v>0.75</v>
      </c>
      <c r="Y57" s="4">
        <f t="shared" si="54"/>
        <v>150</v>
      </c>
      <c r="Z57" s="3" t="s">
        <v>87</v>
      </c>
      <c r="AA57" s="1">
        <v>200.0</v>
      </c>
      <c r="AB57" s="1">
        <v>200.0</v>
      </c>
      <c r="AC57" s="1" t="s">
        <v>32</v>
      </c>
      <c r="AD57" s="1">
        <v>3.5</v>
      </c>
    </row>
    <row r="58">
      <c r="A58" s="1" t="s">
        <v>90</v>
      </c>
      <c r="B58" s="1">
        <v>60.0</v>
      </c>
      <c r="C58" s="1">
        <v>70.0</v>
      </c>
      <c r="D58" s="1">
        <v>50.0</v>
      </c>
      <c r="E58" s="4">
        <f t="shared" si="40"/>
        <v>70</v>
      </c>
      <c r="F58" s="4">
        <f t="shared" si="41"/>
        <v>50</v>
      </c>
      <c r="G58" s="5">
        <v>7.0</v>
      </c>
      <c r="H58" s="4">
        <f t="shared" si="42"/>
        <v>2</v>
      </c>
      <c r="I58" s="1">
        <v>140.0</v>
      </c>
      <c r="J58" s="1">
        <f t="shared" si="43"/>
        <v>100</v>
      </c>
      <c r="K58" s="4">
        <f t="shared" si="44"/>
        <v>140</v>
      </c>
      <c r="L58" s="4">
        <f t="shared" si="45"/>
        <v>100</v>
      </c>
      <c r="M58" s="4">
        <f t="shared" ref="M58:N58" si="137">CEILING(100/C58,1)</f>
        <v>2</v>
      </c>
      <c r="N58" s="6">
        <f t="shared" si="137"/>
        <v>2</v>
      </c>
      <c r="O58" s="4">
        <f t="shared" ref="O58:P58" si="138">CEILING(100/I58,1)</f>
        <v>1</v>
      </c>
      <c r="P58" s="4">
        <f t="shared" si="138"/>
        <v>1</v>
      </c>
      <c r="Q58" s="4" t="str">
        <f t="array" ref="Q58">JOIN(",",IF(CEILING(100 / (C58 * EYEMULTI),1)&lt;M58,"Close:Y","Close:N"),IF(CEILING(100 / (D58 * EYEMULTI),1)&lt;N58, "Far:Y","Far:N"),IF(CEILING(100 / (I58 * EYEMULTI),1)&lt;O58,"CloseHeadshot:Y","CloseHeadshot:N"),IF(CEILING(100 / (J58 * EYEMULTI),1)&lt;P58,"FarHeadshot:Y","FarHeadshot:N"))</f>
        <v>Close:N,Far:N,CloseHeadshot:N,FarHeadshot:N</v>
      </c>
      <c r="R58" s="4" t="str">
        <f t="array" ref="R58">JOIN(",",IF(CEILING(100 / (C58 * FJMULTI),1)&gt;M58,"Close:Y","Close:N"),IF(CEILING(100 / (D58 * FJMULTI),1)&gt;N58, "Far:Y","Far:N"),IF(CEILING(100 / (I58 * FJMULTI),1)&gt;O58,"CloseHeadshot:Y","CloseHeadshot:N"),IF(CEILING(100 / (J58 * FJMULTI),1)&gt;P58,"FarHeadshot:Y","FarHeadshot:N"))</f>
        <v>Close:N,Far:Y,CloseHeadshot:N,FarHeadshot:Y</v>
      </c>
      <c r="S58" s="3">
        <f t="shared" si="48"/>
        <v>1</v>
      </c>
      <c r="T58" s="4">
        <f t="shared" si="49"/>
        <v>1</v>
      </c>
      <c r="U58" s="4">
        <f t="shared" si="50"/>
        <v>0</v>
      </c>
      <c r="V58" s="4">
        <f t="shared" si="51"/>
        <v>1</v>
      </c>
      <c r="W58" s="4">
        <f t="shared" si="52"/>
        <v>7</v>
      </c>
      <c r="X58" s="4">
        <f t="shared" si="53"/>
        <v>0.75</v>
      </c>
      <c r="Y58" s="4">
        <f t="shared" si="54"/>
        <v>90</v>
      </c>
      <c r="Z58" s="3" t="s">
        <v>87</v>
      </c>
      <c r="AA58" s="1" t="s">
        <v>32</v>
      </c>
      <c r="AB58" s="1" t="s">
        <v>32</v>
      </c>
      <c r="AC58" s="1" t="s">
        <v>32</v>
      </c>
      <c r="AD58" s="1" t="s">
        <v>32</v>
      </c>
    </row>
    <row r="59">
      <c r="A59" s="1" t="s">
        <v>91</v>
      </c>
      <c r="B59" s="1">
        <v>250.0</v>
      </c>
      <c r="C59" s="1">
        <v>35.0</v>
      </c>
      <c r="D59" s="1">
        <v>21.0</v>
      </c>
      <c r="E59" s="4">
        <f t="shared" si="40"/>
        <v>145.8</v>
      </c>
      <c r="F59" s="4">
        <f t="shared" si="41"/>
        <v>87.5</v>
      </c>
      <c r="G59" s="5">
        <v>3.0</v>
      </c>
      <c r="H59" s="4">
        <f t="shared" si="42"/>
        <v>1.51</v>
      </c>
      <c r="I59" s="1">
        <v>53.0</v>
      </c>
      <c r="J59" s="1">
        <f t="shared" si="43"/>
        <v>32</v>
      </c>
      <c r="K59" s="4">
        <f t="shared" si="44"/>
        <v>220.8</v>
      </c>
      <c r="L59" s="4">
        <f t="shared" si="45"/>
        <v>133.3</v>
      </c>
      <c r="M59" s="4">
        <f t="shared" ref="M59:N59" si="139">CEILING(100/C59,1)</f>
        <v>3</v>
      </c>
      <c r="N59" s="6">
        <f t="shared" si="139"/>
        <v>5</v>
      </c>
      <c r="O59" s="4">
        <f t="shared" ref="O59:P59" si="140">CEILING(100/I59,1)</f>
        <v>2</v>
      </c>
      <c r="P59" s="4">
        <f t="shared" si="140"/>
        <v>4</v>
      </c>
      <c r="Q59" s="4" t="str">
        <f t="array" ref="Q59">JOIN(",",IF(CEILING(100 / (C59 * EYEMULTI),1)&lt;M59,"Close:Y","Close:N"),IF(CEILING(100 / (D59 * EYEMULTI),1)&lt;N59, "Far:Y","Far:N"),IF(CEILING(100 / (I59 * EYEMULTI),1)&lt;O59,"CloseHeadshot:Y","CloseHeadshot:N"),IF(CEILING(100 / (J59 * EYEMULTI),1)&lt;P59,"FarHeadshot:Y","FarHeadshot:N"))</f>
        <v>Close:N,Far:N,CloseHeadshot:N,FarHeadshot:Y</v>
      </c>
      <c r="R59" s="4" t="str">
        <f t="array" ref="R59">JOIN(",",IF(CEILING(100 / (C59 * FJMULTI),1)&gt;M59,"Close:Y","Close:N"),IF(CEILING(100 / (D59 * FJMULTI),1)&gt;N59, "Far:Y","Far:N"),IF(CEILING(100 / (I59 * FJMULTI),1)&gt;O59,"CloseHeadshot:Y","CloseHeadshot:N"),IF(CEILING(100 / (J59 * FJMULTI),1)&gt;P59,"FarHeadshot:Y","FarHeadshot:N"))</f>
        <v>Close:Y,Far:Y,CloseHeadshot:Y,FarHeadshot:N</v>
      </c>
      <c r="S59" s="3">
        <f t="shared" si="48"/>
        <v>0.48</v>
      </c>
      <c r="T59" s="4">
        <f t="shared" si="49"/>
        <v>0.96</v>
      </c>
      <c r="U59" s="4">
        <f t="shared" si="50"/>
        <v>0.24</v>
      </c>
      <c r="V59" s="4">
        <f t="shared" si="51"/>
        <v>0.96</v>
      </c>
      <c r="W59" s="4">
        <f t="shared" si="52"/>
        <v>12.5</v>
      </c>
      <c r="X59" s="4">
        <f t="shared" si="53"/>
        <v>0.66</v>
      </c>
      <c r="Y59" s="4">
        <f t="shared" si="54"/>
        <v>130.225</v>
      </c>
      <c r="Z59" s="3" t="s">
        <v>87</v>
      </c>
      <c r="AA59" s="1">
        <v>67.0</v>
      </c>
      <c r="AB59" s="1">
        <v>200.0</v>
      </c>
      <c r="AC59" s="1" t="s">
        <v>32</v>
      </c>
      <c r="AD59" s="1">
        <v>3.9</v>
      </c>
    </row>
    <row r="60">
      <c r="A60" s="1" t="s">
        <v>92</v>
      </c>
      <c r="B60" s="1">
        <v>80.0</v>
      </c>
      <c r="C60" s="1">
        <v>84.0</v>
      </c>
      <c r="D60" s="1">
        <v>50.0</v>
      </c>
      <c r="E60" s="4">
        <f t="shared" si="40"/>
        <v>112</v>
      </c>
      <c r="F60" s="4">
        <f t="shared" si="41"/>
        <v>66.7</v>
      </c>
      <c r="G60" s="5">
        <v>14.0</v>
      </c>
      <c r="H60" s="4">
        <f t="shared" si="42"/>
        <v>2</v>
      </c>
      <c r="I60" s="1">
        <v>168.0</v>
      </c>
      <c r="J60" s="1">
        <f t="shared" si="43"/>
        <v>100</v>
      </c>
      <c r="K60" s="4">
        <f t="shared" si="44"/>
        <v>224</v>
      </c>
      <c r="L60" s="4">
        <f t="shared" si="45"/>
        <v>133.3</v>
      </c>
      <c r="M60" s="4">
        <f t="shared" ref="M60:N60" si="141">CEILING(100/C60,1)</f>
        <v>2</v>
      </c>
      <c r="N60" s="6">
        <f t="shared" si="141"/>
        <v>2</v>
      </c>
      <c r="O60" s="4">
        <f t="shared" ref="O60:P60" si="142">CEILING(100/I60,1)</f>
        <v>1</v>
      </c>
      <c r="P60" s="4">
        <f t="shared" si="142"/>
        <v>1</v>
      </c>
      <c r="Q60" s="4" t="str">
        <f t="array" ref="Q60">JOIN(",",IF(CEILING(100 / (C60 * EYEMULTI),1)&lt;M60,"Close:Y","Close:N"),IF(CEILING(100 / (D60 * EYEMULTI),1)&lt;N60, "Far:Y","Far:N"),IF(CEILING(100 / (I60 * EYEMULTI),1)&lt;O60,"CloseHeadshot:Y","CloseHeadshot:N"),IF(CEILING(100 / (J60 * EYEMULTI),1)&lt;P60,"FarHeadshot:Y","FarHeadshot:N"))</f>
        <v>Close:N,Far:N,CloseHeadshot:N,FarHeadshot:N</v>
      </c>
      <c r="R60" s="4" t="str">
        <f t="array" ref="R60">JOIN(",",IF(CEILING(100 / (C60 * FJMULTI),1)&gt;M60,"Close:Y","Close:N"),IF(CEILING(100 / (D60 * FJMULTI),1)&gt;N60, "Far:Y","Far:N"),IF(CEILING(100 / (I60 * FJMULTI),1)&gt;O60,"CloseHeadshot:Y","CloseHeadshot:N"),IF(CEILING(100 / (J60 * FJMULTI),1)&gt;P60,"FarHeadshot:Y","FarHeadshot:N"))</f>
        <v>Close:N,Far:Y,CloseHeadshot:N,FarHeadshot:Y</v>
      </c>
      <c r="S60" s="3">
        <f t="shared" si="48"/>
        <v>0.75</v>
      </c>
      <c r="T60" s="4">
        <f t="shared" si="49"/>
        <v>0.75</v>
      </c>
      <c r="U60" s="4">
        <f t="shared" si="50"/>
        <v>0</v>
      </c>
      <c r="V60" s="4">
        <f t="shared" si="51"/>
        <v>0.75</v>
      </c>
      <c r="W60" s="4">
        <f t="shared" si="52"/>
        <v>18.67</v>
      </c>
      <c r="X60" s="4">
        <f t="shared" si="53"/>
        <v>0.563</v>
      </c>
      <c r="Y60" s="4">
        <f t="shared" si="54"/>
        <v>129.825</v>
      </c>
      <c r="Z60" s="3" t="s">
        <v>87</v>
      </c>
      <c r="AA60" s="1" t="s">
        <v>32</v>
      </c>
      <c r="AB60" s="1" t="s">
        <v>32</v>
      </c>
      <c r="AC60" s="1" t="s">
        <v>32</v>
      </c>
      <c r="AD60" s="1" t="s">
        <v>32</v>
      </c>
    </row>
    <row r="61">
      <c r="A61" s="1" t="s">
        <v>93</v>
      </c>
      <c r="B61" s="1">
        <v>400.0</v>
      </c>
      <c r="C61" s="1">
        <v>32.0</v>
      </c>
      <c r="D61" s="1">
        <v>25.0</v>
      </c>
      <c r="E61" s="4">
        <f t="shared" si="40"/>
        <v>213.3</v>
      </c>
      <c r="F61" s="4">
        <f t="shared" si="41"/>
        <v>166.7</v>
      </c>
      <c r="G61" s="5">
        <v>2.2</v>
      </c>
      <c r="H61" s="4">
        <f t="shared" si="42"/>
        <v>2</v>
      </c>
      <c r="I61" s="1">
        <v>64.0</v>
      </c>
      <c r="J61" s="1">
        <f t="shared" si="43"/>
        <v>50</v>
      </c>
      <c r="K61" s="4">
        <f t="shared" si="44"/>
        <v>426.7</v>
      </c>
      <c r="L61" s="4">
        <f t="shared" si="45"/>
        <v>333.3</v>
      </c>
      <c r="M61" s="4">
        <f t="shared" ref="M61:N61" si="143">CEILING(100/C61,1)</f>
        <v>4</v>
      </c>
      <c r="N61" s="6">
        <f t="shared" si="143"/>
        <v>4</v>
      </c>
      <c r="O61" s="4">
        <f t="shared" ref="O61:P61" si="144">CEILING(100/I61,1)</f>
        <v>2</v>
      </c>
      <c r="P61" s="4">
        <f t="shared" si="144"/>
        <v>2</v>
      </c>
      <c r="Q61" s="4" t="str">
        <f t="array" ref="Q61">JOIN(",",IF(CEILING(100 / (C61 * EYEMULTI),1)&lt;M61,"Close:Y","Close:N"),IF(CEILING(100 / (D61 * EYEMULTI),1)&lt;N61, "Far:Y","Far:N"),IF(CEILING(100 / (I61 * EYEMULTI),1)&lt;O61,"CloseHeadshot:Y","CloseHeadshot:N"),IF(CEILING(100 / (J61 * EYEMULTI),1)&lt;P61,"FarHeadshot:Y","FarHeadshot:N"))</f>
        <v>Close:Y,Far:N,CloseHeadshot:N,FarHeadshot:N</v>
      </c>
      <c r="R61" s="4" t="str">
        <f t="array" ref="R61">JOIN(",",IF(CEILING(100 / (C61 * FJMULTI),1)&gt;M61,"Close:Y","Close:N"),IF(CEILING(100 / (D61 * FJMULTI),1)&gt;N61, "Far:Y","Far:N"),IF(CEILING(100 / (I61 * FJMULTI),1)&gt;O61,"CloseHeadshot:Y","CloseHeadshot:N"),IF(CEILING(100 / (J61 * FJMULTI),1)&gt;P61,"FarHeadshot:Y","FarHeadshot:N"))</f>
        <v>Close:N,Far:Y,CloseHeadshot:N,FarHeadshot:Y</v>
      </c>
      <c r="S61" s="3">
        <f t="shared" si="48"/>
        <v>0.45</v>
      </c>
      <c r="T61" s="4">
        <f t="shared" si="49"/>
        <v>0.45</v>
      </c>
      <c r="U61" s="4">
        <f t="shared" si="50"/>
        <v>0.15</v>
      </c>
      <c r="V61" s="4">
        <f t="shared" si="51"/>
        <v>0.45</v>
      </c>
      <c r="W61" s="4">
        <f t="shared" si="52"/>
        <v>14.67</v>
      </c>
      <c r="X61" s="4">
        <f t="shared" si="53"/>
        <v>0.375</v>
      </c>
      <c r="Y61" s="4">
        <f t="shared" si="54"/>
        <v>249.575</v>
      </c>
      <c r="Z61" s="2" t="s">
        <v>94</v>
      </c>
      <c r="AA61" s="1">
        <v>60.0</v>
      </c>
      <c r="AB61" s="1">
        <v>200.0</v>
      </c>
      <c r="AC61" s="1" t="s">
        <v>32</v>
      </c>
      <c r="AD61" s="1">
        <v>2.4</v>
      </c>
    </row>
    <row r="62">
      <c r="A62" s="1" t="s">
        <v>95</v>
      </c>
      <c r="B62" s="1">
        <v>150.0</v>
      </c>
      <c r="C62" s="1">
        <v>67.0</v>
      </c>
      <c r="D62" s="1">
        <v>49.0</v>
      </c>
      <c r="E62" s="4">
        <f t="shared" si="40"/>
        <v>167.5</v>
      </c>
      <c r="F62" s="4">
        <f t="shared" si="41"/>
        <v>122.5</v>
      </c>
      <c r="G62" s="5">
        <v>8.0</v>
      </c>
      <c r="H62" s="4">
        <f t="shared" si="42"/>
        <v>1.49</v>
      </c>
      <c r="I62" s="1">
        <v>100.0</v>
      </c>
      <c r="J62" s="1">
        <f t="shared" si="43"/>
        <v>73</v>
      </c>
      <c r="K62" s="4">
        <f t="shared" si="44"/>
        <v>250</v>
      </c>
      <c r="L62" s="4">
        <f t="shared" si="45"/>
        <v>182.5</v>
      </c>
      <c r="M62" s="4">
        <f t="shared" ref="M62:N62" si="145">CEILING(100/C62,1)</f>
        <v>2</v>
      </c>
      <c r="N62" s="6">
        <f t="shared" si="145"/>
        <v>3</v>
      </c>
      <c r="O62" s="4">
        <f t="shared" ref="O62:P62" si="146">CEILING(100/I62,1)</f>
        <v>1</v>
      </c>
      <c r="P62" s="4">
        <f t="shared" si="146"/>
        <v>2</v>
      </c>
      <c r="Q62" s="4" t="str">
        <f t="array" ref="Q62">JOIN(",",IF(CEILING(100 / (C62 * EYEMULTI),1)&lt;M62,"Close:Y","Close:N"),IF(CEILING(100 / (D62 * EYEMULTI),1)&lt;N62, "Far:Y","Far:N"),IF(CEILING(100 / (I62 * EYEMULTI),1)&lt;O62,"CloseHeadshot:Y","CloseHeadshot:N"),IF(CEILING(100 / (J62 * EYEMULTI),1)&lt;P62,"FarHeadshot:Y","FarHeadshot:N"))</f>
        <v>Close:N,Far:Y,CloseHeadshot:N,FarHeadshot:N</v>
      </c>
      <c r="R62" s="4" t="str">
        <f t="array" ref="R62">JOIN(",",IF(CEILING(100 / (C62 * FJMULTI),1)&gt;M62,"Close:Y","Close:N"),IF(CEILING(100 / (D62 * FJMULTI),1)&gt;N62, "Far:Y","Far:N"),IF(CEILING(100 / (I62 * FJMULTI),1)&gt;O62,"CloseHeadshot:Y","CloseHeadshot:N"),IF(CEILING(100 / (J62 * FJMULTI),1)&gt;P62,"FarHeadshot:Y","FarHeadshot:N"))</f>
        <v>Close:N,Far:N,CloseHeadshot:Y,FarHeadshot:N</v>
      </c>
      <c r="S62" s="3">
        <f t="shared" si="48"/>
        <v>0.4</v>
      </c>
      <c r="T62" s="4">
        <f t="shared" si="49"/>
        <v>0.8</v>
      </c>
      <c r="U62" s="4">
        <f t="shared" si="50"/>
        <v>0</v>
      </c>
      <c r="V62" s="4">
        <f t="shared" si="51"/>
        <v>0.8</v>
      </c>
      <c r="W62" s="4">
        <f t="shared" si="52"/>
        <v>20</v>
      </c>
      <c r="X62" s="4">
        <f t="shared" si="53"/>
        <v>0.5</v>
      </c>
      <c r="Y62" s="4">
        <f t="shared" si="54"/>
        <v>162.25</v>
      </c>
      <c r="Z62" s="2" t="s">
        <v>94</v>
      </c>
      <c r="AA62" s="1">
        <v>140.0</v>
      </c>
      <c r="AB62" s="1">
        <v>240.0</v>
      </c>
      <c r="AC62" s="1" t="s">
        <v>32</v>
      </c>
      <c r="AD62" s="1">
        <v>2.0</v>
      </c>
    </row>
    <row r="63">
      <c r="A63" s="1" t="s">
        <v>96</v>
      </c>
      <c r="B63" s="1">
        <v>240.0</v>
      </c>
      <c r="C63" s="1">
        <v>59.0</v>
      </c>
      <c r="D63" s="1">
        <v>40.0</v>
      </c>
      <c r="E63" s="4">
        <f t="shared" si="40"/>
        <v>236</v>
      </c>
      <c r="F63" s="4">
        <f t="shared" si="41"/>
        <v>160</v>
      </c>
      <c r="G63" s="5">
        <v>3.0</v>
      </c>
      <c r="H63" s="4">
        <f t="shared" si="42"/>
        <v>1.49</v>
      </c>
      <c r="I63" s="1">
        <v>88.0</v>
      </c>
      <c r="J63" s="1">
        <f t="shared" si="43"/>
        <v>60</v>
      </c>
      <c r="K63" s="4">
        <f t="shared" si="44"/>
        <v>352</v>
      </c>
      <c r="L63" s="4">
        <f t="shared" si="45"/>
        <v>240</v>
      </c>
      <c r="M63" s="4">
        <f t="shared" ref="M63:N63" si="147">CEILING(100/C63,1)</f>
        <v>2</v>
      </c>
      <c r="N63" s="6">
        <f t="shared" si="147"/>
        <v>3</v>
      </c>
      <c r="O63" s="4">
        <f t="shared" ref="O63:P63" si="148">CEILING(100/I63,1)</f>
        <v>2</v>
      </c>
      <c r="P63" s="4">
        <f t="shared" si="148"/>
        <v>2</v>
      </c>
      <c r="Q63" s="4" t="str">
        <f t="array" ref="Q63">JOIN(",",IF(CEILING(100 / (C63 * EYEMULTI),1)&lt;M63,"Close:Y","Close:N"),IF(CEILING(100 / (D63 * EYEMULTI),1)&lt;N63, "Far:Y","Far:N"),IF(CEILING(100 / (I63 * EYEMULTI),1)&lt;O63,"CloseHeadshot:Y","CloseHeadshot:N"),IF(CEILING(100 / (J63 * EYEMULTI),1)&lt;P63,"FarHeadshot:Y","FarHeadshot:N"))</f>
        <v>Close:N,Far:N,CloseHeadshot:N,FarHeadshot:N</v>
      </c>
      <c r="R63" s="4" t="str">
        <f t="array" ref="R63">JOIN(",",IF(CEILING(100 / (C63 * FJMULTI),1)&gt;M63,"Close:Y","Close:N"),IF(CEILING(100 / (D63 * FJMULTI),1)&gt;N63, "Far:Y","Far:N"),IF(CEILING(100 / (I63 * FJMULTI),1)&gt;O63,"CloseHeadshot:Y","CloseHeadshot:N"),IF(CEILING(100 / (J63 * FJMULTI),1)&gt;P63,"FarHeadshot:Y","FarHeadshot:N"))</f>
        <v>Close:N,Far:N,CloseHeadshot:N,FarHeadshot:N</v>
      </c>
      <c r="S63" s="3">
        <f t="shared" si="48"/>
        <v>0.25</v>
      </c>
      <c r="T63" s="4">
        <f t="shared" si="49"/>
        <v>0.5</v>
      </c>
      <c r="U63" s="4">
        <f t="shared" si="50"/>
        <v>0.25</v>
      </c>
      <c r="V63" s="4">
        <f t="shared" si="51"/>
        <v>0.5</v>
      </c>
      <c r="W63" s="4">
        <f t="shared" si="52"/>
        <v>12</v>
      </c>
      <c r="X63" s="4">
        <f t="shared" si="53"/>
        <v>0.375</v>
      </c>
      <c r="Y63" s="4">
        <f t="shared" si="54"/>
        <v>217</v>
      </c>
      <c r="Z63" s="3" t="s">
        <v>94</v>
      </c>
      <c r="AA63" s="1" t="s">
        <v>32</v>
      </c>
      <c r="AB63" s="1" t="s">
        <v>32</v>
      </c>
      <c r="AC63" s="1" t="s">
        <v>32</v>
      </c>
      <c r="AD63" s="1" t="s">
        <v>32</v>
      </c>
    </row>
    <row r="64">
      <c r="A64" s="1" t="s">
        <v>97</v>
      </c>
      <c r="B64" s="1">
        <v>310.0</v>
      </c>
      <c r="C64" s="1">
        <v>60.0</v>
      </c>
      <c r="D64" s="1">
        <v>35.0</v>
      </c>
      <c r="E64" s="4">
        <f t="shared" si="40"/>
        <v>310</v>
      </c>
      <c r="F64" s="4">
        <f t="shared" si="41"/>
        <v>180.8</v>
      </c>
      <c r="G64" s="5">
        <v>9.0</v>
      </c>
      <c r="H64" s="4">
        <f t="shared" si="42"/>
        <v>1.13</v>
      </c>
      <c r="I64" s="1">
        <v>68.0</v>
      </c>
      <c r="J64" s="1">
        <f t="shared" si="43"/>
        <v>40</v>
      </c>
      <c r="K64" s="4">
        <f t="shared" si="44"/>
        <v>351.3</v>
      </c>
      <c r="L64" s="4">
        <f t="shared" si="45"/>
        <v>206.7</v>
      </c>
      <c r="M64" s="4">
        <f t="shared" ref="M64:N64" si="149">CEILING(100/C64,1)</f>
        <v>2</v>
      </c>
      <c r="N64" s="6">
        <f t="shared" si="149"/>
        <v>3</v>
      </c>
      <c r="O64" s="4">
        <f t="shared" ref="O64:P64" si="150">CEILING(100/I64,1)</f>
        <v>2</v>
      </c>
      <c r="P64" s="4">
        <f t="shared" si="150"/>
        <v>3</v>
      </c>
      <c r="Q64" s="4" t="str">
        <f t="array" ref="Q64">JOIN(",",IF(CEILING(100 / (C64 * EYEMULTI),1)&lt;M64,"Close:Y","Close:N"),IF(CEILING(100 / (D64 * EYEMULTI),1)&lt;N64, "Far:Y","Far:N"),IF(CEILING(100 / (I64 * EYEMULTI),1)&lt;O64,"CloseHeadshot:Y","CloseHeadshot:N"),IF(CEILING(100 / (J64 * EYEMULTI),1)&lt;P64,"FarHeadshot:Y","FarHeadshot:N"))</f>
        <v>Close:N,Far:N,CloseHeadshot:N,FarHeadshot:N</v>
      </c>
      <c r="R64" s="4" t="str">
        <f t="array" ref="R64">JOIN(",",IF(CEILING(100 / (C64 * FJMULTI),1)&gt;M64,"Close:Y","Close:N"),IF(CEILING(100 / (D64 * FJMULTI),1)&gt;N64, "Far:Y","Far:N"),IF(CEILING(100 / (I64 * FJMULTI),1)&gt;O64,"CloseHeadshot:Y","CloseHeadshot:N"),IF(CEILING(100 / (J64 * FJMULTI),1)&gt;P64,"FarHeadshot:Y","FarHeadshot:N"))</f>
        <v>Close:N,Far:Y,CloseHeadshot:N,FarHeadshot:N</v>
      </c>
      <c r="S64" s="3">
        <f t="shared" si="48"/>
        <v>0.194</v>
      </c>
      <c r="T64" s="4">
        <f t="shared" si="49"/>
        <v>0.387</v>
      </c>
      <c r="U64" s="4">
        <f t="shared" si="50"/>
        <v>0.194</v>
      </c>
      <c r="V64" s="4">
        <f t="shared" si="51"/>
        <v>0.387</v>
      </c>
      <c r="W64" s="4">
        <f t="shared" si="52"/>
        <v>46.5</v>
      </c>
      <c r="X64" s="4">
        <f t="shared" si="53"/>
        <v>0.291</v>
      </c>
      <c r="Y64" s="4">
        <f t="shared" si="54"/>
        <v>225.75</v>
      </c>
      <c r="Z64" s="3" t="s">
        <v>94</v>
      </c>
      <c r="AA64" s="1" t="s">
        <v>32</v>
      </c>
      <c r="AB64" s="1" t="s">
        <v>32</v>
      </c>
      <c r="AC64" s="1" t="s">
        <v>32</v>
      </c>
      <c r="AD64" s="1" t="s">
        <v>32</v>
      </c>
    </row>
    <row r="65">
      <c r="A65" s="1" t="s">
        <v>98</v>
      </c>
      <c r="B65" s="1">
        <v>310.0</v>
      </c>
      <c r="C65" s="1">
        <v>34.0</v>
      </c>
      <c r="D65" s="1">
        <v>28.0</v>
      </c>
      <c r="E65" s="4">
        <f t="shared" si="40"/>
        <v>175.7</v>
      </c>
      <c r="F65" s="4">
        <f t="shared" si="41"/>
        <v>144.7</v>
      </c>
      <c r="G65" s="5">
        <v>3.0</v>
      </c>
      <c r="H65" s="4">
        <f t="shared" si="42"/>
        <v>1.5</v>
      </c>
      <c r="I65" s="1">
        <v>51.0</v>
      </c>
      <c r="J65" s="1">
        <f t="shared" si="43"/>
        <v>42</v>
      </c>
      <c r="K65" s="4">
        <f t="shared" si="44"/>
        <v>263.5</v>
      </c>
      <c r="L65" s="4">
        <f t="shared" si="45"/>
        <v>217</v>
      </c>
      <c r="M65" s="4">
        <f t="shared" ref="M65:N65" si="151">CEILING(100/C65,1)</f>
        <v>3</v>
      </c>
      <c r="N65" s="6">
        <f t="shared" si="151"/>
        <v>4</v>
      </c>
      <c r="O65" s="4">
        <f t="shared" ref="O65:P65" si="152">CEILING(100/I65,1)</f>
        <v>2</v>
      </c>
      <c r="P65" s="4">
        <f t="shared" si="152"/>
        <v>3</v>
      </c>
      <c r="Q65" s="4" t="str">
        <f t="array" ref="Q65">JOIN(",",IF(CEILING(100 / (C65 * EYEMULTI),1)&lt;M65,"Close:Y","Close:N"),IF(CEILING(100 / (D65 * EYEMULTI),1)&lt;N65, "Far:Y","Far:N"),IF(CEILING(100 / (I65 * EYEMULTI),1)&lt;O65,"CloseHeadshot:Y","CloseHeadshot:N"),IF(CEILING(100 / (J65 * EYEMULTI),1)&lt;P65,"FarHeadshot:Y","FarHeadshot:N"))</f>
        <v>Close:N,Far:N,CloseHeadshot:N,FarHeadshot:N</v>
      </c>
      <c r="R65" s="4" t="str">
        <f t="array" ref="R65">JOIN(",",IF(CEILING(100 / (C65 * FJMULTI),1)&gt;M65,"Close:Y","Close:N"),IF(CEILING(100 / (D65 * FJMULTI),1)&gt;N65, "Far:Y","Far:N"),IF(CEILING(100 / (I65 * FJMULTI),1)&gt;O65,"CloseHeadshot:Y","CloseHeadshot:N"),IF(CEILING(100 / (J65 * FJMULTI),1)&gt;P65,"FarHeadshot:Y","FarHeadshot:N"))</f>
        <v>Close:Y,Far:Y,CloseHeadshot:Y,FarHeadshot:N</v>
      </c>
      <c r="S65" s="3">
        <f t="shared" si="48"/>
        <v>0.387</v>
      </c>
      <c r="T65" s="4">
        <f t="shared" si="49"/>
        <v>0.581</v>
      </c>
      <c r="U65" s="4">
        <f t="shared" si="50"/>
        <v>0.194</v>
      </c>
      <c r="V65" s="4">
        <f t="shared" si="51"/>
        <v>0.581</v>
      </c>
      <c r="W65" s="4">
        <f t="shared" si="52"/>
        <v>15.5</v>
      </c>
      <c r="X65" s="4">
        <f t="shared" si="53"/>
        <v>0.436</v>
      </c>
      <c r="Y65" s="4">
        <f t="shared" si="54"/>
        <v>171.05</v>
      </c>
      <c r="Z65" s="3" t="s">
        <v>94</v>
      </c>
      <c r="AA65" s="1">
        <v>50.0</v>
      </c>
      <c r="AB65" s="1">
        <v>200.0</v>
      </c>
      <c r="AC65" s="1" t="s">
        <v>32</v>
      </c>
      <c r="AD65" s="1">
        <v>2.0</v>
      </c>
    </row>
    <row r="66">
      <c r="A66" s="1" t="s">
        <v>99</v>
      </c>
      <c r="B66" s="1">
        <v>250.0</v>
      </c>
      <c r="C66" s="1">
        <v>71.0</v>
      </c>
      <c r="D66" s="1">
        <v>34.0</v>
      </c>
      <c r="E66" s="4">
        <f t="shared" si="40"/>
        <v>295.8</v>
      </c>
      <c r="F66" s="4">
        <f t="shared" si="41"/>
        <v>141.7</v>
      </c>
      <c r="G66" s="5">
        <v>4.0</v>
      </c>
      <c r="H66" s="4">
        <f t="shared" si="42"/>
        <v>1.49</v>
      </c>
      <c r="I66" s="1">
        <v>106.0</v>
      </c>
      <c r="J66" s="1">
        <f t="shared" si="43"/>
        <v>51</v>
      </c>
      <c r="K66" s="4">
        <f t="shared" si="44"/>
        <v>441.7</v>
      </c>
      <c r="L66" s="4">
        <f t="shared" si="45"/>
        <v>212.5</v>
      </c>
      <c r="M66" s="4">
        <f t="shared" ref="M66:N66" si="153">CEILING(100/C66,1)</f>
        <v>2</v>
      </c>
      <c r="N66" s="6">
        <f t="shared" si="153"/>
        <v>3</v>
      </c>
      <c r="O66" s="4">
        <f t="shared" ref="O66:P66" si="154">CEILING(100/I66,1)</f>
        <v>1</v>
      </c>
      <c r="P66" s="4">
        <f t="shared" si="154"/>
        <v>2</v>
      </c>
      <c r="Q66" s="4" t="str">
        <f t="array" ref="Q66">JOIN(",",IF(CEILING(100 / (C66 * EYEMULTI),1)&lt;M66,"Close:Y","Close:N"),IF(CEILING(100 / (D66 * EYEMULTI),1)&lt;N66, "Far:Y","Far:N"),IF(CEILING(100 / (I66 * EYEMULTI),1)&lt;O66,"CloseHeadshot:Y","CloseHeadshot:N"),IF(CEILING(100 / (J66 * EYEMULTI),1)&lt;P66,"FarHeadshot:Y","FarHeadshot:N"))</f>
        <v>Close:N,Far:N,CloseHeadshot:N,FarHeadshot:N</v>
      </c>
      <c r="R66" s="4" t="str">
        <f t="array" ref="R66">JOIN(",",IF(CEILING(100 / (C66 * FJMULTI),1)&gt;M66,"Close:Y","Close:N"),IF(CEILING(100 / (D66 * FJMULTI),1)&gt;N66, "Far:Y","Far:N"),IF(CEILING(100 / (I66 * FJMULTI),1)&gt;O66,"CloseHeadshot:Y","CloseHeadshot:N"),IF(CEILING(100 / (J66 * FJMULTI),1)&gt;P66,"FarHeadshot:Y","FarHeadshot:N"))</f>
        <v>Close:N,Far:Y,CloseHeadshot:Y,FarHeadshot:Y</v>
      </c>
      <c r="S66" s="3">
        <f t="shared" si="48"/>
        <v>0.24</v>
      </c>
      <c r="T66" s="4">
        <f t="shared" si="49"/>
        <v>0.48</v>
      </c>
      <c r="U66" s="4">
        <f t="shared" si="50"/>
        <v>0</v>
      </c>
      <c r="V66" s="4">
        <f t="shared" si="51"/>
        <v>0.48</v>
      </c>
      <c r="W66" s="4">
        <f t="shared" si="52"/>
        <v>16.67</v>
      </c>
      <c r="X66" s="4">
        <f t="shared" si="53"/>
        <v>0.3</v>
      </c>
      <c r="Y66" s="4">
        <f t="shared" si="54"/>
        <v>246</v>
      </c>
      <c r="Z66" s="3" t="s">
        <v>94</v>
      </c>
      <c r="AA66" s="1" t="s">
        <v>32</v>
      </c>
      <c r="AB66" s="1" t="s">
        <v>32</v>
      </c>
      <c r="AC66" s="1" t="s">
        <v>32</v>
      </c>
      <c r="AD66" s="1">
        <v>2.3</v>
      </c>
    </row>
    <row r="67">
      <c r="A67" s="1" t="s">
        <v>100</v>
      </c>
      <c r="B67" s="1">
        <v>200.0</v>
      </c>
      <c r="C67" s="1">
        <v>52.0</v>
      </c>
      <c r="D67" s="1">
        <v>43.0</v>
      </c>
      <c r="E67" s="4">
        <f t="shared" si="40"/>
        <v>173.3</v>
      </c>
      <c r="F67" s="4">
        <f t="shared" si="41"/>
        <v>143.3</v>
      </c>
      <c r="G67" s="5">
        <v>4.0</v>
      </c>
      <c r="H67" s="4">
        <f t="shared" si="42"/>
        <v>1.25</v>
      </c>
      <c r="I67" s="1">
        <v>65.0</v>
      </c>
      <c r="J67" s="1">
        <f t="shared" si="43"/>
        <v>54</v>
      </c>
      <c r="K67" s="4">
        <f t="shared" si="44"/>
        <v>216.7</v>
      </c>
      <c r="L67" s="4">
        <f t="shared" si="45"/>
        <v>180</v>
      </c>
      <c r="M67" s="4">
        <f t="shared" ref="M67:N67" si="155">CEILING(100/C67,1)</f>
        <v>2</v>
      </c>
      <c r="N67" s="6">
        <f t="shared" si="155"/>
        <v>3</v>
      </c>
      <c r="O67" s="4">
        <f t="shared" ref="O67:P67" si="156">CEILING(100/I67,1)</f>
        <v>2</v>
      </c>
      <c r="P67" s="4">
        <f t="shared" si="156"/>
        <v>2</v>
      </c>
      <c r="Q67" s="4" t="str">
        <f t="array" ref="Q67">JOIN(",",IF(CEILING(100 / (C67 * EYEMULTI),1)&lt;M67,"Close:Y","Close:N"),IF(CEILING(100 / (D67 * EYEMULTI),1)&lt;N67, "Far:Y","Far:N"),IF(CEILING(100 / (I67 * EYEMULTI),1)&lt;O67,"CloseHeadshot:Y","CloseHeadshot:N"),IF(CEILING(100 / (J67 * EYEMULTI),1)&lt;P67,"FarHeadshot:Y","FarHeadshot:N"))</f>
        <v>Close:N,Far:N,CloseHeadshot:N,FarHeadshot:N</v>
      </c>
      <c r="R67" s="4" t="str">
        <f t="array" ref="R67">JOIN(",",IF(CEILING(100 / (C67 * FJMULTI),1)&gt;M67,"Close:Y","Close:N"),IF(CEILING(100 / (D67 * FJMULTI),1)&gt;N67, "Far:Y","Far:N"),IF(CEILING(100 / (I67 * FJMULTI),1)&gt;O67,"CloseHeadshot:Y","CloseHeadshot:N"),IF(CEILING(100 / (J67 * FJMULTI),1)&gt;P67,"FarHeadshot:Y","FarHeadshot:N"))</f>
        <v>Close:Y,Far:N,CloseHeadshot:N,FarHeadshot:Y</v>
      </c>
      <c r="S67" s="3">
        <f t="shared" si="48"/>
        <v>0.3</v>
      </c>
      <c r="T67" s="4">
        <f t="shared" si="49"/>
        <v>0.6</v>
      </c>
      <c r="U67" s="4">
        <f t="shared" si="50"/>
        <v>0.3</v>
      </c>
      <c r="V67" s="4">
        <f t="shared" si="51"/>
        <v>0.6</v>
      </c>
      <c r="W67" s="4">
        <f t="shared" si="52"/>
        <v>13.33</v>
      </c>
      <c r="X67" s="4">
        <f t="shared" si="53"/>
        <v>0.45</v>
      </c>
      <c r="Y67" s="4">
        <f t="shared" si="54"/>
        <v>153.25</v>
      </c>
      <c r="Z67" s="3" t="s">
        <v>94</v>
      </c>
      <c r="AA67" s="1">
        <v>38.0</v>
      </c>
      <c r="AB67" s="1">
        <v>250.0</v>
      </c>
      <c r="AC67" s="1" t="s">
        <v>32</v>
      </c>
      <c r="AD67" s="1">
        <v>1.9</v>
      </c>
    </row>
    <row r="68">
      <c r="A68" s="1" t="s">
        <v>101</v>
      </c>
      <c r="B68" s="1">
        <v>260.0</v>
      </c>
      <c r="C68" s="1">
        <v>68.0</v>
      </c>
      <c r="D68" s="1">
        <v>44.0</v>
      </c>
      <c r="E68" s="4">
        <f t="shared" si="40"/>
        <v>294.7</v>
      </c>
      <c r="F68" s="4">
        <f t="shared" si="41"/>
        <v>190.7</v>
      </c>
      <c r="G68" s="5">
        <v>4.0</v>
      </c>
      <c r="H68" s="4">
        <f t="shared" si="42"/>
        <v>1.5</v>
      </c>
      <c r="I68" s="1">
        <v>102.0</v>
      </c>
      <c r="J68" s="1">
        <f t="shared" si="43"/>
        <v>66</v>
      </c>
      <c r="K68" s="4">
        <f t="shared" si="44"/>
        <v>442</v>
      </c>
      <c r="L68" s="4">
        <f t="shared" si="45"/>
        <v>286</v>
      </c>
      <c r="M68" s="4">
        <f t="shared" ref="M68:N68" si="157">CEILING(100/C68,1)</f>
        <v>2</v>
      </c>
      <c r="N68" s="6">
        <f t="shared" si="157"/>
        <v>3</v>
      </c>
      <c r="O68" s="4">
        <f t="shared" ref="O68:P68" si="158">CEILING(100/I68,1)</f>
        <v>1</v>
      </c>
      <c r="P68" s="4">
        <f t="shared" si="158"/>
        <v>2</v>
      </c>
      <c r="Q68" s="4" t="str">
        <f t="array" ref="Q68">JOIN(",",IF(CEILING(100 / (C68 * EYEMULTI),1)&lt;M68,"Close:Y","Close:N"),IF(CEILING(100 / (D68 * EYEMULTI),1)&lt;N68, "Far:Y","Far:N"),IF(CEILING(100 / (I68 * EYEMULTI),1)&lt;O68,"CloseHeadshot:Y","CloseHeadshot:N"),IF(CEILING(100 / (J68 * EYEMULTI),1)&lt;P68,"FarHeadshot:Y","FarHeadshot:N"))</f>
        <v>Close:N,Far:N,CloseHeadshot:N,FarHeadshot:N</v>
      </c>
      <c r="R68" s="4" t="str">
        <f t="array" ref="R68">JOIN(",",IF(CEILING(100 / (C68 * FJMULTI),1)&gt;M68,"Close:Y","Close:N"),IF(CEILING(100 / (D68 * FJMULTI),1)&gt;N68, "Far:Y","Far:N"),IF(CEILING(100 / (I68 * FJMULTI),1)&gt;O68,"CloseHeadshot:Y","CloseHeadshot:N"),IF(CEILING(100 / (J68 * FJMULTI),1)&gt;P68,"FarHeadshot:Y","FarHeadshot:N"))</f>
        <v>Close:N,Far:N,CloseHeadshot:Y,FarHeadshot:N</v>
      </c>
      <c r="S68" s="3">
        <f t="shared" si="48"/>
        <v>0.231</v>
      </c>
      <c r="T68" s="4">
        <f t="shared" si="49"/>
        <v>0.462</v>
      </c>
      <c r="U68" s="4">
        <f t="shared" si="50"/>
        <v>0</v>
      </c>
      <c r="V68" s="4">
        <f t="shared" si="51"/>
        <v>0.462</v>
      </c>
      <c r="W68" s="4">
        <f t="shared" si="52"/>
        <v>17.33</v>
      </c>
      <c r="X68" s="4">
        <f t="shared" si="53"/>
        <v>0.289</v>
      </c>
      <c r="Y68" s="4">
        <f t="shared" si="54"/>
        <v>266.675</v>
      </c>
      <c r="Z68" s="3" t="s">
        <v>94</v>
      </c>
      <c r="AA68" s="1" t="s">
        <v>32</v>
      </c>
      <c r="AB68" s="1" t="s">
        <v>32</v>
      </c>
      <c r="AC68" s="1" t="s">
        <v>32</v>
      </c>
      <c r="AD68" s="1" t="s">
        <v>32</v>
      </c>
    </row>
    <row r="69">
      <c r="A69" s="1" t="s">
        <v>102</v>
      </c>
      <c r="B69" s="1">
        <v>500.0</v>
      </c>
      <c r="C69" s="1">
        <v>30.0</v>
      </c>
      <c r="D69" s="1">
        <v>20.0</v>
      </c>
      <c r="E69" s="4">
        <f t="shared" si="40"/>
        <v>250</v>
      </c>
      <c r="F69" s="4">
        <f t="shared" si="41"/>
        <v>166.7</v>
      </c>
      <c r="G69" s="5">
        <v>1.5</v>
      </c>
      <c r="H69" s="4">
        <f t="shared" si="42"/>
        <v>1.5</v>
      </c>
      <c r="I69" s="1">
        <v>45.0</v>
      </c>
      <c r="J69" s="1">
        <f t="shared" si="43"/>
        <v>30</v>
      </c>
      <c r="K69" s="4">
        <f t="shared" si="44"/>
        <v>375</v>
      </c>
      <c r="L69" s="4">
        <f t="shared" si="45"/>
        <v>250</v>
      </c>
      <c r="M69" s="4">
        <f t="shared" ref="M69:N69" si="159">CEILING(100/C69,1)</f>
        <v>4</v>
      </c>
      <c r="N69" s="6">
        <f t="shared" si="159"/>
        <v>5</v>
      </c>
      <c r="O69" s="4">
        <f t="shared" ref="O69:P69" si="160">CEILING(100/I69,1)</f>
        <v>3</v>
      </c>
      <c r="P69" s="4">
        <f t="shared" si="160"/>
        <v>4</v>
      </c>
      <c r="Q69" s="4" t="str">
        <f t="array" ref="Q69">JOIN(",",IF(CEILING(100 / (C69 * EYEMULTI),1)&lt;M69,"Close:Y","Close:N"),IF(CEILING(100 / (D69 * EYEMULTI),1)&lt;N69, "Far:Y","Far:N"),IF(CEILING(100 / (I69 * EYEMULTI),1)&lt;O69,"CloseHeadshot:Y","CloseHeadshot:N"),IF(CEILING(100 / (J69 * EYEMULTI),1)&lt;P69,"FarHeadshot:Y","FarHeadshot:N"))</f>
        <v>Close:N,Far:N,CloseHeadshot:N,FarHeadshot:N</v>
      </c>
      <c r="R69" s="4" t="str">
        <f t="array" ref="R69">JOIN(",",IF(CEILING(100 / (C69 * FJMULTI),1)&gt;M69,"Close:Y","Close:N"),IF(CEILING(100 / (D69 * FJMULTI),1)&gt;N69, "Far:Y","Far:N"),IF(CEILING(100 / (I69 * FJMULTI),1)&gt;O69,"CloseHeadshot:Y","CloseHeadshot:N"),IF(CEILING(100 / (J69 * FJMULTI),1)&gt;P69,"FarHeadshot:Y","FarHeadshot:N"))</f>
        <v>Close:N,Far:Y,CloseHeadshot:N,FarHeadshot:N</v>
      </c>
      <c r="S69" s="3">
        <f t="shared" si="48"/>
        <v>0.36</v>
      </c>
      <c r="T69" s="4">
        <f t="shared" si="49"/>
        <v>0.48</v>
      </c>
      <c r="U69" s="4">
        <f t="shared" si="50"/>
        <v>0.24</v>
      </c>
      <c r="V69" s="4">
        <f t="shared" si="51"/>
        <v>0.48</v>
      </c>
      <c r="W69" s="4">
        <f t="shared" si="52"/>
        <v>12.5</v>
      </c>
      <c r="X69" s="4">
        <f t="shared" si="53"/>
        <v>0.39</v>
      </c>
      <c r="Y69" s="4">
        <f t="shared" si="54"/>
        <v>223.75</v>
      </c>
      <c r="Z69" s="3" t="s">
        <v>103</v>
      </c>
      <c r="AA69" s="1" t="s">
        <v>32</v>
      </c>
      <c r="AB69" s="1" t="s">
        <v>32</v>
      </c>
      <c r="AC69" s="1" t="s">
        <v>32</v>
      </c>
      <c r="AD69" s="1" t="s">
        <v>32</v>
      </c>
    </row>
    <row r="70">
      <c r="A70" s="1" t="s">
        <v>104</v>
      </c>
      <c r="B70" s="1">
        <v>1200.0</v>
      </c>
      <c r="C70" s="1">
        <v>20.0</v>
      </c>
      <c r="D70" s="1">
        <v>10.0</v>
      </c>
      <c r="E70" s="4">
        <f t="shared" si="40"/>
        <v>400</v>
      </c>
      <c r="F70" s="4">
        <f t="shared" si="41"/>
        <v>200</v>
      </c>
      <c r="G70" s="5">
        <v>1.75</v>
      </c>
      <c r="H70" s="4">
        <f t="shared" si="42"/>
        <v>1.5</v>
      </c>
      <c r="I70" s="1">
        <v>30.0</v>
      </c>
      <c r="J70" s="1">
        <f t="shared" si="43"/>
        <v>15</v>
      </c>
      <c r="K70" s="4">
        <f t="shared" si="44"/>
        <v>600</v>
      </c>
      <c r="L70" s="4">
        <f t="shared" si="45"/>
        <v>300</v>
      </c>
      <c r="M70" s="4">
        <f t="shared" ref="M70:N70" si="161">CEILING(100/C70,1)</f>
        <v>5</v>
      </c>
      <c r="N70" s="6">
        <f t="shared" si="161"/>
        <v>10</v>
      </c>
      <c r="O70" s="4">
        <f t="shared" ref="O70:P70" si="162">CEILING(100/I70,1)</f>
        <v>4</v>
      </c>
      <c r="P70" s="4">
        <f t="shared" si="162"/>
        <v>7</v>
      </c>
      <c r="Q70" s="4" t="str">
        <f t="array" ref="Q70">JOIN(",",IF(CEILING(100 / (C70 * EYEMULTI),1)&lt;M70,"Close:Y","Close:N"),IF(CEILING(100 / (D70 * EYEMULTI),1)&lt;N70, "Far:Y","Far:N"),IF(CEILING(100 / (I70 * EYEMULTI),1)&lt;O70,"CloseHeadshot:Y","CloseHeadshot:N"),IF(CEILING(100 / (J70 * EYEMULTI),1)&lt;P70,"FarHeadshot:Y","FarHeadshot:N"))</f>
        <v>Close:N,Far:N,CloseHeadshot:N,FarHeadshot:N</v>
      </c>
      <c r="R70" s="4" t="str">
        <f t="array" ref="R70">JOIN(",",IF(CEILING(100 / (C70 * FJMULTI),1)&gt;M70,"Close:Y","Close:N"),IF(CEILING(100 / (D70 * FJMULTI),1)&gt;N70, "Far:Y","Far:N"),IF(CEILING(100 / (I70 * FJMULTI),1)&gt;O70,"CloseHeadshot:Y","CloseHeadshot:N"),IF(CEILING(100 / (J70 * FJMULTI),1)&gt;P70,"FarHeadshot:Y","FarHeadshot:N"))</f>
        <v>Close:Y,Far:Y,CloseHeadshot:N,FarHeadshot:Y</v>
      </c>
      <c r="S70" s="3">
        <f t="shared" si="48"/>
        <v>0.2</v>
      </c>
      <c r="T70" s="4">
        <f t="shared" si="49"/>
        <v>0.45</v>
      </c>
      <c r="U70" s="4">
        <f t="shared" si="50"/>
        <v>0.15</v>
      </c>
      <c r="V70" s="4">
        <f t="shared" si="51"/>
        <v>0.45</v>
      </c>
      <c r="W70" s="4">
        <f t="shared" si="52"/>
        <v>35</v>
      </c>
      <c r="X70" s="4">
        <f t="shared" si="53"/>
        <v>0.313</v>
      </c>
      <c r="Y70" s="4">
        <f t="shared" si="54"/>
        <v>327.5</v>
      </c>
      <c r="Z70" s="3" t="s">
        <v>103</v>
      </c>
      <c r="AA70" s="1" t="s">
        <v>32</v>
      </c>
      <c r="AB70" s="1" t="s">
        <v>32</v>
      </c>
      <c r="AC70" s="1" t="s">
        <v>32</v>
      </c>
      <c r="AD70" s="1" t="s">
        <v>32</v>
      </c>
    </row>
    <row r="71">
      <c r="A71" s="1" t="s">
        <v>105</v>
      </c>
      <c r="B71" s="1">
        <v>440.0</v>
      </c>
      <c r="C71" s="1">
        <v>24.0</v>
      </c>
      <c r="D71" s="1">
        <v>22.0</v>
      </c>
      <c r="E71" s="4">
        <f t="shared" si="40"/>
        <v>176</v>
      </c>
      <c r="F71" s="4">
        <f t="shared" si="41"/>
        <v>161.3</v>
      </c>
      <c r="G71" s="5">
        <v>2.0</v>
      </c>
      <c r="H71" s="4">
        <f t="shared" si="42"/>
        <v>1.54</v>
      </c>
      <c r="I71" s="1">
        <v>37.0</v>
      </c>
      <c r="J71" s="1">
        <f t="shared" si="43"/>
        <v>34</v>
      </c>
      <c r="K71" s="4">
        <f t="shared" si="44"/>
        <v>271.3</v>
      </c>
      <c r="L71" s="4">
        <f t="shared" si="45"/>
        <v>249.3</v>
      </c>
      <c r="M71" s="4">
        <f t="shared" ref="M71:N71" si="163">CEILING(100/C71,1)</f>
        <v>5</v>
      </c>
      <c r="N71" s="6">
        <f t="shared" si="163"/>
        <v>5</v>
      </c>
      <c r="O71" s="4">
        <f t="shared" ref="O71:P71" si="164">CEILING(100/I71,1)</f>
        <v>3</v>
      </c>
      <c r="P71" s="4">
        <f t="shared" si="164"/>
        <v>3</v>
      </c>
      <c r="Q71" s="4" t="str">
        <f t="array" ref="Q71">JOIN(",",IF(CEILING(100 / (C71 * EYEMULTI),1)&lt;M71,"Close:Y","Close:N"),IF(CEILING(100 / (D71 * EYEMULTI),1)&lt;N71, "Far:Y","Far:N"),IF(CEILING(100 / (I71 * EYEMULTI),1)&lt;O71,"CloseHeadshot:Y","CloseHeadshot:N"),IF(CEILING(100 / (J71 * EYEMULTI),1)&lt;P71,"FarHeadshot:Y","FarHeadshot:N"))</f>
        <v>Close:Y,Far:N,CloseHeadshot:N,FarHeadshot:N</v>
      </c>
      <c r="R71" s="4" t="str">
        <f t="array" ref="R71">JOIN(",",IF(CEILING(100 / (C71 * FJMULTI),1)&gt;M71,"Close:Y","Close:N"),IF(CEILING(100 / (D71 * FJMULTI),1)&gt;N71, "Far:Y","Far:N"),IF(CEILING(100 / (I71 * FJMULTI),1)&gt;O71,"CloseHeadshot:Y","CloseHeadshot:N"),IF(CEILING(100 / (J71 * FJMULTI),1)&gt;P71,"FarHeadshot:Y","FarHeadshot:N"))</f>
        <v>Close:N,Far:Y,CloseHeadshot:Y,FarHeadshot:Y</v>
      </c>
      <c r="S71" s="3">
        <f t="shared" si="48"/>
        <v>0.545</v>
      </c>
      <c r="T71" s="4">
        <f t="shared" si="49"/>
        <v>0.545</v>
      </c>
      <c r="U71" s="4">
        <f t="shared" si="50"/>
        <v>0.273</v>
      </c>
      <c r="V71" s="4">
        <f t="shared" si="51"/>
        <v>0.545</v>
      </c>
      <c r="W71" s="4">
        <f t="shared" si="52"/>
        <v>14.67</v>
      </c>
      <c r="X71" s="4">
        <f t="shared" si="53"/>
        <v>0.477</v>
      </c>
      <c r="Y71" s="4">
        <f t="shared" si="54"/>
        <v>179.65</v>
      </c>
      <c r="Z71" s="3" t="s">
        <v>103</v>
      </c>
      <c r="AA71" s="1">
        <v>80.0</v>
      </c>
      <c r="AB71" s="1">
        <v>180.0</v>
      </c>
      <c r="AC71" s="1" t="s">
        <v>32</v>
      </c>
      <c r="AD71" s="1">
        <v>4.0</v>
      </c>
    </row>
    <row r="72">
      <c r="A72" s="1" t="s">
        <v>106</v>
      </c>
      <c r="B72" s="1">
        <v>1250.0</v>
      </c>
      <c r="C72" s="1">
        <v>16.0</v>
      </c>
      <c r="D72" s="1">
        <v>7.0</v>
      </c>
      <c r="E72" s="4">
        <f t="shared" si="40"/>
        <v>333.3</v>
      </c>
      <c r="F72" s="4">
        <f t="shared" si="41"/>
        <v>145.8</v>
      </c>
      <c r="G72" s="5">
        <v>1.2</v>
      </c>
      <c r="H72" s="4">
        <f t="shared" si="42"/>
        <v>1.5</v>
      </c>
      <c r="I72" s="1">
        <v>24.0</v>
      </c>
      <c r="J72" s="1">
        <f t="shared" si="43"/>
        <v>11</v>
      </c>
      <c r="K72" s="4">
        <f t="shared" si="44"/>
        <v>500</v>
      </c>
      <c r="L72" s="4">
        <f t="shared" si="45"/>
        <v>229.2</v>
      </c>
      <c r="M72" s="4">
        <f t="shared" ref="M72:N72" si="165">CEILING(100/C72,1)</f>
        <v>7</v>
      </c>
      <c r="N72" s="6">
        <f t="shared" si="165"/>
        <v>15</v>
      </c>
      <c r="O72" s="4">
        <f t="shared" ref="O72:P72" si="166">CEILING(100/I72,1)</f>
        <v>5</v>
      </c>
      <c r="P72" s="4">
        <f t="shared" si="166"/>
        <v>10</v>
      </c>
      <c r="Q72" s="4" t="str">
        <f t="array" ref="Q72">JOIN(",",IF(CEILING(100 / (C72 * EYEMULTI),1)&lt;M72,"Close:Y","Close:N"),IF(CEILING(100 / (D72 * EYEMULTI),1)&lt;N72, "Far:Y","Far:N"),IF(CEILING(100 / (I72 * EYEMULTI),1)&lt;O72,"CloseHeadshot:Y","CloseHeadshot:N"),IF(CEILING(100 / (J72 * EYEMULTI),1)&lt;P72,"FarHeadshot:Y","FarHeadshot:N"))</f>
        <v>Close:Y,Far:Y,CloseHeadshot:Y,FarHeadshot:Y</v>
      </c>
      <c r="R72" s="4" t="str">
        <f t="array" ref="R72">JOIN(",",IF(CEILING(100 / (C72 * FJMULTI),1)&gt;M72,"Close:Y","Close:N"),IF(CEILING(100 / (D72 * FJMULTI),1)&gt;N72, "Far:Y","Far:N"),IF(CEILING(100 / (I72 * FJMULTI),1)&gt;O72,"CloseHeadshot:Y","CloseHeadshot:N"),IF(CEILING(100 / (J72 * FJMULTI),1)&gt;P72,"FarHeadshot:Y","FarHeadshot:N"))</f>
        <v>Close:Y,Far:Y,CloseHeadshot:N,FarHeadshot:Y</v>
      </c>
      <c r="S72" s="3">
        <f t="shared" si="48"/>
        <v>0.288</v>
      </c>
      <c r="T72" s="4">
        <f t="shared" si="49"/>
        <v>0.672</v>
      </c>
      <c r="U72" s="4">
        <f t="shared" si="50"/>
        <v>0.192</v>
      </c>
      <c r="V72" s="4">
        <f t="shared" si="51"/>
        <v>0.672</v>
      </c>
      <c r="W72" s="4">
        <f t="shared" si="52"/>
        <v>25</v>
      </c>
      <c r="X72" s="4">
        <f t="shared" si="53"/>
        <v>0.456</v>
      </c>
      <c r="Y72" s="4">
        <f t="shared" si="54"/>
        <v>267.375</v>
      </c>
      <c r="Z72" s="3" t="s">
        <v>103</v>
      </c>
      <c r="AA72" s="1" t="s">
        <v>32</v>
      </c>
      <c r="AB72" s="1" t="s">
        <v>32</v>
      </c>
      <c r="AC72" s="1" t="s">
        <v>32</v>
      </c>
      <c r="AD72" s="1" t="s">
        <v>32</v>
      </c>
    </row>
    <row r="73">
      <c r="G73" s="8"/>
      <c r="N73" s="6"/>
      <c r="S73" s="3"/>
      <c r="Z73" s="3"/>
    </row>
    <row r="74">
      <c r="G74" s="8"/>
      <c r="N74" s="6"/>
      <c r="S74" s="3"/>
      <c r="Z74" s="3"/>
    </row>
    <row r="75">
      <c r="G75" s="8"/>
      <c r="N75" s="6"/>
      <c r="S75" s="3"/>
      <c r="Z75" s="3"/>
    </row>
    <row r="76">
      <c r="A76" s="1" t="s">
        <v>107</v>
      </c>
      <c r="B76" s="1">
        <v>60.0</v>
      </c>
      <c r="C76" s="1">
        <v>100.0</v>
      </c>
      <c r="D76" s="1">
        <v>75.0</v>
      </c>
      <c r="E76" s="4">
        <f t="shared" ref="E76:E82" si="169">ROUND(MULTIPLY(B76,C76) / 60, 1) </f>
        <v>100</v>
      </c>
      <c r="F76" s="4">
        <f t="shared" ref="F76:F82" si="170">ROUND(MULTIPLY(B76,D76) / 60, 1) </f>
        <v>75</v>
      </c>
      <c r="G76" s="5">
        <v>6.0</v>
      </c>
      <c r="H76" s="4">
        <f t="shared" ref="H76:H82" si="171">ROUND(DIVIDE(I76,C76), 2)</f>
        <v>1.5</v>
      </c>
      <c r="I76" s="1">
        <v>150.0</v>
      </c>
      <c r="J76" s="1">
        <f t="shared" ref="J76:J82" si="172">ROUND(MULTIPLY(D76,H76),0)</f>
        <v>113</v>
      </c>
      <c r="K76" s="4">
        <f t="shared" ref="K76:K82" si="173">ROUND(MULTIPLY(B76,I76) / 60, 1) </f>
        <v>150</v>
      </c>
      <c r="L76" s="4">
        <f t="shared" ref="L76:L82" si="174">ROUND(MULTIPLY(B76,J76) / 60, 1) </f>
        <v>113</v>
      </c>
      <c r="M76" s="4">
        <f t="shared" ref="M76:N76" si="167">CEILING(100/C76,1)</f>
        <v>1</v>
      </c>
      <c r="N76" s="6">
        <f t="shared" si="167"/>
        <v>2</v>
      </c>
      <c r="O76" s="4">
        <f t="shared" ref="O76:P76" si="168">CEILING(100/I76,1)</f>
        <v>1</v>
      </c>
      <c r="P76" s="4">
        <f t="shared" si="168"/>
        <v>1</v>
      </c>
      <c r="Q76" s="4" t="str">
        <f t="array" ref="Q76">JOIN(",",IF(CEILING(100 / (C76 * EYEMULTI),1)&lt;M76,"Close:Y","Close:N"),IF(CEILING(100 / (D76 * EYEMULTI),1)&lt;N76, "Far:Y","Far:N"),IF(CEILING(100 / (I76 * EYEMULTI),1)&lt;O76,"CloseHeadshot:Y","CloseHeadshot:N"),IF(CEILING(100 / (J76 * EYEMULTI),1)&lt;P76,"FarHeadshot:Y","FarHeadshot:N"))</f>
        <v>Close:N,Far:N,CloseHeadshot:N,FarHeadshot:N</v>
      </c>
      <c r="R76" s="4" t="str">
        <f t="array" ref="R76">JOIN(",",IF(CEILING(100 / (C76 * FJMULTI),1)&gt;M76,"Close:Y","Close:N"),IF(CEILING(100 / (D76 * FJMULTI),1)&gt;N76, "Far:Y","Far:N"),IF(CEILING(100 / (I76 * FJMULTI),1)&gt;O76,"CloseHeadshot:Y","CloseHeadshot:N"),IF(CEILING(100 / (J76 * FJMULTI),1)&gt;P76,"FarHeadshot:Y","FarHeadshot:N"))</f>
        <v>Close:Y,Far:N,CloseHeadshot:N,FarHeadshot:Y</v>
      </c>
      <c r="S76" s="3">
        <f t="shared" ref="S76:S82" si="177">ROUND((M76 -1) / (B76 / 60),3)</f>
        <v>0</v>
      </c>
      <c r="T76" s="4">
        <f t="shared" ref="T76:T82" si="178">ROUND((N76 -1) / (B76 / 60),3)</f>
        <v>1</v>
      </c>
      <c r="U76" s="4">
        <f t="shared" ref="U76:U82" si="179">ROUND((O76 -1) / (B76 / 60),3)</f>
        <v>0</v>
      </c>
      <c r="V76" s="4">
        <f t="shared" ref="V76:V82" si="180">ROUND((N76 -1) / (B76 / 60),3)</f>
        <v>1</v>
      </c>
      <c r="W76" s="4">
        <f t="shared" ref="W76:W82" si="181">ROUND(B76 / 60 * G76, 2)</f>
        <v>6</v>
      </c>
      <c r="X76" s="4">
        <f t="shared" ref="X76:X82" si="182">ROUND(AVERAGE(S76:V76),3)</f>
        <v>0.5</v>
      </c>
      <c r="Y76" s="4">
        <f t="shared" ref="Y76:Y82" si="183">SUM(D76:E76, K76:L76) / 4</f>
        <v>109.5</v>
      </c>
      <c r="Z76" s="3" t="s">
        <v>108</v>
      </c>
      <c r="AA76" s="1">
        <v>100.0</v>
      </c>
      <c r="AB76" s="1">
        <v>150.0</v>
      </c>
      <c r="AC76" s="1" t="s">
        <v>32</v>
      </c>
      <c r="AD76" s="1">
        <v>1.0</v>
      </c>
    </row>
    <row r="77">
      <c r="A77" s="1" t="s">
        <v>109</v>
      </c>
      <c r="B77" s="1">
        <v>50.0</v>
      </c>
      <c r="C77" s="1">
        <v>100.0</v>
      </c>
      <c r="D77" s="1">
        <v>55.0</v>
      </c>
      <c r="E77" s="4">
        <f t="shared" si="169"/>
        <v>83.3</v>
      </c>
      <c r="F77" s="4">
        <f t="shared" si="170"/>
        <v>45.8</v>
      </c>
      <c r="G77" s="5">
        <v>2.0</v>
      </c>
      <c r="H77" s="4">
        <f t="shared" si="171"/>
        <v>2</v>
      </c>
      <c r="I77" s="1">
        <v>200.0</v>
      </c>
      <c r="J77" s="1">
        <f t="shared" si="172"/>
        <v>110</v>
      </c>
      <c r="K77" s="4">
        <f t="shared" si="173"/>
        <v>166.7</v>
      </c>
      <c r="L77" s="4">
        <f t="shared" si="174"/>
        <v>91.7</v>
      </c>
      <c r="M77" s="4">
        <f t="shared" ref="M77:N77" si="175">CEILING(100/C77,1)</f>
        <v>1</v>
      </c>
      <c r="N77" s="6">
        <f t="shared" si="175"/>
        <v>2</v>
      </c>
      <c r="O77" s="4">
        <f t="shared" ref="O77:P77" si="176">CEILING(100/I77,1)</f>
        <v>1</v>
      </c>
      <c r="P77" s="4">
        <f t="shared" si="176"/>
        <v>1</v>
      </c>
      <c r="Q77" s="4" t="str">
        <f t="array" ref="Q77">JOIN(",",IF(CEILING(100 / (C77 * EYEMULTI),1)&lt;M77,"Close:Y","Close:N"),IF(CEILING(100 / (D77 * EYEMULTI),1)&lt;N77, "Far:Y","Far:N"),IF(CEILING(100 / (I77 * EYEMULTI),1)&lt;O77,"CloseHeadshot:Y","CloseHeadshot:N"),IF(CEILING(100 / (J77 * EYEMULTI),1)&lt;P77,"FarHeadshot:Y","FarHeadshot:N"))</f>
        <v>Close:N,Far:N,CloseHeadshot:N,FarHeadshot:N</v>
      </c>
      <c r="R77" s="4" t="str">
        <f t="array" ref="R77">JOIN(",",IF(CEILING(100 / (C77 * FJMULTI),1)&gt;M77,"Close:Y","Close:N"),IF(CEILING(100 / (D77 * FJMULTI),1)&gt;N77, "Far:Y","Far:N"),IF(CEILING(100 / (I77 * FJMULTI),1)&gt;O77,"CloseHeadshot:Y","CloseHeadshot:N"),IF(CEILING(100 / (J77 * FJMULTI),1)&gt;P77,"FarHeadshot:Y","FarHeadshot:N"))</f>
        <v>Close:Y,Far:Y,CloseHeadshot:N,FarHeadshot:Y</v>
      </c>
      <c r="S77" s="3">
        <f t="shared" si="177"/>
        <v>0</v>
      </c>
      <c r="T77" s="4">
        <f t="shared" si="178"/>
        <v>1.2</v>
      </c>
      <c r="U77" s="4">
        <f t="shared" si="179"/>
        <v>0</v>
      </c>
      <c r="V77" s="4">
        <f t="shared" si="180"/>
        <v>1.2</v>
      </c>
      <c r="W77" s="4">
        <f t="shared" si="181"/>
        <v>1.67</v>
      </c>
      <c r="X77" s="4">
        <f t="shared" si="182"/>
        <v>0.6</v>
      </c>
      <c r="Y77" s="4">
        <f t="shared" si="183"/>
        <v>99.175</v>
      </c>
      <c r="Z77" s="3" t="s">
        <v>108</v>
      </c>
      <c r="AA77" s="1">
        <v>100.0</v>
      </c>
      <c r="AB77" s="1">
        <v>150.0</v>
      </c>
      <c r="AC77" s="1" t="s">
        <v>32</v>
      </c>
      <c r="AD77" s="1">
        <v>1.0</v>
      </c>
    </row>
    <row r="78">
      <c r="A78" s="1" t="s">
        <v>110</v>
      </c>
      <c r="B78" s="1">
        <v>200.0</v>
      </c>
      <c r="C78" s="1">
        <v>80.0</v>
      </c>
      <c r="D78" s="1">
        <v>30.0</v>
      </c>
      <c r="E78" s="4">
        <f t="shared" si="169"/>
        <v>266.7</v>
      </c>
      <c r="F78" s="4">
        <f t="shared" si="170"/>
        <v>100</v>
      </c>
      <c r="G78" s="5">
        <v>0.8</v>
      </c>
      <c r="H78" s="4">
        <f t="shared" si="171"/>
        <v>1.5</v>
      </c>
      <c r="I78" s="1">
        <v>120.0</v>
      </c>
      <c r="J78" s="1">
        <f t="shared" si="172"/>
        <v>45</v>
      </c>
      <c r="K78" s="4">
        <f t="shared" si="173"/>
        <v>400</v>
      </c>
      <c r="L78" s="4">
        <f t="shared" si="174"/>
        <v>150</v>
      </c>
      <c r="M78" s="4">
        <f t="shared" ref="M78:N78" si="184">CEILING(100/C78,1)</f>
        <v>2</v>
      </c>
      <c r="N78" s="6">
        <f t="shared" si="184"/>
        <v>4</v>
      </c>
      <c r="O78" s="4">
        <f t="shared" ref="O78:P78" si="185">CEILING(100/I78,1)</f>
        <v>1</v>
      </c>
      <c r="P78" s="4">
        <f t="shared" si="185"/>
        <v>3</v>
      </c>
      <c r="Q78" s="4" t="str">
        <f t="array" ref="Q78">JOIN(",",IF(CEILING(100 / (C78 * EYEMULTI),1)&lt;M78,"Close:Y","Close:N"),IF(CEILING(100 / (D78 * EYEMULTI),1)&lt;N78, "Far:Y","Far:N"),IF(CEILING(100 / (I78 * EYEMULTI),1)&lt;O78,"CloseHeadshot:Y","CloseHeadshot:N"),IF(CEILING(100 / (J78 * EYEMULTI),1)&lt;P78,"FarHeadshot:Y","FarHeadshot:N"))</f>
        <v>Close:N,Far:N,CloseHeadshot:N,FarHeadshot:N</v>
      </c>
      <c r="R78" s="4" t="str">
        <f t="array" ref="R78">JOIN(",",IF(CEILING(100 / (C78 * FJMULTI),1)&gt;M78,"Close:Y","Close:N"),IF(CEILING(100 / (D78 * FJMULTI),1)&gt;N78, "Far:Y","Far:N"),IF(CEILING(100 / (I78 * FJMULTI),1)&gt;O78,"CloseHeadshot:Y","CloseHeadshot:N"),IF(CEILING(100 / (J78 * FJMULTI),1)&gt;P78,"FarHeadshot:Y","FarHeadshot:N"))</f>
        <v>Close:N,Far:N,CloseHeadshot:N,FarHeadshot:N</v>
      </c>
      <c r="S78" s="3">
        <f t="shared" si="177"/>
        <v>0.3</v>
      </c>
      <c r="T78" s="4">
        <f t="shared" si="178"/>
        <v>0.9</v>
      </c>
      <c r="U78" s="4">
        <f t="shared" si="179"/>
        <v>0</v>
      </c>
      <c r="V78" s="4">
        <f t="shared" si="180"/>
        <v>0.9</v>
      </c>
      <c r="W78" s="4">
        <f t="shared" si="181"/>
        <v>2.67</v>
      </c>
      <c r="X78" s="4">
        <f t="shared" si="182"/>
        <v>0.525</v>
      </c>
      <c r="Y78" s="4">
        <f t="shared" si="183"/>
        <v>211.675</v>
      </c>
      <c r="Z78" s="3" t="s">
        <v>108</v>
      </c>
      <c r="AA78" s="1">
        <v>50.0</v>
      </c>
      <c r="AB78" s="1">
        <v>150.0</v>
      </c>
      <c r="AC78" s="1" t="s">
        <v>32</v>
      </c>
      <c r="AD78" s="1">
        <v>2.0</v>
      </c>
    </row>
    <row r="79">
      <c r="A79" s="1" t="s">
        <v>111</v>
      </c>
      <c r="B79" s="1">
        <v>60.0</v>
      </c>
      <c r="C79" s="1">
        <v>100.0</v>
      </c>
      <c r="D79" s="1">
        <v>100.0</v>
      </c>
      <c r="E79" s="4">
        <f t="shared" si="169"/>
        <v>100</v>
      </c>
      <c r="F79" s="4">
        <f t="shared" si="170"/>
        <v>100</v>
      </c>
      <c r="G79" s="5">
        <v>6.0</v>
      </c>
      <c r="H79" s="4">
        <f t="shared" si="171"/>
        <v>2</v>
      </c>
      <c r="I79" s="1">
        <v>200.0</v>
      </c>
      <c r="J79" s="1">
        <f t="shared" si="172"/>
        <v>200</v>
      </c>
      <c r="K79" s="4">
        <f t="shared" si="173"/>
        <v>200</v>
      </c>
      <c r="L79" s="4">
        <f t="shared" si="174"/>
        <v>200</v>
      </c>
      <c r="M79" s="4">
        <f t="shared" ref="M79:N79" si="186">CEILING(100/C79,1)</f>
        <v>1</v>
      </c>
      <c r="N79" s="6">
        <f t="shared" si="186"/>
        <v>1</v>
      </c>
      <c r="O79" s="4">
        <f t="shared" ref="O79:P79" si="187">CEILING(100/I79,1)</f>
        <v>1</v>
      </c>
      <c r="P79" s="4">
        <f t="shared" si="187"/>
        <v>1</v>
      </c>
      <c r="Q79" s="4" t="str">
        <f t="array" ref="Q79">JOIN(",",IF(CEILING(100 / (C79 * EYEMULTI),1)&lt;M79,"Close:Y","Close:N"),IF(CEILING(100 / (D79 * EYEMULTI),1)&lt;N79, "Far:Y","Far:N"),IF(CEILING(100 / (I79 * EYEMULTI),1)&lt;O79,"CloseHeadshot:Y","CloseHeadshot:N"),IF(CEILING(100 / (J79 * EYEMULTI),1)&lt;P79,"FarHeadshot:Y","FarHeadshot:N"))</f>
        <v>Close:N,Far:N,CloseHeadshot:N,FarHeadshot:N</v>
      </c>
      <c r="R79" s="4" t="str">
        <f t="array" ref="R79">JOIN(",",IF(CEILING(100 / (C79 * FJMULTI),1)&gt;M79,"Close:Y","Close:N"),IF(CEILING(100 / (D79 * FJMULTI),1)&gt;N79, "Far:Y","Far:N"),IF(CEILING(100 / (I79 * FJMULTI),1)&gt;O79,"CloseHeadshot:Y","CloseHeadshot:N"),IF(CEILING(100 / (J79 * FJMULTI),1)&gt;P79,"FarHeadshot:Y","FarHeadshot:N"))</f>
        <v>Close:Y,Far:Y,CloseHeadshot:N,FarHeadshot:N</v>
      </c>
      <c r="S79" s="3">
        <f t="shared" si="177"/>
        <v>0</v>
      </c>
      <c r="T79" s="4">
        <f t="shared" si="178"/>
        <v>0</v>
      </c>
      <c r="U79" s="4">
        <f t="shared" si="179"/>
        <v>0</v>
      </c>
      <c r="V79" s="4">
        <f t="shared" si="180"/>
        <v>0</v>
      </c>
      <c r="W79" s="4">
        <f t="shared" si="181"/>
        <v>6</v>
      </c>
      <c r="X79" s="4">
        <f t="shared" si="182"/>
        <v>0</v>
      </c>
      <c r="Y79" s="4">
        <f t="shared" si="183"/>
        <v>150</v>
      </c>
      <c r="Z79" s="3" t="s">
        <v>108</v>
      </c>
      <c r="AA79" s="1" t="s">
        <v>32</v>
      </c>
      <c r="AB79" s="1" t="s">
        <v>32</v>
      </c>
      <c r="AC79" s="1" t="s">
        <v>32</v>
      </c>
      <c r="AD79" s="1" t="s">
        <v>32</v>
      </c>
    </row>
    <row r="80">
      <c r="A80" s="1" t="s">
        <v>112</v>
      </c>
      <c r="B80" s="1">
        <v>210.0</v>
      </c>
      <c r="C80" s="1">
        <v>66.0</v>
      </c>
      <c r="D80" s="1">
        <v>44.0</v>
      </c>
      <c r="E80" s="4">
        <f t="shared" si="169"/>
        <v>231</v>
      </c>
      <c r="F80" s="4">
        <f t="shared" si="170"/>
        <v>154</v>
      </c>
      <c r="G80" s="5">
        <v>3.5</v>
      </c>
      <c r="H80" s="4">
        <f t="shared" si="171"/>
        <v>1.5</v>
      </c>
      <c r="I80" s="1">
        <v>99.0</v>
      </c>
      <c r="J80" s="1">
        <f t="shared" si="172"/>
        <v>66</v>
      </c>
      <c r="K80" s="4">
        <f t="shared" si="173"/>
        <v>346.5</v>
      </c>
      <c r="L80" s="4">
        <f t="shared" si="174"/>
        <v>231</v>
      </c>
      <c r="M80" s="4">
        <f t="shared" ref="M80:N80" si="188">CEILING(100/C80,1)</f>
        <v>2</v>
      </c>
      <c r="N80" s="6">
        <f t="shared" si="188"/>
        <v>3</v>
      </c>
      <c r="O80" s="4">
        <f t="shared" ref="O80:P80" si="189">CEILING(100/I80,1)</f>
        <v>2</v>
      </c>
      <c r="P80" s="4">
        <f t="shared" si="189"/>
        <v>2</v>
      </c>
      <c r="Q80" s="4" t="str">
        <f t="array" ref="Q80">JOIN(",",IF(CEILING(100 / (C80 * EYEMULTI),1)&lt;M80,"Close:Y","Close:N"),IF(CEILING(100 / (D80 * EYEMULTI),1)&lt;N80, "Far:Y","Far:N"),IF(CEILING(100 / (I80 * EYEMULTI),1)&lt;O80,"CloseHeadshot:Y","CloseHeadshot:N"),IF(CEILING(100 / (J80 * EYEMULTI),1)&lt;P80,"FarHeadshot:Y","FarHeadshot:N"))</f>
        <v>Close:N,Far:N,CloseHeadshot:Y,FarHeadshot:N</v>
      </c>
      <c r="R80" s="4" t="str">
        <f t="array" ref="R80">JOIN(",",IF(CEILING(100 / (C80 * FJMULTI),1)&gt;M80,"Close:Y","Close:N"),IF(CEILING(100 / (D80 * FJMULTI),1)&gt;N80, "Far:Y","Far:N"),IF(CEILING(100 / (I80 * FJMULTI),1)&gt;O80,"CloseHeadshot:Y","CloseHeadshot:N"),IF(CEILING(100 / (J80 * FJMULTI),1)&gt;P80,"FarHeadshot:Y","FarHeadshot:N"))</f>
        <v>Close:N,Far:N,CloseHeadshot:N,FarHeadshot:N</v>
      </c>
      <c r="S80" s="3">
        <f t="shared" si="177"/>
        <v>0.286</v>
      </c>
      <c r="T80" s="4">
        <f t="shared" si="178"/>
        <v>0.571</v>
      </c>
      <c r="U80" s="4">
        <f t="shared" si="179"/>
        <v>0.286</v>
      </c>
      <c r="V80" s="4">
        <f t="shared" si="180"/>
        <v>0.571</v>
      </c>
      <c r="W80" s="4">
        <f t="shared" si="181"/>
        <v>12.25</v>
      </c>
      <c r="X80" s="4">
        <f t="shared" si="182"/>
        <v>0.429</v>
      </c>
      <c r="Y80" s="4">
        <f t="shared" si="183"/>
        <v>213.125</v>
      </c>
      <c r="Z80" s="3" t="s">
        <v>108</v>
      </c>
      <c r="AA80" s="1">
        <v>100.0</v>
      </c>
      <c r="AB80" s="1">
        <v>150.0</v>
      </c>
      <c r="AC80" s="1" t="s">
        <v>32</v>
      </c>
      <c r="AD80" s="1">
        <v>1.9</v>
      </c>
    </row>
    <row r="81">
      <c r="A81" s="1" t="s">
        <v>113</v>
      </c>
      <c r="B81" s="1">
        <v>300.0</v>
      </c>
      <c r="C81" s="1">
        <v>20.0</v>
      </c>
      <c r="D81" s="1">
        <v>20.0</v>
      </c>
      <c r="E81" s="4">
        <f t="shared" si="169"/>
        <v>100</v>
      </c>
      <c r="F81" s="4">
        <f t="shared" si="170"/>
        <v>100</v>
      </c>
      <c r="G81" s="5">
        <v>1.0</v>
      </c>
      <c r="H81" s="4">
        <f t="shared" si="171"/>
        <v>1</v>
      </c>
      <c r="I81" s="1">
        <v>20.0</v>
      </c>
      <c r="J81" s="1">
        <f t="shared" si="172"/>
        <v>20</v>
      </c>
      <c r="K81" s="4">
        <f t="shared" si="173"/>
        <v>100</v>
      </c>
      <c r="L81" s="4">
        <f t="shared" si="174"/>
        <v>100</v>
      </c>
      <c r="M81" s="4">
        <f t="shared" ref="M81:N81" si="190">CEILING(100/C81,1)</f>
        <v>5</v>
      </c>
      <c r="N81" s="6">
        <f t="shared" si="190"/>
        <v>5</v>
      </c>
      <c r="O81" s="4">
        <f t="shared" ref="O81:P81" si="191">CEILING(100/I81,1)</f>
        <v>5</v>
      </c>
      <c r="P81" s="4">
        <f t="shared" si="191"/>
        <v>5</v>
      </c>
      <c r="Q81" s="4" t="str">
        <f t="array" ref="Q81">JOIN(",",IF(CEILING(100 / (C81 * EYEMULTI),1)&lt;M81,"Close:Y","Close:N"),IF(CEILING(100 / (D81 * EYEMULTI),1)&lt;N81, "Far:Y","Far:N"),IF(CEILING(100 / (I81 * EYEMULTI),1)&lt;O81,"CloseHeadshot:Y","CloseHeadshot:N"),IF(CEILING(100 / (J81 * EYEMULTI),1)&lt;P81,"FarHeadshot:Y","FarHeadshot:N"))</f>
        <v>Close:N,Far:N,CloseHeadshot:N,FarHeadshot:N</v>
      </c>
      <c r="R81" s="4" t="str">
        <f t="array" ref="R81">JOIN(",",IF(CEILING(100 / (C81 * FJMULTI),1)&gt;M81,"Close:Y","Close:N"),IF(CEILING(100 / (D81 * FJMULTI),1)&gt;N81, "Far:Y","Far:N"),IF(CEILING(100 / (I81 * FJMULTI),1)&gt;O81,"CloseHeadshot:Y","CloseHeadshot:N"),IF(CEILING(100 / (J81 * FJMULTI),1)&gt;P81,"FarHeadshot:Y","FarHeadshot:N"))</f>
        <v>Close:Y,Far:Y,CloseHeadshot:Y,FarHeadshot:Y</v>
      </c>
      <c r="S81" s="3">
        <f t="shared" si="177"/>
        <v>0.8</v>
      </c>
      <c r="T81" s="4">
        <f t="shared" si="178"/>
        <v>0.8</v>
      </c>
      <c r="U81" s="4">
        <f t="shared" si="179"/>
        <v>0.8</v>
      </c>
      <c r="V81" s="4">
        <f t="shared" si="180"/>
        <v>0.8</v>
      </c>
      <c r="W81" s="4">
        <f t="shared" si="181"/>
        <v>5</v>
      </c>
      <c r="X81" s="4">
        <f t="shared" si="182"/>
        <v>0.8</v>
      </c>
      <c r="Y81" s="4">
        <f t="shared" si="183"/>
        <v>80</v>
      </c>
      <c r="Z81" s="3" t="s">
        <v>108</v>
      </c>
      <c r="AA81" s="1">
        <v>200.0</v>
      </c>
      <c r="AB81" s="1">
        <v>300.0</v>
      </c>
      <c r="AC81" s="1" t="s">
        <v>32</v>
      </c>
      <c r="AD81" s="1">
        <v>2.0</v>
      </c>
    </row>
    <row r="82">
      <c r="A82" s="1" t="s">
        <v>114</v>
      </c>
      <c r="B82" s="1">
        <v>1212.0</v>
      </c>
      <c r="C82" s="1">
        <v>10.0</v>
      </c>
      <c r="D82" s="1">
        <v>10.0</v>
      </c>
      <c r="E82" s="4">
        <f t="shared" si="169"/>
        <v>202</v>
      </c>
      <c r="F82" s="4">
        <f t="shared" si="170"/>
        <v>202</v>
      </c>
      <c r="G82" s="5">
        <v>0.2</v>
      </c>
      <c r="H82" s="4">
        <f t="shared" si="171"/>
        <v>1</v>
      </c>
      <c r="I82" s="1">
        <v>10.0</v>
      </c>
      <c r="J82" s="1">
        <f t="shared" si="172"/>
        <v>10</v>
      </c>
      <c r="K82" s="4">
        <f t="shared" si="173"/>
        <v>202</v>
      </c>
      <c r="L82" s="4">
        <f t="shared" si="174"/>
        <v>202</v>
      </c>
      <c r="M82" s="4">
        <f t="shared" ref="M82:N82" si="192">CEILING(100/C82,1)</f>
        <v>10</v>
      </c>
      <c r="N82" s="6">
        <f t="shared" si="192"/>
        <v>10</v>
      </c>
      <c r="O82" s="4">
        <f t="shared" ref="O82:P82" si="193">CEILING(100/I82,1)</f>
        <v>10</v>
      </c>
      <c r="P82" s="4">
        <f t="shared" si="193"/>
        <v>10</v>
      </c>
      <c r="Q82" s="4" t="str">
        <f t="array" ref="Q82">JOIN(",",IF(CEILING(100 / (C82 * EYEMULTI),1)&lt;M82,"Close:Y","Close:N"),IF(CEILING(100 / (D82 * EYEMULTI),1)&lt;N82, "Far:Y","Far:N"),IF(CEILING(100 / (I82 * EYEMULTI),1)&lt;O82,"CloseHeadshot:Y","CloseHeadshot:N"),IF(CEILING(100 / (J82 * EYEMULTI),1)&lt;P82,"FarHeadshot:Y","FarHeadshot:N"))</f>
        <v>Close:N,Far:N,CloseHeadshot:N,FarHeadshot:N</v>
      </c>
      <c r="R82" s="4" t="str">
        <f t="array" ref="R82">JOIN(",",IF(CEILING(100 / (C82 * FJMULTI),1)&gt;M82,"Close:Y","Close:N"),IF(CEILING(100 / (D82 * FJMULTI),1)&gt;N82, "Far:Y","Far:N"),IF(CEILING(100 / (I82 * FJMULTI),1)&gt;O82,"CloseHeadshot:Y","CloseHeadshot:N"),IF(CEILING(100 / (J82 * FJMULTI),1)&gt;P82,"FarHeadshot:Y","FarHeadshot:N"))</f>
        <v>Close:Y,Far:Y,CloseHeadshot:Y,FarHeadshot:Y</v>
      </c>
      <c r="S82" s="3">
        <f t="shared" si="177"/>
        <v>0.446</v>
      </c>
      <c r="T82" s="4">
        <f t="shared" si="178"/>
        <v>0.446</v>
      </c>
      <c r="U82" s="4">
        <f t="shared" si="179"/>
        <v>0.446</v>
      </c>
      <c r="V82" s="4">
        <f t="shared" si="180"/>
        <v>0.446</v>
      </c>
      <c r="W82" s="4">
        <f t="shared" si="181"/>
        <v>4.04</v>
      </c>
      <c r="X82" s="4">
        <f t="shared" si="182"/>
        <v>0.446</v>
      </c>
      <c r="Y82" s="4">
        <f t="shared" si="183"/>
        <v>154</v>
      </c>
      <c r="Z82" s="3" t="s">
        <v>108</v>
      </c>
      <c r="AA82" s="1">
        <v>200.0</v>
      </c>
      <c r="AB82" s="1">
        <v>300.0</v>
      </c>
      <c r="AC82" s="1" t="s">
        <v>32</v>
      </c>
      <c r="AD82" s="1">
        <v>2.0</v>
      </c>
    </row>
    <row r="83">
      <c r="G83" s="8"/>
      <c r="S83" s="3"/>
      <c r="Z83" s="3"/>
    </row>
    <row r="84">
      <c r="G84" s="8"/>
      <c r="S84" s="3"/>
      <c r="Z84" s="3"/>
    </row>
    <row r="85">
      <c r="A85" s="1" t="s">
        <v>115</v>
      </c>
      <c r="B85" s="6">
        <f t="shared" ref="B85:P85" si="194">ROUND(AVERAGE(B2:B82),3)</f>
        <v>497.195</v>
      </c>
      <c r="C85" s="6">
        <f t="shared" si="194"/>
        <v>51.364</v>
      </c>
      <c r="D85" s="6">
        <f t="shared" si="194"/>
        <v>24.442</v>
      </c>
      <c r="E85" s="6">
        <f t="shared" si="194"/>
        <v>277.7</v>
      </c>
      <c r="F85" s="6">
        <f t="shared" si="194"/>
        <v>144.613</v>
      </c>
      <c r="G85" s="6">
        <f t="shared" si="194"/>
        <v>3.327</v>
      </c>
      <c r="H85" s="6">
        <f t="shared" si="194"/>
        <v>1.494</v>
      </c>
      <c r="I85" s="6">
        <f t="shared" si="194"/>
        <v>77.273</v>
      </c>
      <c r="J85" s="6">
        <f t="shared" si="194"/>
        <v>40.727</v>
      </c>
      <c r="K85" s="6">
        <f t="shared" si="194"/>
        <v>394.518</v>
      </c>
      <c r="L85" s="6">
        <f t="shared" si="194"/>
        <v>213.647</v>
      </c>
      <c r="M85" s="6">
        <f t="shared" si="194"/>
        <v>3.455</v>
      </c>
      <c r="N85" s="6">
        <f t="shared" si="194"/>
        <v>6.532</v>
      </c>
      <c r="O85" s="6">
        <f t="shared" si="194"/>
        <v>2.623</v>
      </c>
      <c r="P85" s="6">
        <f t="shared" si="194"/>
        <v>4.948</v>
      </c>
      <c r="R85" s="4" t="str">
        <f t="array" ref="R85">JOIN(",",IF(CEILING(100 / (C85 * FJMULTI),1)&gt;M85,"Close:Y","Close:N"),IF(CEILING(100 / (D85 * FJMULTI),1)&gt;N85, "Far:Y","Far:N"),IF(CEILING(100 / (I85 * FJMULTI),1)&gt;O85,"CloseHeadshot:Y","CloseHeadshot:N"),IF(CEILING(100 / (J85 * FJMULTI),1)&gt;P85,"FarHeadshot:Y","FarHeadshot:N"))</f>
        <v>Close:N,Far:N,CloseHeadshot:N,FarHeadshot:N</v>
      </c>
      <c r="S85" s="3">
        <f t="shared" ref="S85:Y85" si="195">ROUND(AVERAGE(S2:S82),3)</f>
        <v>0.29</v>
      </c>
      <c r="T85" s="3">
        <f t="shared" si="195"/>
        <v>1.069</v>
      </c>
      <c r="U85" s="3">
        <f t="shared" si="195"/>
        <v>0.16</v>
      </c>
      <c r="V85" s="3">
        <f t="shared" si="195"/>
        <v>1.069</v>
      </c>
      <c r="W85" s="3">
        <f t="shared" si="195"/>
        <v>15.347</v>
      </c>
      <c r="X85" s="3">
        <f t="shared" si="195"/>
        <v>0.647</v>
      </c>
      <c r="Y85" s="3">
        <f t="shared" si="195"/>
        <v>227.577</v>
      </c>
      <c r="Z85" s="2"/>
    </row>
    <row r="86">
      <c r="A86" s="1" t="s">
        <v>116</v>
      </c>
      <c r="B86" s="4">
        <f t="shared" ref="B86:P86" si="196">MIN(B1:B82)</f>
        <v>45</v>
      </c>
      <c r="C86" s="4">
        <f t="shared" si="196"/>
        <v>10</v>
      </c>
      <c r="D86" s="4">
        <f t="shared" si="196"/>
        <v>5</v>
      </c>
      <c r="E86" s="4">
        <f t="shared" si="196"/>
        <v>70</v>
      </c>
      <c r="F86" s="4">
        <f t="shared" si="196"/>
        <v>7.5</v>
      </c>
      <c r="G86" s="4">
        <f t="shared" si="196"/>
        <v>0.2</v>
      </c>
      <c r="H86" s="4">
        <f t="shared" si="196"/>
        <v>1</v>
      </c>
      <c r="I86" s="4">
        <f t="shared" si="196"/>
        <v>10</v>
      </c>
      <c r="J86" s="4">
        <f t="shared" si="196"/>
        <v>6</v>
      </c>
      <c r="K86" s="4">
        <f t="shared" si="196"/>
        <v>100</v>
      </c>
      <c r="L86" s="4">
        <f t="shared" si="196"/>
        <v>9</v>
      </c>
      <c r="M86" s="4">
        <f t="shared" si="196"/>
        <v>1</v>
      </c>
      <c r="N86" s="4">
        <f t="shared" si="196"/>
        <v>1</v>
      </c>
      <c r="O86" s="4">
        <f t="shared" si="196"/>
        <v>1</v>
      </c>
      <c r="P86" s="4">
        <f t="shared" si="196"/>
        <v>1</v>
      </c>
      <c r="R86" s="4" t="str">
        <f t="array" ref="R86">JOIN(",",IF(CEILING(100 / (C86 * FJMULTI),1)&gt;M86,"Close:Y","Close:N"),IF(CEILING(100 / (D86 * FJMULTI),1)&gt;N86, "Far:Y","Far:N"),IF(CEILING(100 / (I86 * FJMULTI),1)&gt;O86,"CloseHeadshot:Y","CloseHeadshot:N"),IF(CEILING(100 / (J86 * FJMULTI),1)&gt;P86,"FarHeadshot:Y","FarHeadshot:N"))</f>
        <v>Close:Y,Far:Y,CloseHeadshot:Y,FarHeadshot:Y</v>
      </c>
      <c r="S86" s="4">
        <f t="shared" ref="S86:Y86" si="197">MIN(S1:S82)</f>
        <v>0</v>
      </c>
      <c r="T86" s="4">
        <f t="shared" si="197"/>
        <v>0</v>
      </c>
      <c r="U86" s="4">
        <f t="shared" si="197"/>
        <v>0</v>
      </c>
      <c r="V86" s="4">
        <f t="shared" si="197"/>
        <v>0</v>
      </c>
      <c r="W86" s="4">
        <f t="shared" si="197"/>
        <v>1.67</v>
      </c>
      <c r="X86" s="4">
        <f t="shared" si="197"/>
        <v>0</v>
      </c>
      <c r="Y86" s="4">
        <f t="shared" si="197"/>
        <v>80</v>
      </c>
      <c r="Z86" s="2"/>
    </row>
    <row r="87">
      <c r="A87" s="1" t="s">
        <v>117</v>
      </c>
      <c r="B87" s="4">
        <f t="shared" ref="B87:P87" si="198">MAX(B1:B82)</f>
        <v>1250</v>
      </c>
      <c r="C87" s="4">
        <f t="shared" si="198"/>
        <v>210</v>
      </c>
      <c r="D87" s="4">
        <f t="shared" si="198"/>
        <v>100</v>
      </c>
      <c r="E87" s="4">
        <f t="shared" si="198"/>
        <v>1085</v>
      </c>
      <c r="F87" s="4">
        <f t="shared" si="198"/>
        <v>350</v>
      </c>
      <c r="G87" s="8">
        <f t="shared" si="198"/>
        <v>15</v>
      </c>
      <c r="H87" s="4">
        <f t="shared" si="198"/>
        <v>3</v>
      </c>
      <c r="I87" s="4">
        <f t="shared" si="198"/>
        <v>330</v>
      </c>
      <c r="J87" s="4">
        <f t="shared" si="198"/>
        <v>270</v>
      </c>
      <c r="K87" s="4">
        <f t="shared" si="198"/>
        <v>1265.8</v>
      </c>
      <c r="L87" s="4">
        <f t="shared" si="198"/>
        <v>525</v>
      </c>
      <c r="M87" s="4">
        <f t="shared" si="198"/>
        <v>10</v>
      </c>
      <c r="N87" s="4">
        <f t="shared" si="198"/>
        <v>20</v>
      </c>
      <c r="O87" s="4">
        <f t="shared" si="198"/>
        <v>10</v>
      </c>
      <c r="P87" s="4">
        <f t="shared" si="198"/>
        <v>17</v>
      </c>
      <c r="R87" s="4" t="str">
        <f t="array" ref="R87">JOIN(",",IF(CEILING(100 / (C87 * FJMULTI),1)&gt;M87,"Close:Y","Close:N"),IF(CEILING(100 / (D87 * FJMULTI),1)&gt;N87, "Far:Y","Far:N"),IF(CEILING(100 / (I87 * FJMULTI),1)&gt;O87,"CloseHeadshot:Y","CloseHeadshot:N"),IF(CEILING(100 / (J87 * FJMULTI),1)&gt;P87,"FarHeadshot:Y","FarHeadshot:N"))</f>
        <v>Close:N,Far:N,CloseHeadshot:N,FarHeadshot:N</v>
      </c>
      <c r="S87" s="3">
        <f t="shared" ref="S87:Y87" si="199">MAX(S1:S82)</f>
        <v>1</v>
      </c>
      <c r="T87" s="3">
        <f t="shared" si="199"/>
        <v>12.667</v>
      </c>
      <c r="U87" s="3">
        <f t="shared" si="199"/>
        <v>0.8</v>
      </c>
      <c r="V87" s="3">
        <f t="shared" si="199"/>
        <v>12.667</v>
      </c>
      <c r="W87" s="3">
        <f t="shared" si="199"/>
        <v>46.5</v>
      </c>
      <c r="X87" s="3">
        <f t="shared" si="199"/>
        <v>6.334</v>
      </c>
      <c r="Y87" s="3">
        <f t="shared" si="199"/>
        <v>605.7</v>
      </c>
      <c r="Z87" s="2"/>
    </row>
    <row r="88">
      <c r="A88" s="1" t="s">
        <v>118</v>
      </c>
      <c r="B88" s="1" t="str">
        <f t="shared" ref="B88:F88" si="200">CELL("CONTENTS",INDIRECT(ADDRESS(MATCH(B87,B1:B82,0),1,4)))</f>
        <v>Minigun</v>
      </c>
      <c r="C88" s="1" t="str">
        <f t="shared" si="200"/>
        <v>Boomer</v>
      </c>
      <c r="D88" s="1" t="str">
        <f t="shared" si="200"/>
        <v>Railgun</v>
      </c>
      <c r="E88" s="1" t="str">
        <f t="shared" si="200"/>
        <v>Boomer</v>
      </c>
      <c r="F88" s="1" t="str">
        <f t="shared" si="200"/>
        <v>Twin Demons</v>
      </c>
      <c r="G88" s="1" t="str">
        <f>CELL("CONTENTS",INDIRECT(ADDRESS(MATCH(G86,G1:G82,0),1,4)))</f>
        <v>Frostbite</v>
      </c>
      <c r="H88" s="1" t="str">
        <f t="shared" ref="H88:L88" si="201">CELL("CONTENTS",INDIRECT(ADDRESS(MATCH(H87,H1:H82,0),1,4)))</f>
        <v>BFG-50a</v>
      </c>
      <c r="I88" s="1" t="str">
        <f t="shared" si="201"/>
        <v>BFG-50a</v>
      </c>
      <c r="J88" s="1" t="str">
        <f t="shared" si="201"/>
        <v>BFG-50a</v>
      </c>
      <c r="K88" s="1" t="str">
        <f t="shared" si="201"/>
        <v>Boomer</v>
      </c>
      <c r="L88" s="1" t="str">
        <f t="shared" si="201"/>
        <v>Twin Demons</v>
      </c>
      <c r="M88" s="1" t="str">
        <f t="shared" ref="M88:P88" si="202">CELL("CONTENTS",INDIRECT(ADDRESS(MATCH(M86,M1:M82,0),1,4)))</f>
        <v>Shotgun</v>
      </c>
      <c r="N88" s="1" t="str">
        <f t="shared" si="202"/>
        <v>Railgun</v>
      </c>
      <c r="O88" s="1" t="str">
        <f t="shared" si="202"/>
        <v>Deagle</v>
      </c>
      <c r="P88" s="1" t="str">
        <f t="shared" si="202"/>
        <v>L115A3</v>
      </c>
      <c r="S88" s="1" t="str">
        <f t="shared" ref="S88:X88" si="203">CELL("CONTENTS",INDIRECT(ADDRESS(MATCH(S86,S1:S82,0),1,4)))</f>
        <v>Shotgun</v>
      </c>
      <c r="T88" s="1" t="str">
        <f t="shared" si="203"/>
        <v>Railgun</v>
      </c>
      <c r="U88" s="1" t="str">
        <f t="shared" si="203"/>
        <v>Deagle</v>
      </c>
      <c r="V88" s="1" t="str">
        <f t="shared" si="203"/>
        <v>Railgun</v>
      </c>
      <c r="W88" s="1" t="str">
        <f t="shared" si="203"/>
        <v>Crossbow</v>
      </c>
      <c r="X88" s="1" t="str">
        <f t="shared" si="203"/>
        <v>Railgun</v>
      </c>
      <c r="Y88" s="1" t="str">
        <f>CELL("CONTENTS",INDIRECT(ADDRESS(MATCH(Y87,Y1:Y82,0),1,4)))</f>
        <v>Boomer</v>
      </c>
    </row>
    <row r="89">
      <c r="A89" s="1" t="s">
        <v>119</v>
      </c>
      <c r="B89" s="4" t="str">
        <f t="shared" ref="B89:F89" si="204">CELL("CONTENTS",INDIRECT(ADDRESS(MATCH(B86,B1:B82,0),1,4)))</f>
        <v>BFG-50a</v>
      </c>
      <c r="C89" s="4" t="str">
        <f t="shared" si="204"/>
        <v>Frostbite</v>
      </c>
      <c r="D89" s="4" t="str">
        <f t="shared" si="204"/>
        <v>Shotgun</v>
      </c>
      <c r="E89" s="4" t="str">
        <f t="shared" si="204"/>
        <v>SRS A1</v>
      </c>
      <c r="F89" s="4" t="str">
        <f t="shared" si="204"/>
        <v>Shotgun</v>
      </c>
      <c r="G89" s="4" t="str">
        <f>CELL("CONTENTS",INDIRECT(ADDRESS(MATCH(G87,G1:G82,0),1,4)))</f>
        <v>Shotgun</v>
      </c>
      <c r="H89" s="4" t="str">
        <f t="shared" ref="H89:L89" si="205">CELL("CONTENTS",INDIRECT(ADDRESS(MATCH(H86,H1:H82,0),1,4)))</f>
        <v>LRPR-1</v>
      </c>
      <c r="I89" s="4" t="str">
        <f t="shared" si="205"/>
        <v>Frostbite</v>
      </c>
      <c r="J89" s="4" t="str">
        <f t="shared" si="205"/>
        <v>Shotgun</v>
      </c>
      <c r="K89" s="4" t="str">
        <f t="shared" si="205"/>
        <v>Ion Pistol</v>
      </c>
      <c r="L89" s="4" t="str">
        <f t="shared" si="205"/>
        <v>Shotgun</v>
      </c>
      <c r="M89" s="4" t="str">
        <f t="shared" ref="M89:P89" si="206">CELL("CONTENTS",INDIRECT(ADDRESS(MATCH(M87,M1:M82,0),1,4)))</f>
        <v>Frostbite</v>
      </c>
      <c r="N89" s="4" t="str">
        <f t="shared" si="206"/>
        <v>Shotgun</v>
      </c>
      <c r="O89" s="4" t="str">
        <f t="shared" si="206"/>
        <v>Frostbite</v>
      </c>
      <c r="P89" s="4" t="str">
        <f t="shared" si="206"/>
        <v>Shotgun</v>
      </c>
      <c r="S89" s="4" t="str">
        <f t="shared" ref="S89:X89" si="207">CELL("CONTENTS",INDIRECT(ADDRESS(MATCH(S87,S1:S82,0),1,4)))</f>
        <v>Intervention</v>
      </c>
      <c r="T89" s="4" t="str">
        <f t="shared" si="207"/>
        <v>Shotgun</v>
      </c>
      <c r="U89" s="4" t="str">
        <f t="shared" si="207"/>
        <v>Ion Pistol</v>
      </c>
      <c r="V89" s="4" t="str">
        <f t="shared" si="207"/>
        <v>Shotgun</v>
      </c>
      <c r="W89" s="4" t="str">
        <f t="shared" si="207"/>
        <v>Boomer</v>
      </c>
      <c r="X89" s="4" t="str">
        <f t="shared" si="207"/>
        <v>Shotgun</v>
      </c>
      <c r="Y89" s="4" t="str">
        <f>CELL("CONTENTS",INDIRECT(ADDRESS(MATCH(Y86,Y1:Y82,0),1,4)))</f>
        <v>Ion Pistol</v>
      </c>
    </row>
    <row r="90">
      <c r="G90" s="8"/>
      <c r="S90" s="3"/>
      <c r="Y90" s="3"/>
    </row>
    <row r="93">
      <c r="A93" s="1" t="s">
        <v>120</v>
      </c>
    </row>
    <row r="94">
      <c r="A94" s="9"/>
      <c r="B94" s="10"/>
      <c r="C94" s="11"/>
      <c r="D94" s="12"/>
      <c r="E94" s="13"/>
      <c r="F94" s="14"/>
    </row>
    <row r="95">
      <c r="A95" s="1" t="s">
        <v>121</v>
      </c>
      <c r="B95" s="1" t="s">
        <v>122</v>
      </c>
      <c r="C95" s="1" t="s">
        <v>123</v>
      </c>
      <c r="D95" s="1" t="s">
        <v>124</v>
      </c>
      <c r="E95" s="1" t="s">
        <v>125</v>
      </c>
      <c r="F95" s="1" t="s">
        <v>126</v>
      </c>
    </row>
    <row r="96">
      <c r="A96" s="1" t="s">
        <v>127</v>
      </c>
      <c r="D96" s="1" t="s">
        <v>128</v>
      </c>
    </row>
    <row r="97">
      <c r="A97" s="1" t="s">
        <v>129</v>
      </c>
      <c r="C97" s="1" t="s">
        <v>130</v>
      </c>
      <c r="E97" s="1" t="s">
        <v>131</v>
      </c>
      <c r="G97" s="1" t="s">
        <v>132</v>
      </c>
    </row>
    <row r="98">
      <c r="A98" s="1">
        <v>1.06</v>
      </c>
      <c r="B98" s="1"/>
      <c r="C98" s="1">
        <v>0.85</v>
      </c>
      <c r="D98" s="1"/>
      <c r="E98" s="1">
        <v>7.0</v>
      </c>
      <c r="G98" s="1">
        <v>0.75</v>
      </c>
    </row>
    <row r="100">
      <c r="A100" s="1" t="s">
        <v>133</v>
      </c>
    </row>
    <row r="101">
      <c r="A101" s="4" t="s">
        <v>134</v>
      </c>
      <c r="B101" s="1">
        <v>20.0</v>
      </c>
      <c r="C101" s="4">
        <v>100.0</v>
      </c>
      <c r="D101" s="4">
        <v>20.0</v>
      </c>
      <c r="E101" s="6">
        <f t="shared" ref="E101:E104" si="210">ROUND(B101 / 60 * C101,1)</f>
        <v>33.3</v>
      </c>
      <c r="F101" s="4">
        <f t="shared" ref="F101:F104" si="211">ROUND(B101 / 60 * D101,1)</f>
        <v>6.7</v>
      </c>
      <c r="G101" s="1">
        <v>27.0</v>
      </c>
      <c r="H101" s="1">
        <f t="shared" ref="H101:H104" si="212">ROUND(DIVIDE(I101,C101), 2)</f>
        <v>1</v>
      </c>
      <c r="I101" s="1">
        <v>100.0</v>
      </c>
      <c r="J101" s="1">
        <f t="shared" ref="J101:J104" si="213">ROUND(MULTIPLY(D101,H101),0)</f>
        <v>20</v>
      </c>
      <c r="K101" s="4">
        <f t="shared" ref="K101:K104" si="214">ROUND(MULTIPLY(B101,I101) / 60, 1) </f>
        <v>33.3</v>
      </c>
      <c r="L101" s="4">
        <f t="shared" ref="L101:L104" si="215">ROUND(MULTIPLY(B101,J101) / 60, 1) </f>
        <v>6.7</v>
      </c>
      <c r="M101" s="4">
        <f t="shared" ref="M101:N101" si="208">CEILING(100/C101,1)</f>
        <v>1</v>
      </c>
      <c r="N101" s="4">
        <f t="shared" si="208"/>
        <v>5</v>
      </c>
      <c r="O101" s="4">
        <f t="shared" ref="O101:P101" si="209">CEILING(100/I101,1)</f>
        <v>1</v>
      </c>
      <c r="P101" s="4">
        <f t="shared" si="209"/>
        <v>5</v>
      </c>
      <c r="Q101" s="4" t="str">
        <f t="array" ref="Q101">JOIN(",",IF(CEILING(100 / (C101 * EYEMULTI),1)&lt;M101,"Close:Y","Close:N"),IF(CEILING(100 / (D101 * EYEMULTI),1)&lt;N101, "Far:Y","Far:N"),IF(CEILING(100 / (I101 * EYEMULTI),1)&lt;O101,"CloseHeadshot:Y","CloseHeadshot:N"),IF(CEILING(100 / (J101 * EYEMULTI),1)&lt;P101,"FarHeadshot:Y","FarHeadshot:N"))</f>
        <v>Close:N,Far:N,CloseHeadshot:N,FarHeadshot:N</v>
      </c>
      <c r="R101" s="4" t="str">
        <f t="array" ref="R101">JOIN(",",IF(CEILING(100 / (C101 * FJEXP),1)&gt;M101,"Close:Y","Close:N"),IF(CEILING(100 / (D101 * FJEXP),1)&gt;N101, "Far:Y","Far:N"),IF(CEILING(100 / (I101 * FJEXP),1)&gt;O101,"CloseHeadshot:Y","CloseHeadshot:N"),IF(CEILING(100 / (J101 * FJEXP),1)&gt;P101,"FarHeadshot:Y","FarHeadshot:N"))</f>
        <v>Close:Y,Far:Y,CloseHeadshot:Y,FarHeadshot:Y</v>
      </c>
      <c r="S101" s="4">
        <f t="shared" ref="S101:S104" si="218">ROUND((M101 -1) / (B101 / 60),3)</f>
        <v>0</v>
      </c>
      <c r="T101" s="4">
        <f t="shared" ref="T101:T104" si="219">ROUND((N101 -1) / (B101 / 60),3)</f>
        <v>12</v>
      </c>
      <c r="U101" s="4">
        <f t="shared" ref="U101:U104" si="220">ROUND((O101 -1) / (B101 / 60),3)</f>
        <v>0</v>
      </c>
      <c r="V101" s="4">
        <f t="shared" ref="V101:V104" si="221">ROUND((N101 -1) / (B101 / 60),3)</f>
        <v>12</v>
      </c>
      <c r="W101" s="4">
        <f t="shared" ref="W101:W104" si="222">ROUND(B101 / 60 * G101, 2)</f>
        <v>9</v>
      </c>
      <c r="X101" s="4">
        <f t="shared" ref="X101:X104" si="223">ROUND(AVERAGE(S101:V101),3)</f>
        <v>6</v>
      </c>
      <c r="Z101" s="4" t="s">
        <v>135</v>
      </c>
      <c r="AA101" s="1">
        <v>300.0</v>
      </c>
      <c r="AB101" s="1">
        <v>300.0</v>
      </c>
      <c r="AC101" s="1" t="s">
        <v>32</v>
      </c>
      <c r="AD101" s="1">
        <v>1.0</v>
      </c>
    </row>
    <row r="102">
      <c r="A102" s="4" t="s">
        <v>136</v>
      </c>
      <c r="B102" s="4">
        <v>60.0</v>
      </c>
      <c r="C102" s="4">
        <v>60.0</v>
      </c>
      <c r="D102" s="4">
        <v>30.0</v>
      </c>
      <c r="E102" s="6">
        <f t="shared" si="210"/>
        <v>60</v>
      </c>
      <c r="F102" s="4">
        <f t="shared" si="211"/>
        <v>30</v>
      </c>
      <c r="G102" s="1">
        <v>9.0</v>
      </c>
      <c r="H102" s="1">
        <f t="shared" si="212"/>
        <v>1</v>
      </c>
      <c r="I102" s="1">
        <v>60.0</v>
      </c>
      <c r="J102" s="1">
        <f t="shared" si="213"/>
        <v>30</v>
      </c>
      <c r="K102" s="4">
        <f t="shared" si="214"/>
        <v>60</v>
      </c>
      <c r="L102" s="4">
        <f t="shared" si="215"/>
        <v>30</v>
      </c>
      <c r="M102" s="4">
        <f t="shared" ref="M102:N102" si="216">CEILING(100/C102,1)</f>
        <v>2</v>
      </c>
      <c r="N102" s="4">
        <f t="shared" si="216"/>
        <v>4</v>
      </c>
      <c r="O102" s="4">
        <f t="shared" ref="O102:P102" si="217">CEILING(100/I102,1)</f>
        <v>2</v>
      </c>
      <c r="P102" s="4">
        <f t="shared" si="217"/>
        <v>4</v>
      </c>
      <c r="Q102" s="4" t="str">
        <f t="array" ref="Q102">JOIN(",",IF(CEILING(100 / (C102 * EYEMULTI),1)&lt;M102,"Close:Y","Close:N"),IF(CEILING(100 / (D102 * EYEMULTI),1)&lt;N102, "Far:Y","Far:N"),IF(CEILING(100 / (I102 * EYEMULTI),1)&lt;O102,"CloseHeadshot:Y","CloseHeadshot:N"),IF(CEILING(100 / (J102 * EYEMULTI),1)&lt;P102,"FarHeadshot:Y","FarHeadshot:N"))</f>
        <v>Close:N,Far:N,CloseHeadshot:N,FarHeadshot:N</v>
      </c>
      <c r="R102" s="4" t="str">
        <f t="array" ref="R102">JOIN(",",IF(CEILING(100 / (C102 * FJEXP),1)&gt;M102,"Close:Y","Close:N"),IF(CEILING(100 / (D102 * FJEXP),1)&gt;N102, "Far:Y","Far:N"),IF(CEILING(100 / (I102 * FJEXP),1)&gt;O102,"CloseHeadshot:Y","CloseHeadshot:N"),IF(CEILING(100 / (J102 * FJEXP),1)&gt;P102,"FarHeadshot:Y","FarHeadshot:N"))</f>
        <v>Close:Y,Far:Y,CloseHeadshot:Y,FarHeadshot:Y</v>
      </c>
      <c r="S102" s="4">
        <f t="shared" si="218"/>
        <v>1</v>
      </c>
      <c r="T102" s="4">
        <f t="shared" si="219"/>
        <v>3</v>
      </c>
      <c r="U102" s="4">
        <f t="shared" si="220"/>
        <v>1</v>
      </c>
      <c r="V102" s="4">
        <f t="shared" si="221"/>
        <v>3</v>
      </c>
      <c r="W102" s="4">
        <f t="shared" si="222"/>
        <v>9</v>
      </c>
      <c r="X102" s="4">
        <f t="shared" si="223"/>
        <v>2</v>
      </c>
      <c r="Z102" s="4" t="s">
        <v>135</v>
      </c>
      <c r="AA102" s="1" t="s">
        <v>32</v>
      </c>
      <c r="AB102" s="1" t="s">
        <v>32</v>
      </c>
      <c r="AC102" s="1" t="s">
        <v>32</v>
      </c>
      <c r="AD102" s="1" t="s">
        <v>32</v>
      </c>
    </row>
    <row r="103">
      <c r="A103" s="4" t="s">
        <v>137</v>
      </c>
      <c r="B103" s="4">
        <v>72.0</v>
      </c>
      <c r="C103" s="4">
        <v>85.0</v>
      </c>
      <c r="D103" s="4">
        <v>20.0</v>
      </c>
      <c r="E103" s="6">
        <f t="shared" si="210"/>
        <v>102</v>
      </c>
      <c r="F103" s="4">
        <f t="shared" si="211"/>
        <v>24</v>
      </c>
      <c r="G103" s="1">
        <v>10.0</v>
      </c>
      <c r="H103" s="1">
        <f t="shared" si="212"/>
        <v>1</v>
      </c>
      <c r="I103" s="1">
        <v>85.0</v>
      </c>
      <c r="J103" s="1">
        <f t="shared" si="213"/>
        <v>20</v>
      </c>
      <c r="K103" s="4">
        <f t="shared" si="214"/>
        <v>102</v>
      </c>
      <c r="L103" s="4">
        <f t="shared" si="215"/>
        <v>24</v>
      </c>
      <c r="M103" s="4">
        <f t="shared" ref="M103:N103" si="224">CEILING(100/C103,1)</f>
        <v>2</v>
      </c>
      <c r="N103" s="4">
        <f t="shared" si="224"/>
        <v>5</v>
      </c>
      <c r="O103" s="4">
        <f t="shared" ref="O103:P103" si="225">CEILING(100/I103,1)</f>
        <v>2</v>
      </c>
      <c r="P103" s="4">
        <f t="shared" si="225"/>
        <v>5</v>
      </c>
      <c r="Q103" s="4" t="str">
        <f t="array" ref="Q103">JOIN(",",IF(CEILING(100 / (C103 * EYEMULTI),1)&lt;M103,"Close:Y","Close:N"),IF(CEILING(100 / (D103 * EYEMULTI),1)&lt;N103, "Far:Y","Far:N"),IF(CEILING(100 / (I103 * EYEMULTI),1)&lt;O103,"CloseHeadshot:Y","CloseHeadshot:N"),IF(CEILING(100 / (J103 * EYEMULTI),1)&lt;P103,"FarHeadshot:Y","FarHeadshot:N"))</f>
        <v>Close:N,Far:N,CloseHeadshot:N,FarHeadshot:N</v>
      </c>
      <c r="R103" s="4" t="str">
        <f t="array" ref="R103">JOIN(",",IF(CEILING(100 / (C103 * FJEXP),1)&gt;M103,"Close:Y","Close:N"),IF(CEILING(100 / (D103 * FJEXP),1)&gt;N103, "Far:Y","Far:N"),IF(CEILING(100 / (I103 * FJEXP),1)&gt;O103,"CloseHeadshot:Y","CloseHeadshot:N"),IF(CEILING(100 / (J103 * FJEXP),1)&gt;P103,"FarHeadshot:Y","FarHeadshot:N"))</f>
        <v>Close:N,Far:Y,CloseHeadshot:N,FarHeadshot:Y</v>
      </c>
      <c r="S103" s="4">
        <f t="shared" si="218"/>
        <v>0.833</v>
      </c>
      <c r="T103" s="4">
        <f t="shared" si="219"/>
        <v>3.333</v>
      </c>
      <c r="U103" s="4">
        <f t="shared" si="220"/>
        <v>0.833</v>
      </c>
      <c r="V103" s="4">
        <f t="shared" si="221"/>
        <v>3.333</v>
      </c>
      <c r="W103" s="4">
        <f t="shared" si="222"/>
        <v>12</v>
      </c>
      <c r="X103" s="4">
        <f t="shared" si="223"/>
        <v>2.083</v>
      </c>
      <c r="Z103" s="4" t="s">
        <v>135</v>
      </c>
      <c r="AA103" s="1">
        <v>100.0</v>
      </c>
      <c r="AB103" s="1">
        <v>150.0</v>
      </c>
      <c r="AC103" s="1" t="s">
        <v>32</v>
      </c>
      <c r="AD103" s="1">
        <v>1.0</v>
      </c>
    </row>
    <row r="104">
      <c r="A104" s="4" t="s">
        <v>138</v>
      </c>
      <c r="B104" s="4">
        <v>900.0</v>
      </c>
      <c r="C104" s="4">
        <v>1.0</v>
      </c>
      <c r="D104" s="4">
        <v>1.0</v>
      </c>
      <c r="E104" s="6">
        <f t="shared" si="210"/>
        <v>15</v>
      </c>
      <c r="F104" s="4">
        <f t="shared" si="211"/>
        <v>15</v>
      </c>
      <c r="G104" s="1">
        <v>0.7</v>
      </c>
      <c r="H104" s="1">
        <f t="shared" si="212"/>
        <v>200</v>
      </c>
      <c r="I104" s="1">
        <v>200.0</v>
      </c>
      <c r="J104" s="1">
        <f t="shared" si="213"/>
        <v>200</v>
      </c>
      <c r="K104" s="4">
        <f t="shared" si="214"/>
        <v>3000</v>
      </c>
      <c r="L104" s="4">
        <f t="shared" si="215"/>
        <v>3000</v>
      </c>
      <c r="M104" s="4">
        <f t="shared" ref="M104:N104" si="226">CEILING(100/C104,1)</f>
        <v>100</v>
      </c>
      <c r="N104" s="4">
        <f t="shared" si="226"/>
        <v>100</v>
      </c>
      <c r="O104" s="4">
        <f t="shared" ref="O104:P104" si="227">CEILING(100/I104,1)</f>
        <v>1</v>
      </c>
      <c r="P104" s="4">
        <f t="shared" si="227"/>
        <v>1</v>
      </c>
      <c r="Q104" s="4" t="str">
        <f t="array" ref="Q104">JOIN(",",IF(CEILING(100 / (C104 * EYEMULTI),1)&lt;M104,"Close:Y","Close:N"),IF(CEILING(100 / (D104 * EYEMULTI),1)&lt;N104, "Far:Y","Far:N"),IF(CEILING(100 / (I104 * EYEMULTI),1)&lt;O104,"CloseHeadshot:Y","CloseHeadshot:N"),IF(CEILING(100 / (J104 * EYEMULTI),1)&lt;P104,"FarHeadshot:Y","FarHeadshot:N"))</f>
        <v>Close:Y,Far:Y,CloseHeadshot:N,FarHeadshot:N</v>
      </c>
      <c r="R104" s="4" t="str">
        <f t="array" ref="R104">JOIN(",",IF(CEILING(100 / (C104 * FJMULTI),1)&gt;M104,"Close:Y","Close:N"),IF(CEILING(100 / (D104 * FJMULTI),1)&gt;N104, "Far:Y","Far:N"),IF(CEILING(100 / (I104 * FJMULTI),1)&gt;O104,"CloseHeadshot:Y","CloseHeadshot:N"),IF(CEILING(100 / (J104 * FJMULTI),1)&gt;P104,"FarHeadshot:Y","FarHeadshot:N"))</f>
        <v>Close:Y,Far:Y,CloseHeadshot:N,FarHeadshot:N</v>
      </c>
      <c r="S104" s="4">
        <f t="shared" si="218"/>
        <v>6.6</v>
      </c>
      <c r="T104" s="4">
        <f t="shared" si="219"/>
        <v>6.6</v>
      </c>
      <c r="U104" s="4">
        <f t="shared" si="220"/>
        <v>0</v>
      </c>
      <c r="V104" s="4">
        <f t="shared" si="221"/>
        <v>6.6</v>
      </c>
      <c r="W104" s="4">
        <f t="shared" si="222"/>
        <v>10.5</v>
      </c>
      <c r="X104" s="4">
        <f t="shared" si="223"/>
        <v>4.95</v>
      </c>
      <c r="Z104" s="4" t="s">
        <v>31</v>
      </c>
      <c r="AA104" s="1">
        <v>10.0</v>
      </c>
      <c r="AB104" s="1">
        <v>100.0</v>
      </c>
      <c r="AC104" s="1" t="s">
        <v>32</v>
      </c>
      <c r="AD104" s="1">
        <v>2.0</v>
      </c>
    </row>
  </sheetData>
  <mergeCells count="4">
    <mergeCell ref="A97:B97"/>
    <mergeCell ref="C97:D97"/>
    <mergeCell ref="E97:F97"/>
    <mergeCell ref="G97:H97"/>
  </mergeCells>
  <conditionalFormatting sqref="C2:D84 C86:D88 B88 E88:Y88 C90:D110">
    <cfRule type="cellIs" dxfId="0" priority="1" operator="greaterThan">
      <formula>99</formula>
    </cfRule>
  </conditionalFormatting>
  <conditionalFormatting sqref="H2:H84 H86:H88 H90:H96 H99:H110">
    <cfRule type="cellIs" dxfId="1" priority="2" operator="greaterThanOrEqual">
      <formula>1.5</formula>
    </cfRule>
  </conditionalFormatting>
  <conditionalFormatting sqref="I2:J84 I86:J88 I90:J110">
    <cfRule type="cellIs" dxfId="0" priority="3" operator="greaterThanOrEqual">
      <formula>100</formula>
    </cfRule>
  </conditionalFormatting>
  <conditionalFormatting sqref="W2:W84 W86:W88 W90:W110">
    <cfRule type="cellIs" dxfId="2" priority="4" operator="lessThan">
      <formula>15</formula>
    </cfRule>
  </conditionalFormatting>
  <conditionalFormatting sqref="M2:P84 M86:P88 Q88:Y88 M90:P110">
    <cfRule type="cellIs" dxfId="0" priority="5" operator="equal">
      <formula>1</formula>
    </cfRule>
  </conditionalFormatting>
  <conditionalFormatting sqref="S2:V88 S90:V104">
    <cfRule type="cellIs" dxfId="0" priority="6" operator="equal">
      <formula>0</formula>
    </cfRule>
  </conditionalFormatting>
  <conditionalFormatting sqref="S2:V88 S90:V104">
    <cfRule type="cellIs" dxfId="3" priority="7" operator="lessThanOrEqual">
      <formula>0.35</formula>
    </cfRule>
  </conditionalFormatting>
  <conditionalFormatting sqref="Q2:R104">
    <cfRule type="containsText" dxfId="4" priority="8" operator="containsText" text="Y">
      <formula>NOT(ISERROR(SEARCH(("Y"),(Q2))))</formula>
    </cfRule>
  </conditionalFormatting>
  <conditionalFormatting sqref="Q2:R104">
    <cfRule type="containsText" dxfId="5" priority="9" operator="containsText" text="N">
      <formula>NOT(ISERROR(SEARCH(("N"),(Q2))))</formula>
    </cfRule>
  </conditionalFormatting>
  <conditionalFormatting sqref="X2:X86">
    <cfRule type="cellIs" dxfId="6" priority="10" operator="lessThanOrEqual">
      <formula>0.35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 paperHeight="11in" paperWidth="17in"/>
  <drawing r:id="rId1"/>
</worksheet>
</file>