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3DA5DADB-389B-483C-998F-8F8B32620F59}" xr6:coauthVersionLast="47" xr6:coauthVersionMax="47" xr10:uidLastSave="{00000000-0000-0000-0000-000000000000}"/>
  <bookViews>
    <workbookView xWindow="-110" yWindow="-110" windowWidth="19420" windowHeight="10420" xr2:uid="{7BB7BAD5-316A-49AA-A7B9-25C46C16F161}"/>
  </bookViews>
  <sheets>
    <sheet name="Que" sheetId="1" r:id="rId1"/>
    <sheet name="Sol" sheetId="2" r:id="rId2"/>
  </sheet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8" i="2" l="1"/>
  <c r="C47" i="2"/>
  <c r="C46" i="2"/>
  <c r="C45" i="2"/>
  <c r="C44" i="2"/>
  <c r="C43" i="2"/>
  <c r="C42" i="2"/>
  <c r="C41" i="2"/>
  <c r="C40" i="2"/>
  <c r="C39" i="2"/>
  <c r="C36" i="2"/>
  <c r="C35" i="2"/>
  <c r="C34" i="2"/>
  <c r="C33" i="2"/>
  <c r="C32" i="2"/>
  <c r="C31" i="2"/>
</calcChain>
</file>

<file path=xl/sharedStrings.xml><?xml version="1.0" encoding="utf-8"?>
<sst xmlns="http://schemas.openxmlformats.org/spreadsheetml/2006/main" count="212" uniqueCount="79">
  <si>
    <t>SL</t>
  </si>
  <si>
    <t>Movie Title</t>
  </si>
  <si>
    <t>Category</t>
  </si>
  <si>
    <t>Minutes</t>
  </si>
  <si>
    <t>Year</t>
  </si>
  <si>
    <t>Lead Actor</t>
  </si>
  <si>
    <t>Rating</t>
  </si>
  <si>
    <t>The Shaeshank Redemption</t>
  </si>
  <si>
    <t>Drama</t>
  </si>
  <si>
    <t>Tim Robbins</t>
  </si>
  <si>
    <t>The Godfather</t>
  </si>
  <si>
    <t>Marion Brando</t>
  </si>
  <si>
    <t>Pulp Fiction</t>
  </si>
  <si>
    <t>Thriller</t>
  </si>
  <si>
    <t>John Travoita</t>
  </si>
  <si>
    <t>Schindier'S List</t>
  </si>
  <si>
    <t>Liam Neeson</t>
  </si>
  <si>
    <t>12 Angry Men</t>
  </si>
  <si>
    <t>Martin Balsam</t>
  </si>
  <si>
    <t>One Flew Over The Cuckoos Nest</t>
  </si>
  <si>
    <t>Jack Nicholson</t>
  </si>
  <si>
    <t>The Dark Knight</t>
  </si>
  <si>
    <t>Action</t>
  </si>
  <si>
    <t>Christian Bale</t>
  </si>
  <si>
    <t>Star Wars</t>
  </si>
  <si>
    <t>Mark Hamil</t>
  </si>
  <si>
    <t>Casablanca</t>
  </si>
  <si>
    <t>Humphrey Bogart</t>
  </si>
  <si>
    <t>Goodfellas</t>
  </si>
  <si>
    <t>Robert De Niro</t>
  </si>
  <si>
    <t>Raiders Of The Lost Ark</t>
  </si>
  <si>
    <t>Harrison Fod</t>
  </si>
  <si>
    <t>Rear Window</t>
  </si>
  <si>
    <t>James Stewart</t>
  </si>
  <si>
    <t>The Matrix</t>
  </si>
  <si>
    <t>Sci-Fi</t>
  </si>
  <si>
    <t>Keir Dullea</t>
  </si>
  <si>
    <t>It’s A Wonderful Life</t>
  </si>
  <si>
    <t>Family</t>
  </si>
  <si>
    <t>Dr. Strangelove</t>
  </si>
  <si>
    <t>Comedy</t>
  </si>
  <si>
    <t>Peter Sellers</t>
  </si>
  <si>
    <t>North By Northwest</t>
  </si>
  <si>
    <t>Cary Grant</t>
  </si>
  <si>
    <t>Citizen Kane</t>
  </si>
  <si>
    <t>Orson Wellets</t>
  </si>
  <si>
    <t>Forrest Gump</t>
  </si>
  <si>
    <t>Tom Hanks</t>
  </si>
  <si>
    <t>Monty Python And The Holy Grail</t>
  </si>
  <si>
    <t>Graham Chapman</t>
  </si>
  <si>
    <t>UP</t>
  </si>
  <si>
    <t>Edward Asner</t>
  </si>
  <si>
    <t>Singin In The Rain</t>
  </si>
  <si>
    <t>Musical</t>
  </si>
  <si>
    <t>Gene Kelly</t>
  </si>
  <si>
    <t xml:space="preserve">2001:A Space Odyssey </t>
  </si>
  <si>
    <t>Back To The Future</t>
  </si>
  <si>
    <t>Michael J. Fox</t>
  </si>
  <si>
    <t>All About Eve</t>
  </si>
  <si>
    <t>Bette Davis</t>
  </si>
  <si>
    <t>The Wizard Of Oz</t>
  </si>
  <si>
    <t xml:space="preserve"> Judy Garland</t>
  </si>
  <si>
    <t>Ratatouille</t>
  </si>
  <si>
    <t xml:space="preserve">Patton Oswait </t>
  </si>
  <si>
    <t>Monsters,Inc.</t>
  </si>
  <si>
    <t>John Goodman</t>
  </si>
  <si>
    <t>Number of Movies</t>
  </si>
  <si>
    <t>Family &amp; Musical</t>
  </si>
  <si>
    <t>Mixed Question</t>
  </si>
  <si>
    <t>Lowest Rating of Movies</t>
  </si>
  <si>
    <t>Highest Rating of Movies</t>
  </si>
  <si>
    <t>Second Highest Rating of Action Movies</t>
  </si>
  <si>
    <t>Average Rating of Movies</t>
  </si>
  <si>
    <t>Average Rating of Comedy Movies</t>
  </si>
  <si>
    <t>First Movie Relased on</t>
  </si>
  <si>
    <t>Last Musical Movie Relased on</t>
  </si>
  <si>
    <t>Total Minutes of Drama Movie</t>
  </si>
  <si>
    <r>
      <t xml:space="preserve">Number of movies done by </t>
    </r>
    <r>
      <rPr>
        <b/>
        <sz val="10"/>
        <color rgb="FF000000"/>
        <rFont val="Tahoma"/>
        <family val="2"/>
      </rPr>
      <t>KEIR DULLEA</t>
    </r>
  </si>
  <si>
    <r>
      <t xml:space="preserve">Average Rating of  Movies Starting with </t>
    </r>
    <r>
      <rPr>
        <b/>
        <sz val="10"/>
        <color rgb="FF000000"/>
        <rFont val="Tahoma"/>
        <family val="2"/>
      </rPr>
      <t>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</si>
</sst>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ED7B30"/>
        <bgColor rgb="FFED7B30"/>
      </patternFill>
    </fill>
    <fill>
      <patternFill patternType="solid">
        <fgColor rgb="FFD8D8D8"/>
        <bgColor rgb="FFD8D8D8"/>
      </patternFill>
    </fill>
    <fill>
      <patternFill patternType="solid">
        <fgColor rgb="FF1F3964"/>
        <bgColor indexed="64"/>
      </patternFill>
    </fill>
    <fill>
      <patternFill patternType="solid">
        <fgColor rgb="FFDEEAF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2CB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0" xfId="0" applyFont="1" applyFill="1" applyAlignment="1">
      <alignment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1" fillId="4" borderId="3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0" fontId="2" fillId="5" borderId="5" xfId="0" applyFont="1" applyFill="1" applyBorder="1" applyAlignment="1">
      <alignment vertical="center"/>
    </xf>
    <xf numFmtId="0" fontId="2" fillId="6" borderId="5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vertical="center"/>
    </xf>
    <xf numFmtId="0" fontId="1" fillId="7" borderId="4" xfId="0" applyFont="1" applyFill="1" applyBorder="1" applyAlignment="1">
      <alignment vertical="center"/>
    </xf>
    <xf numFmtId="0" fontId="2" fillId="8" borderId="5" xfId="0" applyFont="1" applyFill="1" applyBorder="1" applyAlignment="1">
      <alignment vertical="center"/>
    </xf>
    <xf numFmtId="0" fontId="2" fillId="9" borderId="5" xfId="0" applyFont="1" applyFill="1" applyBorder="1" applyAlignment="1">
      <alignment horizontal="center" vertical="center"/>
    </xf>
    <xf numFmtId="2" fontId="2" fillId="9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E1D38-3901-4938-8705-863A7B1362FA}">
  <dimension ref="A1:G48"/>
  <sheetViews>
    <sheetView tabSelected="1" workbookViewId="0">
      <selection activeCell="G41" sqref="G41"/>
    </sheetView>
  </sheetViews>
  <sheetFormatPr defaultColWidth="9.08984375" defaultRowHeight="12.5" x14ac:dyDescent="0.35"/>
  <cols>
    <col min="1" max="1" width="4.54296875" style="6" customWidth="1"/>
    <col min="2" max="2" width="35.90625" style="3" bestFit="1" customWidth="1"/>
    <col min="3" max="3" width="24.36328125" style="6" bestFit="1" customWidth="1"/>
    <col min="4" max="4" width="9.54296875" style="6" customWidth="1"/>
    <col min="5" max="5" width="8.90625" style="6" customWidth="1"/>
    <col min="6" max="6" width="16.36328125" style="3" customWidth="1"/>
    <col min="7" max="7" width="8.08984375" style="6" customWidth="1"/>
    <col min="8" max="16384" width="9.08984375" style="3"/>
  </cols>
  <sheetData>
    <row r="1" spans="1:7" ht="13" thickBo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 s="4">
        <v>1</v>
      </c>
      <c r="B2" s="5" t="s">
        <v>7</v>
      </c>
      <c r="C2" s="4" t="s">
        <v>8</v>
      </c>
      <c r="D2" s="4">
        <v>142</v>
      </c>
      <c r="E2" s="4">
        <v>1994</v>
      </c>
      <c r="F2" s="5" t="s">
        <v>9</v>
      </c>
      <c r="G2" s="4">
        <v>9.1999999999999993</v>
      </c>
    </row>
    <row r="3" spans="1:7" x14ac:dyDescent="0.35">
      <c r="A3" s="6">
        <v>2</v>
      </c>
      <c r="B3" s="3" t="s">
        <v>10</v>
      </c>
      <c r="C3" s="6" t="s">
        <v>8</v>
      </c>
      <c r="D3" s="6">
        <v>175</v>
      </c>
      <c r="E3" s="6">
        <v>1972</v>
      </c>
      <c r="F3" s="3" t="s">
        <v>11</v>
      </c>
      <c r="G3" s="6">
        <v>9.3000000000000007</v>
      </c>
    </row>
    <row r="4" spans="1:7" x14ac:dyDescent="0.35">
      <c r="A4" s="7">
        <v>3</v>
      </c>
      <c r="B4" s="8" t="s">
        <v>12</v>
      </c>
      <c r="C4" s="7" t="s">
        <v>13</v>
      </c>
      <c r="D4" s="7">
        <v>154</v>
      </c>
      <c r="E4" s="7">
        <v>1994</v>
      </c>
      <c r="F4" s="8" t="s">
        <v>14</v>
      </c>
      <c r="G4" s="7">
        <v>8.9</v>
      </c>
    </row>
    <row r="5" spans="1:7" x14ac:dyDescent="0.35">
      <c r="A5" s="6">
        <v>4</v>
      </c>
      <c r="B5" s="3" t="s">
        <v>15</v>
      </c>
      <c r="C5" s="6" t="s">
        <v>8</v>
      </c>
      <c r="D5" s="6">
        <v>195</v>
      </c>
      <c r="E5" s="6">
        <v>1993</v>
      </c>
      <c r="F5" s="3" t="s">
        <v>16</v>
      </c>
      <c r="G5" s="6">
        <v>8.9</v>
      </c>
    </row>
    <row r="6" spans="1:7" x14ac:dyDescent="0.35">
      <c r="A6" s="7">
        <v>5</v>
      </c>
      <c r="B6" s="8" t="s">
        <v>17</v>
      </c>
      <c r="C6" s="7" t="s">
        <v>8</v>
      </c>
      <c r="D6" s="7">
        <v>96</v>
      </c>
      <c r="E6" s="7">
        <v>1957</v>
      </c>
      <c r="F6" s="8" t="s">
        <v>18</v>
      </c>
      <c r="G6" s="7">
        <v>8.9</v>
      </c>
    </row>
    <row r="7" spans="1:7" x14ac:dyDescent="0.35">
      <c r="A7" s="6">
        <v>6</v>
      </c>
      <c r="B7" s="3" t="s">
        <v>19</v>
      </c>
      <c r="C7" s="6" t="s">
        <v>8</v>
      </c>
      <c r="D7" s="6">
        <v>133</v>
      </c>
      <c r="E7" s="6">
        <v>1975</v>
      </c>
      <c r="F7" s="3" t="s">
        <v>20</v>
      </c>
      <c r="G7" s="6">
        <v>8.8000000000000007</v>
      </c>
    </row>
    <row r="8" spans="1:7" x14ac:dyDescent="0.35">
      <c r="A8" s="7">
        <v>7</v>
      </c>
      <c r="B8" s="8" t="s">
        <v>21</v>
      </c>
      <c r="C8" s="7" t="s">
        <v>22</v>
      </c>
      <c r="D8" s="7">
        <v>152</v>
      </c>
      <c r="E8" s="7">
        <v>2008</v>
      </c>
      <c r="F8" s="8" t="s">
        <v>23</v>
      </c>
      <c r="G8" s="7">
        <v>8.8000000000000007</v>
      </c>
    </row>
    <row r="9" spans="1:7" x14ac:dyDescent="0.35">
      <c r="A9" s="6">
        <v>8</v>
      </c>
      <c r="B9" s="3" t="s">
        <v>24</v>
      </c>
      <c r="C9" s="6" t="s">
        <v>22</v>
      </c>
      <c r="D9" s="6">
        <v>121</v>
      </c>
      <c r="E9" s="6">
        <v>1942</v>
      </c>
      <c r="F9" s="3" t="s">
        <v>25</v>
      </c>
      <c r="G9" s="6">
        <v>8.3000000000000007</v>
      </c>
    </row>
    <row r="10" spans="1:7" x14ac:dyDescent="0.35">
      <c r="A10" s="7">
        <v>9</v>
      </c>
      <c r="B10" s="8" t="s">
        <v>26</v>
      </c>
      <c r="C10" s="7" t="s">
        <v>8</v>
      </c>
      <c r="D10" s="7">
        <v>102</v>
      </c>
      <c r="E10" s="7">
        <v>1990</v>
      </c>
      <c r="F10" s="8" t="s">
        <v>27</v>
      </c>
      <c r="G10" s="7">
        <v>8.8000000000000007</v>
      </c>
    </row>
    <row r="11" spans="1:7" x14ac:dyDescent="0.35">
      <c r="A11" s="6">
        <v>10</v>
      </c>
      <c r="B11" s="3" t="s">
        <v>28</v>
      </c>
      <c r="C11" s="6" t="s">
        <v>8</v>
      </c>
      <c r="D11" s="6">
        <v>146</v>
      </c>
      <c r="E11" s="6">
        <v>1981</v>
      </c>
      <c r="F11" s="3" t="s">
        <v>29</v>
      </c>
      <c r="G11" s="6">
        <v>8.8000000000000007</v>
      </c>
    </row>
    <row r="12" spans="1:7" x14ac:dyDescent="0.35">
      <c r="A12" s="7">
        <v>11</v>
      </c>
      <c r="B12" s="8" t="s">
        <v>30</v>
      </c>
      <c r="C12" s="7" t="s">
        <v>22</v>
      </c>
      <c r="D12" s="7">
        <v>115</v>
      </c>
      <c r="E12" s="7">
        <v>1954</v>
      </c>
      <c r="F12" s="8" t="s">
        <v>31</v>
      </c>
      <c r="G12" s="7">
        <v>8.6999999999999993</v>
      </c>
    </row>
    <row r="13" spans="1:7" x14ac:dyDescent="0.35">
      <c r="A13" s="6">
        <v>12</v>
      </c>
      <c r="B13" s="3" t="s">
        <v>32</v>
      </c>
      <c r="C13" s="6" t="s">
        <v>13</v>
      </c>
      <c r="D13" s="6">
        <v>112</v>
      </c>
      <c r="E13" s="6">
        <v>1999</v>
      </c>
      <c r="F13" s="3" t="s">
        <v>33</v>
      </c>
      <c r="G13" s="6">
        <v>8.6999999999999993</v>
      </c>
    </row>
    <row r="14" spans="1:7" x14ac:dyDescent="0.35">
      <c r="A14" s="7">
        <v>13</v>
      </c>
      <c r="B14" s="8" t="s">
        <v>34</v>
      </c>
      <c r="C14" s="7" t="s">
        <v>35</v>
      </c>
      <c r="D14" s="7">
        <v>136</v>
      </c>
      <c r="E14" s="7">
        <v>1946</v>
      </c>
      <c r="F14" s="8" t="s">
        <v>36</v>
      </c>
      <c r="G14" s="7">
        <v>8.6</v>
      </c>
    </row>
    <row r="15" spans="1:7" x14ac:dyDescent="0.35">
      <c r="A15" s="6">
        <v>14</v>
      </c>
      <c r="B15" s="3" t="s">
        <v>37</v>
      </c>
      <c r="C15" s="6" t="s">
        <v>38</v>
      </c>
      <c r="D15" s="6">
        <v>130</v>
      </c>
      <c r="E15" s="6">
        <v>1964</v>
      </c>
      <c r="F15" s="3" t="s">
        <v>33</v>
      </c>
      <c r="G15" s="6">
        <v>8.6</v>
      </c>
    </row>
    <row r="16" spans="1:7" x14ac:dyDescent="0.35">
      <c r="A16" s="7">
        <v>15</v>
      </c>
      <c r="B16" s="8" t="s">
        <v>39</v>
      </c>
      <c r="C16" s="7" t="s">
        <v>40</v>
      </c>
      <c r="D16" s="7">
        <v>93</v>
      </c>
      <c r="E16" s="7">
        <v>1959</v>
      </c>
      <c r="F16" s="8" t="s">
        <v>41</v>
      </c>
      <c r="G16" s="7">
        <v>8.6</v>
      </c>
    </row>
    <row r="17" spans="1:7" x14ac:dyDescent="0.35">
      <c r="A17" s="6">
        <v>16</v>
      </c>
      <c r="B17" s="3" t="s">
        <v>42</v>
      </c>
      <c r="C17" s="6" t="s">
        <v>22</v>
      </c>
      <c r="D17" s="6">
        <v>131</v>
      </c>
      <c r="E17" s="6">
        <v>1941</v>
      </c>
      <c r="F17" s="3" t="s">
        <v>43</v>
      </c>
      <c r="G17" s="6">
        <v>8.6</v>
      </c>
    </row>
    <row r="18" spans="1:7" x14ac:dyDescent="0.35">
      <c r="A18" s="7">
        <v>17</v>
      </c>
      <c r="B18" s="8" t="s">
        <v>44</v>
      </c>
      <c r="C18" s="7" t="s">
        <v>8</v>
      </c>
      <c r="D18" s="7">
        <v>119</v>
      </c>
      <c r="E18" s="7">
        <v>1994</v>
      </c>
      <c r="F18" s="8" t="s">
        <v>45</v>
      </c>
      <c r="G18" s="7">
        <v>8.6</v>
      </c>
    </row>
    <row r="19" spans="1:7" x14ac:dyDescent="0.35">
      <c r="A19" s="6">
        <v>18</v>
      </c>
      <c r="B19" s="3" t="s">
        <v>46</v>
      </c>
      <c r="C19" s="6" t="s">
        <v>40</v>
      </c>
      <c r="D19" s="6">
        <v>142</v>
      </c>
      <c r="E19" s="6">
        <v>1994</v>
      </c>
      <c r="F19" s="3" t="s">
        <v>47</v>
      </c>
      <c r="G19" s="6">
        <v>8.6</v>
      </c>
    </row>
    <row r="20" spans="1:7" x14ac:dyDescent="0.35">
      <c r="A20" s="7">
        <v>19</v>
      </c>
      <c r="B20" s="8" t="s">
        <v>48</v>
      </c>
      <c r="C20" s="7" t="s">
        <v>40</v>
      </c>
      <c r="D20" s="7">
        <v>91</v>
      </c>
      <c r="E20" s="7">
        <v>1975</v>
      </c>
      <c r="F20" s="8" t="s">
        <v>49</v>
      </c>
      <c r="G20" s="7">
        <v>8.4</v>
      </c>
    </row>
    <row r="21" spans="1:7" x14ac:dyDescent="0.35">
      <c r="A21" s="6">
        <v>20</v>
      </c>
      <c r="B21" s="3" t="s">
        <v>50</v>
      </c>
      <c r="C21" s="6" t="s">
        <v>38</v>
      </c>
      <c r="D21" s="6">
        <v>96</v>
      </c>
      <c r="E21" s="6">
        <v>2009</v>
      </c>
      <c r="F21" s="3" t="s">
        <v>51</v>
      </c>
      <c r="G21" s="6">
        <v>8.4</v>
      </c>
    </row>
    <row r="22" spans="1:7" x14ac:dyDescent="0.35">
      <c r="A22" s="7">
        <v>21</v>
      </c>
      <c r="B22" s="8" t="s">
        <v>52</v>
      </c>
      <c r="C22" s="7" t="s">
        <v>53</v>
      </c>
      <c r="D22" s="7">
        <v>103</v>
      </c>
      <c r="E22" s="7">
        <v>1952</v>
      </c>
      <c r="F22" s="8" t="s">
        <v>54</v>
      </c>
      <c r="G22" s="7">
        <v>8.4</v>
      </c>
    </row>
    <row r="23" spans="1:7" x14ac:dyDescent="0.35">
      <c r="A23" s="6">
        <v>22</v>
      </c>
      <c r="B23" s="3" t="s">
        <v>55</v>
      </c>
      <c r="C23" s="6" t="s">
        <v>35</v>
      </c>
      <c r="D23" s="6">
        <v>141</v>
      </c>
      <c r="E23" s="6">
        <v>1968</v>
      </c>
      <c r="F23" s="3" t="s">
        <v>36</v>
      </c>
      <c r="G23" s="6">
        <v>8.4</v>
      </c>
    </row>
    <row r="24" spans="1:7" x14ac:dyDescent="0.35">
      <c r="A24" s="7">
        <v>23</v>
      </c>
      <c r="B24" s="8" t="s">
        <v>56</v>
      </c>
      <c r="C24" s="7" t="s">
        <v>38</v>
      </c>
      <c r="D24" s="7">
        <v>116</v>
      </c>
      <c r="E24" s="7">
        <v>1985</v>
      </c>
      <c r="F24" s="8" t="s">
        <v>57</v>
      </c>
      <c r="G24" s="7">
        <v>8.3000000000000007</v>
      </c>
    </row>
    <row r="25" spans="1:7" x14ac:dyDescent="0.35">
      <c r="A25" s="6">
        <v>24</v>
      </c>
      <c r="B25" s="3" t="s">
        <v>58</v>
      </c>
      <c r="C25" s="6" t="s">
        <v>8</v>
      </c>
      <c r="D25" s="6">
        <v>138</v>
      </c>
      <c r="E25" s="6">
        <v>1951</v>
      </c>
      <c r="F25" s="3" t="s">
        <v>59</v>
      </c>
      <c r="G25" s="6">
        <v>8.3000000000000007</v>
      </c>
    </row>
    <row r="26" spans="1:7" x14ac:dyDescent="0.35">
      <c r="A26" s="7">
        <v>25</v>
      </c>
      <c r="B26" s="8" t="s">
        <v>60</v>
      </c>
      <c r="C26" s="7" t="s">
        <v>53</v>
      </c>
      <c r="D26" s="7">
        <v>101</v>
      </c>
      <c r="E26" s="7">
        <v>1939</v>
      </c>
      <c r="F26" s="8" t="s">
        <v>61</v>
      </c>
      <c r="G26" s="7">
        <v>8.1999999999999993</v>
      </c>
    </row>
    <row r="27" spans="1:7" x14ac:dyDescent="0.35">
      <c r="A27" s="6">
        <v>26</v>
      </c>
      <c r="B27" s="3" t="s">
        <v>62</v>
      </c>
      <c r="C27" s="6" t="s">
        <v>38</v>
      </c>
      <c r="D27" s="6">
        <v>111</v>
      </c>
      <c r="E27" s="6">
        <v>2007</v>
      </c>
      <c r="F27" s="3" t="s">
        <v>63</v>
      </c>
      <c r="G27" s="6">
        <v>8.1</v>
      </c>
    </row>
    <row r="28" spans="1:7" ht="13" thickBot="1" x14ac:dyDescent="0.4">
      <c r="A28" s="9">
        <v>27</v>
      </c>
      <c r="B28" s="10" t="s">
        <v>64</v>
      </c>
      <c r="C28" s="9" t="s">
        <v>38</v>
      </c>
      <c r="D28" s="9">
        <v>92</v>
      </c>
      <c r="E28" s="9">
        <v>2001</v>
      </c>
      <c r="F28" s="10" t="s">
        <v>65</v>
      </c>
      <c r="G28" s="9">
        <v>7.9</v>
      </c>
    </row>
    <row r="30" spans="1:7" x14ac:dyDescent="0.35">
      <c r="B30" s="11" t="s">
        <v>66</v>
      </c>
      <c r="C30" s="12"/>
    </row>
    <row r="31" spans="1:7" x14ac:dyDescent="0.35">
      <c r="B31" s="13" t="s">
        <v>8</v>
      </c>
      <c r="C31" s="14"/>
    </row>
    <row r="32" spans="1:7" x14ac:dyDescent="0.35">
      <c r="B32" s="13" t="s">
        <v>13</v>
      </c>
      <c r="C32" s="14"/>
    </row>
    <row r="33" spans="2:3" x14ac:dyDescent="0.35">
      <c r="B33" s="13" t="s">
        <v>22</v>
      </c>
      <c r="C33" s="14"/>
    </row>
    <row r="34" spans="2:3" x14ac:dyDescent="0.35">
      <c r="B34" s="13" t="s">
        <v>35</v>
      </c>
      <c r="C34" s="14"/>
    </row>
    <row r="35" spans="2:3" x14ac:dyDescent="0.35">
      <c r="B35" s="13" t="s">
        <v>40</v>
      </c>
      <c r="C35" s="14"/>
    </row>
    <row r="36" spans="2:3" x14ac:dyDescent="0.35">
      <c r="B36" s="13" t="s">
        <v>67</v>
      </c>
      <c r="C36" s="14"/>
    </row>
    <row r="37" spans="2:3" ht="7.5" customHeight="1" x14ac:dyDescent="0.35"/>
    <row r="38" spans="2:3" x14ac:dyDescent="0.35">
      <c r="B38" s="15" t="s">
        <v>68</v>
      </c>
      <c r="C38" s="16"/>
    </row>
    <row r="39" spans="2:3" x14ac:dyDescent="0.35">
      <c r="B39" s="17" t="s">
        <v>69</v>
      </c>
      <c r="C39" s="18"/>
    </row>
    <row r="40" spans="2:3" x14ac:dyDescent="0.35">
      <c r="B40" s="17" t="s">
        <v>70</v>
      </c>
      <c r="C40" s="18"/>
    </row>
    <row r="41" spans="2:3" x14ac:dyDescent="0.35">
      <c r="B41" s="17" t="s">
        <v>71</v>
      </c>
      <c r="C41" s="18"/>
    </row>
    <row r="42" spans="2:3" x14ac:dyDescent="0.35">
      <c r="B42" s="17" t="s">
        <v>72</v>
      </c>
      <c r="C42" s="19"/>
    </row>
    <row r="43" spans="2:3" x14ac:dyDescent="0.35">
      <c r="B43" s="17" t="s">
        <v>73</v>
      </c>
      <c r="C43" s="19"/>
    </row>
    <row r="44" spans="2:3" x14ac:dyDescent="0.35">
      <c r="B44" s="17" t="s">
        <v>74</v>
      </c>
      <c r="C44" s="18"/>
    </row>
    <row r="45" spans="2:3" x14ac:dyDescent="0.35">
      <c r="B45" s="17" t="s">
        <v>75</v>
      </c>
      <c r="C45" s="18"/>
    </row>
    <row r="46" spans="2:3" x14ac:dyDescent="0.35">
      <c r="B46" s="17" t="s">
        <v>76</v>
      </c>
      <c r="C46" s="18"/>
    </row>
    <row r="47" spans="2:3" x14ac:dyDescent="0.35">
      <c r="B47" s="17" t="s">
        <v>77</v>
      </c>
      <c r="C47" s="18"/>
    </row>
    <row r="48" spans="2:3" x14ac:dyDescent="0.35">
      <c r="B48" s="17" t="s">
        <v>78</v>
      </c>
      <c r="C48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BC6BA-4829-4945-8929-0350C41CDF7D}">
  <dimension ref="A1:G48"/>
  <sheetViews>
    <sheetView workbookViewId="0">
      <selection activeCell="I17" sqref="I17"/>
    </sheetView>
  </sheetViews>
  <sheetFormatPr defaultColWidth="9.08984375" defaultRowHeight="12.5" x14ac:dyDescent="0.35"/>
  <cols>
    <col min="1" max="1" width="4.54296875" style="6" customWidth="1"/>
    <col min="2" max="2" width="35.90625" style="3" bestFit="1" customWidth="1"/>
    <col min="3" max="3" width="24.36328125" style="6" bestFit="1" customWidth="1"/>
    <col min="4" max="4" width="9.54296875" style="6" customWidth="1"/>
    <col min="5" max="5" width="8.90625" style="6" customWidth="1"/>
    <col min="6" max="6" width="16.36328125" style="3" customWidth="1"/>
    <col min="7" max="7" width="8.08984375" style="6" customWidth="1"/>
    <col min="8" max="16384" width="9.08984375" style="3"/>
  </cols>
  <sheetData>
    <row r="1" spans="1:7" ht="13" thickBot="1" x14ac:dyDescent="0.4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</row>
    <row r="2" spans="1:7" x14ac:dyDescent="0.35">
      <c r="A2" s="4">
        <v>1</v>
      </c>
      <c r="B2" s="5" t="s">
        <v>7</v>
      </c>
      <c r="C2" s="4" t="s">
        <v>8</v>
      </c>
      <c r="D2" s="4">
        <v>142</v>
      </c>
      <c r="E2" s="4">
        <v>1994</v>
      </c>
      <c r="F2" s="5" t="s">
        <v>9</v>
      </c>
      <c r="G2" s="4">
        <v>9.1999999999999993</v>
      </c>
    </row>
    <row r="3" spans="1:7" x14ac:dyDescent="0.35">
      <c r="A3" s="6">
        <v>2</v>
      </c>
      <c r="B3" s="3" t="s">
        <v>10</v>
      </c>
      <c r="C3" s="6" t="s">
        <v>8</v>
      </c>
      <c r="D3" s="6">
        <v>175</v>
      </c>
      <c r="E3" s="6">
        <v>1972</v>
      </c>
      <c r="F3" s="3" t="s">
        <v>11</v>
      </c>
      <c r="G3" s="6">
        <v>9.3000000000000007</v>
      </c>
    </row>
    <row r="4" spans="1:7" x14ac:dyDescent="0.35">
      <c r="A4" s="7">
        <v>3</v>
      </c>
      <c r="B4" s="8" t="s">
        <v>12</v>
      </c>
      <c r="C4" s="7" t="s">
        <v>13</v>
      </c>
      <c r="D4" s="7">
        <v>154</v>
      </c>
      <c r="E4" s="7">
        <v>1994</v>
      </c>
      <c r="F4" s="8" t="s">
        <v>14</v>
      </c>
      <c r="G4" s="7">
        <v>8.9</v>
      </c>
    </row>
    <row r="5" spans="1:7" x14ac:dyDescent="0.35">
      <c r="A5" s="6">
        <v>4</v>
      </c>
      <c r="B5" s="3" t="s">
        <v>15</v>
      </c>
      <c r="C5" s="6" t="s">
        <v>8</v>
      </c>
      <c r="D5" s="6">
        <v>195</v>
      </c>
      <c r="E5" s="6">
        <v>1993</v>
      </c>
      <c r="F5" s="3" t="s">
        <v>16</v>
      </c>
      <c r="G5" s="6">
        <v>8.9</v>
      </c>
    </row>
    <row r="6" spans="1:7" x14ac:dyDescent="0.35">
      <c r="A6" s="7">
        <v>5</v>
      </c>
      <c r="B6" s="8" t="s">
        <v>17</v>
      </c>
      <c r="C6" s="7" t="s">
        <v>8</v>
      </c>
      <c r="D6" s="7">
        <v>96</v>
      </c>
      <c r="E6" s="7">
        <v>1957</v>
      </c>
      <c r="F6" s="8" t="s">
        <v>18</v>
      </c>
      <c r="G6" s="7">
        <v>8.9</v>
      </c>
    </row>
    <row r="7" spans="1:7" x14ac:dyDescent="0.35">
      <c r="A7" s="6">
        <v>6</v>
      </c>
      <c r="B7" s="3" t="s">
        <v>19</v>
      </c>
      <c r="C7" s="6" t="s">
        <v>8</v>
      </c>
      <c r="D7" s="6">
        <v>133</v>
      </c>
      <c r="E7" s="6">
        <v>1975</v>
      </c>
      <c r="F7" s="3" t="s">
        <v>20</v>
      </c>
      <c r="G7" s="6">
        <v>8.8000000000000007</v>
      </c>
    </row>
    <row r="8" spans="1:7" x14ac:dyDescent="0.35">
      <c r="A8" s="7">
        <v>7</v>
      </c>
      <c r="B8" s="8" t="s">
        <v>21</v>
      </c>
      <c r="C8" s="7" t="s">
        <v>22</v>
      </c>
      <c r="D8" s="7">
        <v>152</v>
      </c>
      <c r="E8" s="7">
        <v>2008</v>
      </c>
      <c r="F8" s="8" t="s">
        <v>23</v>
      </c>
      <c r="G8" s="7">
        <v>8.8000000000000007</v>
      </c>
    </row>
    <row r="9" spans="1:7" x14ac:dyDescent="0.35">
      <c r="A9" s="6">
        <v>8</v>
      </c>
      <c r="B9" s="3" t="s">
        <v>24</v>
      </c>
      <c r="C9" s="6" t="s">
        <v>22</v>
      </c>
      <c r="D9" s="6">
        <v>121</v>
      </c>
      <c r="E9" s="6">
        <v>1942</v>
      </c>
      <c r="F9" s="3" t="s">
        <v>25</v>
      </c>
      <c r="G9" s="6">
        <v>8.3000000000000007</v>
      </c>
    </row>
    <row r="10" spans="1:7" x14ac:dyDescent="0.35">
      <c r="A10" s="7">
        <v>9</v>
      </c>
      <c r="B10" s="8" t="s">
        <v>26</v>
      </c>
      <c r="C10" s="7" t="s">
        <v>8</v>
      </c>
      <c r="D10" s="7">
        <v>102</v>
      </c>
      <c r="E10" s="7">
        <v>1990</v>
      </c>
      <c r="F10" s="8" t="s">
        <v>27</v>
      </c>
      <c r="G10" s="7">
        <v>8.8000000000000007</v>
      </c>
    </row>
    <row r="11" spans="1:7" x14ac:dyDescent="0.35">
      <c r="A11" s="6">
        <v>10</v>
      </c>
      <c r="B11" s="3" t="s">
        <v>28</v>
      </c>
      <c r="C11" s="6" t="s">
        <v>8</v>
      </c>
      <c r="D11" s="6">
        <v>146</v>
      </c>
      <c r="E11" s="6">
        <v>1981</v>
      </c>
      <c r="F11" s="3" t="s">
        <v>29</v>
      </c>
      <c r="G11" s="6">
        <v>8.8000000000000007</v>
      </c>
    </row>
    <row r="12" spans="1:7" x14ac:dyDescent="0.35">
      <c r="A12" s="7">
        <v>11</v>
      </c>
      <c r="B12" s="8" t="s">
        <v>30</v>
      </c>
      <c r="C12" s="7" t="s">
        <v>22</v>
      </c>
      <c r="D12" s="7">
        <v>115</v>
      </c>
      <c r="E12" s="7">
        <v>1954</v>
      </c>
      <c r="F12" s="8" t="s">
        <v>31</v>
      </c>
      <c r="G12" s="7">
        <v>8.6999999999999993</v>
      </c>
    </row>
    <row r="13" spans="1:7" x14ac:dyDescent="0.35">
      <c r="A13" s="6">
        <v>12</v>
      </c>
      <c r="B13" s="3" t="s">
        <v>32</v>
      </c>
      <c r="C13" s="6" t="s">
        <v>13</v>
      </c>
      <c r="D13" s="6">
        <v>112</v>
      </c>
      <c r="E13" s="6">
        <v>1999</v>
      </c>
      <c r="F13" s="3" t="s">
        <v>33</v>
      </c>
      <c r="G13" s="6">
        <v>8.6999999999999993</v>
      </c>
    </row>
    <row r="14" spans="1:7" x14ac:dyDescent="0.35">
      <c r="A14" s="7">
        <v>13</v>
      </c>
      <c r="B14" s="8" t="s">
        <v>34</v>
      </c>
      <c r="C14" s="7" t="s">
        <v>35</v>
      </c>
      <c r="D14" s="7">
        <v>136</v>
      </c>
      <c r="E14" s="7">
        <v>1946</v>
      </c>
      <c r="F14" s="8" t="s">
        <v>36</v>
      </c>
      <c r="G14" s="7">
        <v>8.6</v>
      </c>
    </row>
    <row r="15" spans="1:7" x14ac:dyDescent="0.35">
      <c r="A15" s="6">
        <v>14</v>
      </c>
      <c r="B15" s="3" t="s">
        <v>37</v>
      </c>
      <c r="C15" s="6" t="s">
        <v>38</v>
      </c>
      <c r="D15" s="6">
        <v>130</v>
      </c>
      <c r="E15" s="6">
        <v>1964</v>
      </c>
      <c r="F15" s="3" t="s">
        <v>33</v>
      </c>
      <c r="G15" s="6">
        <v>8.6</v>
      </c>
    </row>
    <row r="16" spans="1:7" x14ac:dyDescent="0.35">
      <c r="A16" s="7">
        <v>15</v>
      </c>
      <c r="B16" s="8" t="s">
        <v>39</v>
      </c>
      <c r="C16" s="7" t="s">
        <v>40</v>
      </c>
      <c r="D16" s="7">
        <v>93</v>
      </c>
      <c r="E16" s="7">
        <v>1959</v>
      </c>
      <c r="F16" s="8" t="s">
        <v>41</v>
      </c>
      <c r="G16" s="7">
        <v>8.6</v>
      </c>
    </row>
    <row r="17" spans="1:7" x14ac:dyDescent="0.35">
      <c r="A17" s="6">
        <v>16</v>
      </c>
      <c r="B17" s="3" t="s">
        <v>42</v>
      </c>
      <c r="C17" s="6" t="s">
        <v>22</v>
      </c>
      <c r="D17" s="6">
        <v>131</v>
      </c>
      <c r="E17" s="6">
        <v>1941</v>
      </c>
      <c r="F17" s="3" t="s">
        <v>43</v>
      </c>
      <c r="G17" s="6">
        <v>8.6</v>
      </c>
    </row>
    <row r="18" spans="1:7" x14ac:dyDescent="0.35">
      <c r="A18" s="7">
        <v>17</v>
      </c>
      <c r="B18" s="8" t="s">
        <v>44</v>
      </c>
      <c r="C18" s="7" t="s">
        <v>8</v>
      </c>
      <c r="D18" s="7">
        <v>119</v>
      </c>
      <c r="E18" s="7">
        <v>1994</v>
      </c>
      <c r="F18" s="8" t="s">
        <v>45</v>
      </c>
      <c r="G18" s="7">
        <v>8.6</v>
      </c>
    </row>
    <row r="19" spans="1:7" x14ac:dyDescent="0.35">
      <c r="A19" s="6">
        <v>18</v>
      </c>
      <c r="B19" s="3" t="s">
        <v>46</v>
      </c>
      <c r="C19" s="6" t="s">
        <v>40</v>
      </c>
      <c r="D19" s="6">
        <v>142</v>
      </c>
      <c r="E19" s="6">
        <v>1994</v>
      </c>
      <c r="F19" s="3" t="s">
        <v>47</v>
      </c>
      <c r="G19" s="6">
        <v>8.6</v>
      </c>
    </row>
    <row r="20" spans="1:7" x14ac:dyDescent="0.35">
      <c r="A20" s="7">
        <v>19</v>
      </c>
      <c r="B20" s="8" t="s">
        <v>48</v>
      </c>
      <c r="C20" s="7" t="s">
        <v>40</v>
      </c>
      <c r="D20" s="7">
        <v>91</v>
      </c>
      <c r="E20" s="7">
        <v>1975</v>
      </c>
      <c r="F20" s="8" t="s">
        <v>49</v>
      </c>
      <c r="G20" s="7">
        <v>8.4</v>
      </c>
    </row>
    <row r="21" spans="1:7" x14ac:dyDescent="0.35">
      <c r="A21" s="6">
        <v>20</v>
      </c>
      <c r="B21" s="3" t="s">
        <v>50</v>
      </c>
      <c r="C21" s="6" t="s">
        <v>38</v>
      </c>
      <c r="D21" s="6">
        <v>96</v>
      </c>
      <c r="E21" s="6">
        <v>2009</v>
      </c>
      <c r="F21" s="3" t="s">
        <v>51</v>
      </c>
      <c r="G21" s="6">
        <v>8.4</v>
      </c>
    </row>
    <row r="22" spans="1:7" x14ac:dyDescent="0.35">
      <c r="A22" s="7">
        <v>21</v>
      </c>
      <c r="B22" s="8" t="s">
        <v>52</v>
      </c>
      <c r="C22" s="7" t="s">
        <v>53</v>
      </c>
      <c r="D22" s="7">
        <v>103</v>
      </c>
      <c r="E22" s="7">
        <v>1952</v>
      </c>
      <c r="F22" s="8" t="s">
        <v>54</v>
      </c>
      <c r="G22" s="7">
        <v>8.4</v>
      </c>
    </row>
    <row r="23" spans="1:7" x14ac:dyDescent="0.35">
      <c r="A23" s="6">
        <v>22</v>
      </c>
      <c r="B23" s="3" t="s">
        <v>55</v>
      </c>
      <c r="C23" s="6" t="s">
        <v>35</v>
      </c>
      <c r="D23" s="6">
        <v>141</v>
      </c>
      <c r="E23" s="6">
        <v>1968</v>
      </c>
      <c r="F23" s="3" t="s">
        <v>36</v>
      </c>
      <c r="G23" s="6">
        <v>8.4</v>
      </c>
    </row>
    <row r="24" spans="1:7" x14ac:dyDescent="0.35">
      <c r="A24" s="7">
        <v>23</v>
      </c>
      <c r="B24" s="8" t="s">
        <v>56</v>
      </c>
      <c r="C24" s="7" t="s">
        <v>38</v>
      </c>
      <c r="D24" s="7">
        <v>116</v>
      </c>
      <c r="E24" s="7">
        <v>1985</v>
      </c>
      <c r="F24" s="8" t="s">
        <v>57</v>
      </c>
      <c r="G24" s="7">
        <v>8.3000000000000007</v>
      </c>
    </row>
    <row r="25" spans="1:7" x14ac:dyDescent="0.35">
      <c r="A25" s="6">
        <v>24</v>
      </c>
      <c r="B25" s="3" t="s">
        <v>58</v>
      </c>
      <c r="C25" s="6" t="s">
        <v>8</v>
      </c>
      <c r="D25" s="6">
        <v>138</v>
      </c>
      <c r="E25" s="6">
        <v>1951</v>
      </c>
      <c r="F25" s="3" t="s">
        <v>59</v>
      </c>
      <c r="G25" s="6">
        <v>8.3000000000000007</v>
      </c>
    </row>
    <row r="26" spans="1:7" x14ac:dyDescent="0.35">
      <c r="A26" s="7">
        <v>25</v>
      </c>
      <c r="B26" s="8" t="s">
        <v>60</v>
      </c>
      <c r="C26" s="7" t="s">
        <v>53</v>
      </c>
      <c r="D26" s="7">
        <v>101</v>
      </c>
      <c r="E26" s="7">
        <v>1939</v>
      </c>
      <c r="F26" s="8" t="s">
        <v>61</v>
      </c>
      <c r="G26" s="7">
        <v>8.1999999999999993</v>
      </c>
    </row>
    <row r="27" spans="1:7" x14ac:dyDescent="0.35">
      <c r="A27" s="6">
        <v>26</v>
      </c>
      <c r="B27" s="3" t="s">
        <v>62</v>
      </c>
      <c r="C27" s="6" t="s">
        <v>38</v>
      </c>
      <c r="D27" s="6">
        <v>111</v>
      </c>
      <c r="E27" s="6">
        <v>2007</v>
      </c>
      <c r="F27" s="3" t="s">
        <v>63</v>
      </c>
      <c r="G27" s="6">
        <v>8.1</v>
      </c>
    </row>
    <row r="28" spans="1:7" ht="13" thickBot="1" x14ac:dyDescent="0.4">
      <c r="A28" s="9">
        <v>27</v>
      </c>
      <c r="B28" s="10" t="s">
        <v>64</v>
      </c>
      <c r="C28" s="9" t="s">
        <v>38</v>
      </c>
      <c r="D28" s="9">
        <v>92</v>
      </c>
      <c r="E28" s="9">
        <v>2001</v>
      </c>
      <c r="F28" s="10" t="s">
        <v>65</v>
      </c>
      <c r="G28" s="9">
        <v>7.9</v>
      </c>
    </row>
    <row r="30" spans="1:7" x14ac:dyDescent="0.35">
      <c r="B30" s="11" t="s">
        <v>66</v>
      </c>
      <c r="C30" s="12"/>
    </row>
    <row r="31" spans="1:7" x14ac:dyDescent="0.35">
      <c r="B31" s="13" t="s">
        <v>8</v>
      </c>
      <c r="C31" s="14">
        <f>COUNTIF($C$2:$C$28,B31)</f>
        <v>9</v>
      </c>
    </row>
    <row r="32" spans="1:7" x14ac:dyDescent="0.35">
      <c r="B32" s="13" t="s">
        <v>13</v>
      </c>
      <c r="C32" s="14">
        <f t="shared" ref="C32:C35" si="0">COUNTIF($C$2:$C$28,B32)</f>
        <v>2</v>
      </c>
    </row>
    <row r="33" spans="2:3" x14ac:dyDescent="0.35">
      <c r="B33" s="13" t="s">
        <v>22</v>
      </c>
      <c r="C33" s="14">
        <f t="shared" si="0"/>
        <v>4</v>
      </c>
    </row>
    <row r="34" spans="2:3" x14ac:dyDescent="0.35">
      <c r="B34" s="13" t="s">
        <v>35</v>
      </c>
      <c r="C34" s="14">
        <f t="shared" si="0"/>
        <v>2</v>
      </c>
    </row>
    <row r="35" spans="2:3" x14ac:dyDescent="0.35">
      <c r="B35" s="13" t="s">
        <v>40</v>
      </c>
      <c r="C35" s="14">
        <f t="shared" si="0"/>
        <v>3</v>
      </c>
    </row>
    <row r="36" spans="2:3" x14ac:dyDescent="0.35">
      <c r="B36" s="13" t="s">
        <v>67</v>
      </c>
      <c r="C36" s="14">
        <f>COUNTIF($C$2:$C$28,"Family")+COUNTIF($C$2:$C$28,"Musical")</f>
        <v>7</v>
      </c>
    </row>
    <row r="37" spans="2:3" ht="7.5" customHeight="1" x14ac:dyDescent="0.35"/>
    <row r="38" spans="2:3" x14ac:dyDescent="0.35">
      <c r="B38" s="15" t="s">
        <v>68</v>
      </c>
      <c r="C38" s="16"/>
    </row>
    <row r="39" spans="2:3" x14ac:dyDescent="0.35">
      <c r="B39" s="17" t="s">
        <v>69</v>
      </c>
      <c r="C39" s="18">
        <f>MIN($G$2:$G$28)</f>
        <v>7.9</v>
      </c>
    </row>
    <row r="40" spans="2:3" x14ac:dyDescent="0.35">
      <c r="B40" s="17" t="s">
        <v>70</v>
      </c>
      <c r="C40" s="18">
        <f>MAX($G$2:$G$28)</f>
        <v>9.3000000000000007</v>
      </c>
    </row>
    <row r="41" spans="2:3" x14ac:dyDescent="0.35">
      <c r="B41" s="17" t="s">
        <v>71</v>
      </c>
      <c r="C41" s="18">
        <f>LARGE(G5:G28,2)</f>
        <v>8.9</v>
      </c>
    </row>
    <row r="42" spans="2:3" x14ac:dyDescent="0.35">
      <c r="B42" s="17" t="s">
        <v>72</v>
      </c>
      <c r="C42" s="19">
        <f>AVERAGE($G$2:$G$28)</f>
        <v>8.5962962962962965</v>
      </c>
    </row>
    <row r="43" spans="2:3" x14ac:dyDescent="0.35">
      <c r="B43" s="17" t="s">
        <v>73</v>
      </c>
      <c r="C43" s="19">
        <f>AVERAGEIF($C$2:$C$28,$C$20,$G$2:$G$28)</f>
        <v>8.5333333333333332</v>
      </c>
    </row>
    <row r="44" spans="2:3" x14ac:dyDescent="0.35">
      <c r="B44" s="17" t="s">
        <v>74</v>
      </c>
      <c r="C44" s="18">
        <f>MIN(E2:$E$28)</f>
        <v>1939</v>
      </c>
    </row>
    <row r="45" spans="2:3" x14ac:dyDescent="0.35">
      <c r="B45" s="17" t="s">
        <v>75</v>
      </c>
      <c r="C45" s="18">
        <f>_xlfn.MINIFS($D$2:$D$28,C2:$C$28,$C$26)</f>
        <v>101</v>
      </c>
    </row>
    <row r="46" spans="2:3" x14ac:dyDescent="0.35">
      <c r="B46" s="17" t="s">
        <v>76</v>
      </c>
      <c r="C46" s="18">
        <f>SUMIF($C$2:$C$28,$C$25,$D$2:$D$28)</f>
        <v>1246</v>
      </c>
    </row>
    <row r="47" spans="2:3" x14ac:dyDescent="0.35">
      <c r="B47" s="17" t="s">
        <v>77</v>
      </c>
      <c r="C47" s="18">
        <f>COUNTIF($F$2:$F$28,$F$23)</f>
        <v>2</v>
      </c>
    </row>
    <row r="48" spans="2:3" x14ac:dyDescent="0.35">
      <c r="B48" s="17" t="s">
        <v>78</v>
      </c>
      <c r="C48" s="19">
        <f>AVERAGEIF($B$2:$B$28,"R*",$G$2:$G$28)</f>
        <v>8.5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</vt:lpstr>
      <vt:lpstr>Sol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2024-08-29T07:45:17Z</dcterms:created>
  <dcterms:modified xsi:type="dcterms:W3CDTF">2024-08-29T07:46:45Z</dcterms:modified>
</cp:coreProperties>
</file>