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onimtiwari/Desktop/Experiment 7 /"/>
    </mc:Choice>
  </mc:AlternateContent>
  <xr:revisionPtr revIDLastSave="0" documentId="13_ncr:1_{FDF5CACE-2841-AE45-8ACF-478D0F3AAAD6}" xr6:coauthVersionLast="45" xr6:coauthVersionMax="45" xr10:uidLastSave="{00000000-0000-0000-0000-000000000000}"/>
  <bookViews>
    <workbookView xWindow="780" yWindow="1000" windowWidth="27640" windowHeight="16440" xr2:uid="{CAB11DC1-A266-864D-98A2-2FD9EF6C0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9" i="1" l="1"/>
  <c r="U58" i="1"/>
  <c r="T44" i="1"/>
  <c r="T56" i="1"/>
  <c r="U56" i="1" s="1"/>
  <c r="T55" i="1"/>
  <c r="U55" i="1" s="1"/>
  <c r="T54" i="1"/>
  <c r="U54" i="1" s="1"/>
  <c r="T53" i="1"/>
  <c r="U53" i="1"/>
  <c r="T52" i="1"/>
  <c r="U52" i="1" s="1"/>
  <c r="T51" i="1"/>
  <c r="U51" i="1" s="1"/>
  <c r="T50" i="1"/>
  <c r="U50" i="1" s="1"/>
  <c r="T49" i="1"/>
  <c r="U49" i="1" s="1"/>
  <c r="T48" i="1"/>
  <c r="U48" i="1" s="1"/>
  <c r="T47" i="1"/>
  <c r="U47" i="1" s="1"/>
  <c r="T46" i="1"/>
  <c r="U46" i="1" s="1"/>
  <c r="T45" i="1"/>
  <c r="U45" i="1" s="1"/>
  <c r="U44" i="1"/>
  <c r="M24" i="1" l="1"/>
  <c r="M23" i="1"/>
  <c r="M25" i="1"/>
  <c r="M26" i="1"/>
  <c r="M16" i="1"/>
  <c r="M17" i="1"/>
  <c r="M18" i="1"/>
  <c r="M15" i="1"/>
  <c r="B1" i="1"/>
  <c r="N47" i="1" s="1"/>
  <c r="O47" i="1" s="1"/>
  <c r="N48" i="1" l="1"/>
  <c r="O48" i="1" s="1"/>
  <c r="K18" i="1"/>
  <c r="L18" i="1" s="1"/>
  <c r="C52" i="1"/>
  <c r="D52" i="1" s="1"/>
  <c r="C44" i="1"/>
  <c r="D44" i="1" s="1"/>
  <c r="D54" i="1" s="1"/>
  <c r="D55" i="1" s="1"/>
  <c r="H51" i="1"/>
  <c r="I51" i="1" s="1"/>
  <c r="N49" i="1"/>
  <c r="O49" i="1" s="1"/>
  <c r="K15" i="1"/>
  <c r="C45" i="1"/>
  <c r="D45" i="1" s="1"/>
  <c r="H50" i="1"/>
  <c r="I50" i="1" s="1"/>
  <c r="K23" i="1"/>
  <c r="L23" i="1" s="1"/>
  <c r="L28" i="1" s="1"/>
  <c r="L29" i="1" s="1"/>
  <c r="C51" i="1"/>
  <c r="D51" i="1" s="1"/>
  <c r="H52" i="1"/>
  <c r="I52" i="1" s="1"/>
  <c r="N50" i="1"/>
  <c r="O50" i="1" s="1"/>
  <c r="K8" i="1"/>
  <c r="L8" i="1" s="1"/>
  <c r="K24" i="1"/>
  <c r="L24" i="1" s="1"/>
  <c r="C50" i="1"/>
  <c r="D50" i="1" s="1"/>
  <c r="H45" i="1"/>
  <c r="I45" i="1" s="1"/>
  <c r="N51" i="1"/>
  <c r="O51" i="1" s="1"/>
  <c r="H44" i="1"/>
  <c r="I44" i="1" s="1"/>
  <c r="I54" i="1" s="1"/>
  <c r="I55" i="1" s="1"/>
  <c r="C49" i="1"/>
  <c r="D49" i="1" s="1"/>
  <c r="H46" i="1"/>
  <c r="I46" i="1" s="1"/>
  <c r="N44" i="1"/>
  <c r="O44" i="1" s="1"/>
  <c r="O54" i="1" s="1"/>
  <c r="O55" i="1" s="1"/>
  <c r="K10" i="1"/>
  <c r="L10" i="1" s="1"/>
  <c r="K26" i="1"/>
  <c r="L26" i="1" s="1"/>
  <c r="C48" i="1"/>
  <c r="D48" i="1" s="1"/>
  <c r="H47" i="1"/>
  <c r="I47" i="1" s="1"/>
  <c r="N45" i="1"/>
  <c r="O45" i="1" s="1"/>
  <c r="K9" i="1"/>
  <c r="L9" i="1" s="1"/>
  <c r="C47" i="1"/>
  <c r="D47" i="1" s="1"/>
  <c r="H48" i="1"/>
  <c r="I48" i="1" s="1"/>
  <c r="N46" i="1"/>
  <c r="O46" i="1" s="1"/>
  <c r="K17" i="1"/>
  <c r="L17" i="1" s="1"/>
  <c r="K11" i="1"/>
  <c r="L11" i="1" s="1"/>
  <c r="K25" i="1"/>
  <c r="L25" i="1" s="1"/>
  <c r="K16" i="1"/>
  <c r="L16" i="1" s="1"/>
  <c r="C46" i="1"/>
  <c r="D46" i="1" s="1"/>
  <c r="H49" i="1"/>
  <c r="I49" i="1" s="1"/>
  <c r="L12" i="1"/>
  <c r="L15" i="1" l="1"/>
  <c r="M19" i="1"/>
  <c r="L19" i="1"/>
</calcChain>
</file>

<file path=xl/sharedStrings.xml><?xml version="1.0" encoding="utf-8"?>
<sst xmlns="http://schemas.openxmlformats.org/spreadsheetml/2006/main" count="55" uniqueCount="25">
  <si>
    <t>mag field (1A)</t>
  </si>
  <si>
    <t>radius</t>
  </si>
  <si>
    <t>voltage (U)</t>
  </si>
  <si>
    <t>mag field (2A)</t>
  </si>
  <si>
    <t>Voltage 1</t>
  </si>
  <si>
    <t>(Radius increasing)</t>
  </si>
  <si>
    <t>Radius decreading</t>
  </si>
  <si>
    <t xml:space="preserve">Voltage </t>
  </si>
  <si>
    <t>mu0</t>
  </si>
  <si>
    <t>n</t>
  </si>
  <si>
    <t>Mag field (T)</t>
  </si>
  <si>
    <t>Mag Current(A)</t>
  </si>
  <si>
    <t>1/B</t>
  </si>
  <si>
    <t>Current</t>
  </si>
  <si>
    <t>1/r</t>
  </si>
  <si>
    <t>B</t>
  </si>
  <si>
    <t>slope (1/r2VSb2)</t>
  </si>
  <si>
    <t>b2</t>
  </si>
  <si>
    <t>1/r2</t>
  </si>
  <si>
    <t>e/m</t>
  </si>
  <si>
    <t>Fixed radius</t>
  </si>
  <si>
    <t>I</t>
  </si>
  <si>
    <t>U</t>
  </si>
  <si>
    <t>r</t>
  </si>
  <si>
    <t>(b*r)2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</si>
</sst>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</a:t>
            </a:r>
            <a:r>
              <a:rPr lang="en-GB" baseline="0"/>
              <a:t> VS 1/B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Sheet1!$L$8:$L$11</c:f>
              <c:numCache>
                <c:formatCode>General</c:formatCode>
                <c:ptCount val="4"/>
                <c:pt idx="0">
                  <c:v>342.6500901667971</c:v>
                </c:pt>
                <c:pt idx="1">
                  <c:v>533.0112513705734</c:v>
                </c:pt>
                <c:pt idx="2">
                  <c:v>754.26120476967935</c:v>
                </c:pt>
                <c:pt idx="3">
                  <c:v>951.80580601888084</c:v>
                </c:pt>
              </c:numCache>
            </c:numRef>
          </c:xVal>
          <c:yVal>
            <c:numRef>
              <c:f>Sheet1!$I$8:$I$11</c:f>
              <c:numCache>
                <c:formatCode>General</c:formatCode>
                <c:ptCount val="4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F7-6B4D-9DFE-A595603E2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97600"/>
        <c:axId val="468270464"/>
      </c:scatterChart>
      <c:valAx>
        <c:axId val="47169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8270464"/>
        <c:crosses val="autoZero"/>
        <c:crossBetween val="midCat"/>
      </c:valAx>
      <c:valAx>
        <c:axId val="4682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7169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Sheet1!$L$15:$L$18</c:f>
              <c:numCache>
                <c:formatCode>General</c:formatCode>
                <c:ptCount val="4"/>
                <c:pt idx="0">
                  <c:v>420.79835634518946</c:v>
                </c:pt>
                <c:pt idx="1">
                  <c:v>662.5830472838619</c:v>
                </c:pt>
                <c:pt idx="2">
                  <c:v>869.04008375636954</c:v>
                </c:pt>
                <c:pt idx="3">
                  <c:v>1236.3663047255568</c:v>
                </c:pt>
              </c:numCache>
            </c:numRef>
          </c:xVal>
          <c:yVal>
            <c:numRef>
              <c:f>Sheet1!$I$15:$I$18</c:f>
              <c:numCache>
                <c:formatCode>General</c:formatCode>
                <c:ptCount val="4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1E-4347-91E8-2B2ECB7F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97600"/>
        <c:axId val="468270464"/>
      </c:scatterChart>
      <c:valAx>
        <c:axId val="47169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8270464"/>
        <c:crosses val="autoZero"/>
        <c:crossBetween val="midCat"/>
      </c:valAx>
      <c:valAx>
        <c:axId val="4682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7169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br^2 VS 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96784776902888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Sheet1!$A$44:$A$52</c:f>
              <c:numCache>
                <c:formatCode>General</c:formatCode>
                <c:ptCount val="9"/>
                <c:pt idx="0">
                  <c:v>356</c:v>
                </c:pt>
                <c:pt idx="1">
                  <c:v>335</c:v>
                </c:pt>
                <c:pt idx="2">
                  <c:v>318</c:v>
                </c:pt>
                <c:pt idx="3">
                  <c:v>292</c:v>
                </c:pt>
                <c:pt idx="4">
                  <c:v>271</c:v>
                </c:pt>
                <c:pt idx="5">
                  <c:v>251</c:v>
                </c:pt>
                <c:pt idx="6">
                  <c:v>227</c:v>
                </c:pt>
                <c:pt idx="7">
                  <c:v>210</c:v>
                </c:pt>
                <c:pt idx="8">
                  <c:v>191</c:v>
                </c:pt>
              </c:numCache>
            </c:numRef>
          </c:xVal>
          <c:yVal>
            <c:numRef>
              <c:f>Sheet1!$D$44:$D$52</c:f>
              <c:numCache>
                <c:formatCode>General</c:formatCode>
                <c:ptCount val="9"/>
                <c:pt idx="0">
                  <c:v>3.7798229154746893E-9</c:v>
                </c:pt>
                <c:pt idx="1">
                  <c:v>3.5452137462019601E-9</c:v>
                </c:pt>
                <c:pt idx="2">
                  <c:v>3.3501023612298071E-9</c:v>
                </c:pt>
                <c:pt idx="3">
                  <c:v>3.0677890718892032E-9</c:v>
                </c:pt>
                <c:pt idx="4">
                  <c:v>2.8272744086530901E-9</c:v>
                </c:pt>
                <c:pt idx="5">
                  <c:v>2.5404361304314499E-9</c:v>
                </c:pt>
                <c:pt idx="6">
                  <c:v>2.2426305062778053E-9</c:v>
                </c:pt>
                <c:pt idx="7">
                  <c:v>2.0377021962756052E-9</c:v>
                </c:pt>
                <c:pt idx="8">
                  <c:v>1.7953468595963593E-9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89-7249-BF83-5C44782C0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980416"/>
        <c:axId val="378440880"/>
      </c:scatterChart>
      <c:valAx>
        <c:axId val="47098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78440880"/>
        <c:crosses val="autoZero"/>
        <c:crossBetween val="midCat"/>
      </c:valAx>
      <c:valAx>
        <c:axId val="3784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7098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732185</xdr:colOff>
      <xdr:row>0</xdr:row>
      <xdr:rowOff>0</xdr:rowOff>
    </xdr:from>
    <xdr:to>
      <xdr:col>19</xdr:col>
      <xdr:colOff>351186</xdr:colOff>
      <xdr:row>13</xdr:row>
      <xdr:rowOff>98175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D52672-F275-9346-83CC-EE65EC251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164101</xdr:colOff>
      <xdr:row>13</xdr:row>
      <xdr:rowOff>42809</xdr:rowOff>
    </xdr:from>
    <xdr:to>
      <xdr:col>19</xdr:col>
      <xdr:colOff>610743</xdr:colOff>
      <xdr:row>26</xdr:row>
      <xdr:rowOff>140985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749153-F923-D849-BBDC-BF2C590EC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45720</xdr:rowOff>
    </xdr:from>
    <xdr:to>
      <xdr:col>5</xdr:col>
      <xdr:colOff>294640</xdr:colOff>
      <xdr:row>68</xdr:row>
      <xdr:rowOff>147320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FA9283-C55C-6C47-867D-1C6813852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00B1-47F0-A141-9737-8A2CCD4D5E0B}">
  <dimension ref="A1:U59"/>
  <sheetViews>
    <sheetView tabSelected="1" topLeftCell="K40" zoomScale="158" workbookViewId="0">
      <selection activeCell="W55" sqref="V55:W55"/>
    </sheetView>
  </sheetViews>
  <sheetFormatPr baseColWidth="10" defaultRowHeight="16" x14ac:dyDescent="0.2"/>
  <cols>
    <col min="2" max="2" width="11.1640625" bestFit="1" customWidth="1"/>
    <col min="4" max="4" width="12.5" bestFit="1" customWidth="1"/>
    <col min="8" max="8" width="11" bestFit="1" customWidth="1"/>
    <col min="9" max="9" width="12.83203125" bestFit="1" customWidth="1"/>
    <col min="12" max="12" width="12.6640625" bestFit="1" customWidth="1"/>
    <col min="13" max="14" width="11" bestFit="1" customWidth="1"/>
    <col min="15" max="15" width="12.33203125" bestFit="1" customWidth="1"/>
  </cols>
  <sheetData>
    <row r="1" spans="1:13" x14ac:dyDescent="0.2">
      <c r="A1" t="s">
        <v>8</v>
      </c>
      <c r="B1">
        <f>1.2566*10^(-6)</f>
        <v>1.2566E-6</v>
      </c>
    </row>
    <row r="2" spans="1:13" x14ac:dyDescent="0.2">
      <c r="A2" t="s">
        <v>9</v>
      </c>
      <c r="B2">
        <v>154</v>
      </c>
    </row>
    <row r="3" spans="1:13" x14ac:dyDescent="0.2">
      <c r="A3" t="s">
        <v>1</v>
      </c>
      <c r="B3">
        <v>0.2</v>
      </c>
    </row>
    <row r="5" spans="1:13" x14ac:dyDescent="0.2">
      <c r="B5" t="s">
        <v>5</v>
      </c>
      <c r="F5" t="s">
        <v>6</v>
      </c>
    </row>
    <row r="6" spans="1:13" x14ac:dyDescent="0.2">
      <c r="I6" t="s">
        <v>7</v>
      </c>
      <c r="J6">
        <v>200</v>
      </c>
    </row>
    <row r="7" spans="1:13" x14ac:dyDescent="0.2">
      <c r="B7" t="s">
        <v>0</v>
      </c>
      <c r="F7" t="s">
        <v>0</v>
      </c>
      <c r="I7" t="s">
        <v>1</v>
      </c>
      <c r="J7" t="s">
        <v>11</v>
      </c>
      <c r="K7" t="s">
        <v>10</v>
      </c>
      <c r="L7" t="s">
        <v>12</v>
      </c>
    </row>
    <row r="8" spans="1:13" x14ac:dyDescent="0.2">
      <c r="B8" t="s">
        <v>1</v>
      </c>
      <c r="C8" t="s">
        <v>2</v>
      </c>
      <c r="F8" t="s">
        <v>1</v>
      </c>
      <c r="I8">
        <v>0.02</v>
      </c>
      <c r="J8">
        <v>3.5</v>
      </c>
      <c r="K8">
        <f>((4/5)^(2/3))*$B$1*$B$2*J8/$B$3</f>
        <v>2.9184291167506024E-3</v>
      </c>
      <c r="L8">
        <f>1/K8</f>
        <v>342.6500901667971</v>
      </c>
    </row>
    <row r="9" spans="1:13" x14ac:dyDescent="0.2">
      <c r="B9">
        <v>2</v>
      </c>
      <c r="C9">
        <v>64</v>
      </c>
      <c r="D9">
        <v>76</v>
      </c>
      <c r="F9">
        <v>2</v>
      </c>
      <c r="I9">
        <v>0.03</v>
      </c>
      <c r="J9">
        <v>2.25</v>
      </c>
      <c r="K9">
        <f t="shared" ref="K9:K11" si="0">((4/5)^(2/3))*$B$1*$B$2*J9/$B$3</f>
        <v>1.876133003625387E-3</v>
      </c>
      <c r="L9">
        <f t="shared" ref="L9:L11" si="1">1/K9</f>
        <v>533.0112513705734</v>
      </c>
    </row>
    <row r="10" spans="1:13" x14ac:dyDescent="0.2">
      <c r="B10">
        <v>3</v>
      </c>
      <c r="C10">
        <v>110</v>
      </c>
      <c r="D10">
        <v>132</v>
      </c>
      <c r="F10">
        <v>3</v>
      </c>
      <c r="I10">
        <v>0.04</v>
      </c>
      <c r="J10">
        <v>1.59</v>
      </c>
      <c r="K10">
        <f t="shared" si="0"/>
        <v>1.3258006558952734E-3</v>
      </c>
      <c r="L10">
        <f t="shared" si="1"/>
        <v>754.26120476967935</v>
      </c>
    </row>
    <row r="11" spans="1:13" x14ac:dyDescent="0.2">
      <c r="B11">
        <v>4</v>
      </c>
      <c r="C11">
        <v>160</v>
      </c>
      <c r="D11">
        <v>171</v>
      </c>
      <c r="F11">
        <v>4</v>
      </c>
      <c r="I11">
        <v>0.05</v>
      </c>
      <c r="J11">
        <v>1.26</v>
      </c>
      <c r="K11">
        <f t="shared" si="0"/>
        <v>1.0506344820302169E-3</v>
      </c>
      <c r="L11">
        <f t="shared" si="1"/>
        <v>951.80580601888084</v>
      </c>
    </row>
    <row r="12" spans="1:13" x14ac:dyDescent="0.2">
      <c r="B12">
        <v>5</v>
      </c>
      <c r="C12">
        <v>142</v>
      </c>
      <c r="D12">
        <v>154</v>
      </c>
      <c r="F12">
        <v>5</v>
      </c>
      <c r="L12">
        <f>SLOPE(I8:I11,L8:L11)</f>
        <v>4.8773401130490812E-5</v>
      </c>
    </row>
    <row r="13" spans="1:13" x14ac:dyDescent="0.2">
      <c r="I13" t="s">
        <v>4</v>
      </c>
      <c r="J13">
        <v>150</v>
      </c>
    </row>
    <row r="14" spans="1:13" x14ac:dyDescent="0.2">
      <c r="B14" t="s">
        <v>3</v>
      </c>
      <c r="F14" t="s">
        <v>3</v>
      </c>
      <c r="I14" t="s">
        <v>1</v>
      </c>
      <c r="J14" t="s">
        <v>13</v>
      </c>
      <c r="K14" t="s">
        <v>15</v>
      </c>
      <c r="L14" t="s">
        <v>12</v>
      </c>
      <c r="M14" t="s">
        <v>14</v>
      </c>
    </row>
    <row r="15" spans="1:13" x14ac:dyDescent="0.2">
      <c r="B15" t="s">
        <v>1</v>
      </c>
      <c r="C15" t="s">
        <v>2</v>
      </c>
      <c r="F15" t="s">
        <v>1</v>
      </c>
      <c r="I15">
        <v>0.02</v>
      </c>
      <c r="J15">
        <v>2.85</v>
      </c>
      <c r="K15">
        <f>((4/5)^(2/3))*$B$1*$B$2*J15/$B$3</f>
        <v>2.3764351379254906E-3</v>
      </c>
      <c r="L15">
        <f>1/K15</f>
        <v>420.79835634518946</v>
      </c>
      <c r="M15">
        <f>1/I15</f>
        <v>50</v>
      </c>
    </row>
    <row r="16" spans="1:13" x14ac:dyDescent="0.2">
      <c r="B16">
        <v>2</v>
      </c>
      <c r="C16">
        <v>128</v>
      </c>
      <c r="F16">
        <v>2</v>
      </c>
      <c r="I16">
        <v>0.03</v>
      </c>
      <c r="J16">
        <v>1.81</v>
      </c>
      <c r="K16">
        <f t="shared" ref="K16:K18" si="2">((4/5)^(2/3))*$B$1*$B$2*J16/$B$3</f>
        <v>1.5092447718053114E-3</v>
      </c>
      <c r="L16">
        <f t="shared" ref="L16:L18" si="3">1/K16</f>
        <v>662.5830472838619</v>
      </c>
      <c r="M16">
        <f t="shared" ref="M16:M18" si="4">1/I16</f>
        <v>33.333333333333336</v>
      </c>
    </row>
    <row r="17" spans="2:13" x14ac:dyDescent="0.2">
      <c r="B17">
        <v>3</v>
      </c>
      <c r="C17">
        <v>167</v>
      </c>
      <c r="F17">
        <v>3</v>
      </c>
      <c r="I17">
        <v>0.04</v>
      </c>
      <c r="J17">
        <v>1.38</v>
      </c>
      <c r="K17">
        <f t="shared" si="2"/>
        <v>1.1506949088902374E-3</v>
      </c>
      <c r="L17">
        <f t="shared" si="3"/>
        <v>869.04008375636954</v>
      </c>
      <c r="M17">
        <f t="shared" si="4"/>
        <v>25</v>
      </c>
    </row>
    <row r="18" spans="2:13" x14ac:dyDescent="0.2">
      <c r="B18">
        <v>4</v>
      </c>
      <c r="C18">
        <v>285</v>
      </c>
      <c r="F18">
        <v>4</v>
      </c>
      <c r="I18">
        <v>0.05</v>
      </c>
      <c r="J18">
        <v>0.97</v>
      </c>
      <c r="K18">
        <f t="shared" si="2"/>
        <v>8.088217837851668E-4</v>
      </c>
      <c r="L18">
        <f t="shared" si="3"/>
        <v>1236.3663047255568</v>
      </c>
      <c r="M18">
        <f t="shared" si="4"/>
        <v>20</v>
      </c>
    </row>
    <row r="19" spans="2:13" x14ac:dyDescent="0.2">
      <c r="B19">
        <v>5</v>
      </c>
      <c r="F19">
        <v>5</v>
      </c>
      <c r="L19">
        <f>SLOPE(I15:I18,L15:L18)</f>
        <v>3.7073135173466586E-5</v>
      </c>
      <c r="M19">
        <f>SLOPE(K15:K18,M15:M18)</f>
        <v>5.1162088405870002E-5</v>
      </c>
    </row>
    <row r="21" spans="2:13" x14ac:dyDescent="0.2">
      <c r="I21" t="s">
        <v>4</v>
      </c>
      <c r="J21">
        <v>250</v>
      </c>
    </row>
    <row r="22" spans="2:13" x14ac:dyDescent="0.2">
      <c r="I22" t="s">
        <v>1</v>
      </c>
      <c r="J22" t="s">
        <v>13</v>
      </c>
      <c r="K22" t="s">
        <v>15</v>
      </c>
      <c r="L22" t="s">
        <v>17</v>
      </c>
      <c r="M22" t="s">
        <v>18</v>
      </c>
    </row>
    <row r="23" spans="2:13" x14ac:dyDescent="0.2">
      <c r="I23">
        <v>0.02</v>
      </c>
      <c r="J23">
        <v>3.93</v>
      </c>
      <c r="K23">
        <f>((4/5)^(2/3))*$B$1*$B$2*J23/$B$3</f>
        <v>3.2769789796656761E-3</v>
      </c>
      <c r="L23">
        <f>K23^2</f>
        <v>1.0738591233170696E-5</v>
      </c>
      <c r="M23">
        <f>1/(I23^2)</f>
        <v>2500</v>
      </c>
    </row>
    <row r="24" spans="2:13" x14ac:dyDescent="0.2">
      <c r="I24">
        <v>0.03</v>
      </c>
      <c r="J24">
        <v>2.52</v>
      </c>
      <c r="K24">
        <f t="shared" ref="K24:K26" si="5">((4/5)^(2/3))*$B$1*$B$2*J24/$B$3</f>
        <v>2.1012689640604338E-3</v>
      </c>
      <c r="L24">
        <f t="shared" ref="L24:L26" si="6">K24^2</f>
        <v>4.4153312593236088E-6</v>
      </c>
      <c r="M24">
        <f>1/(I24^2)</f>
        <v>1111.1111111111111</v>
      </c>
    </row>
    <row r="25" spans="2:13" x14ac:dyDescent="0.2">
      <c r="I25">
        <v>0.04</v>
      </c>
      <c r="J25">
        <v>1.83</v>
      </c>
      <c r="K25">
        <f t="shared" si="5"/>
        <v>1.525921509615315E-3</v>
      </c>
      <c r="L25">
        <f t="shared" si="6"/>
        <v>2.3284364535066816E-6</v>
      </c>
      <c r="M25">
        <f t="shared" ref="M25:M26" si="7">1/(I25^2)</f>
        <v>625</v>
      </c>
    </row>
    <row r="26" spans="2:13" x14ac:dyDescent="0.2">
      <c r="I26">
        <v>0.05</v>
      </c>
      <c r="J26">
        <v>1.46</v>
      </c>
      <c r="K26">
        <f t="shared" si="5"/>
        <v>1.2174018601302512E-3</v>
      </c>
      <c r="L26">
        <f t="shared" si="6"/>
        <v>1.4820672890485958E-6</v>
      </c>
      <c r="M26">
        <f t="shared" si="7"/>
        <v>399.99999999999994</v>
      </c>
    </row>
    <row r="28" spans="2:13" x14ac:dyDescent="0.2">
      <c r="K28" t="s">
        <v>16</v>
      </c>
      <c r="L28">
        <f>SLOPE(M23:M26,L23:L26)</f>
        <v>225068447.91032934</v>
      </c>
    </row>
    <row r="29" spans="2:13" x14ac:dyDescent="0.2">
      <c r="K29" t="s">
        <v>19</v>
      </c>
      <c r="L29">
        <f>L28*2*J21</f>
        <v>112534223955.16467</v>
      </c>
    </row>
    <row r="36" spans="1:21" x14ac:dyDescent="0.2">
      <c r="B36" s="1"/>
      <c r="C36" s="1"/>
      <c r="F36" s="1"/>
    </row>
    <row r="37" spans="1:21" x14ac:dyDescent="0.2">
      <c r="B37" s="1"/>
      <c r="C37" s="1"/>
      <c r="F37" s="1"/>
    </row>
    <row r="38" spans="1:21" x14ac:dyDescent="0.2">
      <c r="B38" s="1"/>
      <c r="C38" s="1"/>
      <c r="F38" s="1"/>
    </row>
    <row r="39" spans="1:21" x14ac:dyDescent="0.2">
      <c r="B39" s="1"/>
      <c r="C39" s="1"/>
      <c r="F39" s="1"/>
    </row>
    <row r="40" spans="1:21" x14ac:dyDescent="0.2">
      <c r="B40" s="1"/>
      <c r="C40" s="1"/>
      <c r="F40" s="1"/>
    </row>
    <row r="41" spans="1:21" x14ac:dyDescent="0.2">
      <c r="A41" t="s">
        <v>20</v>
      </c>
      <c r="B41" s="1"/>
      <c r="C41" s="1"/>
      <c r="F41" s="1"/>
    </row>
    <row r="42" spans="1:21" x14ac:dyDescent="0.2">
      <c r="A42" t="s">
        <v>23</v>
      </c>
      <c r="B42">
        <v>0.04</v>
      </c>
      <c r="F42" t="s">
        <v>23</v>
      </c>
      <c r="G42">
        <v>0.03</v>
      </c>
      <c r="L42" t="s">
        <v>23</v>
      </c>
      <c r="M42">
        <v>0.02</v>
      </c>
      <c r="R42" t="s">
        <v>23</v>
      </c>
      <c r="S42">
        <v>0.05</v>
      </c>
    </row>
    <row r="43" spans="1:21" x14ac:dyDescent="0.2">
      <c r="A43" t="s">
        <v>22</v>
      </c>
      <c r="B43" t="s">
        <v>21</v>
      </c>
      <c r="C43" t="s">
        <v>15</v>
      </c>
      <c r="D43" t="s">
        <v>24</v>
      </c>
      <c r="F43" t="s">
        <v>22</v>
      </c>
      <c r="G43" t="s">
        <v>21</v>
      </c>
      <c r="H43" t="s">
        <v>15</v>
      </c>
      <c r="I43" t="s">
        <v>24</v>
      </c>
      <c r="L43" t="s">
        <v>22</v>
      </c>
      <c r="M43" t="s">
        <v>21</v>
      </c>
      <c r="N43" t="s">
        <v>15</v>
      </c>
      <c r="O43" t="s">
        <v>24</v>
      </c>
      <c r="R43" t="s">
        <v>22</v>
      </c>
      <c r="S43" t="s">
        <v>21</v>
      </c>
      <c r="T43" t="s">
        <v>15</v>
      </c>
      <c r="U43" t="s">
        <v>24</v>
      </c>
    </row>
    <row r="44" spans="1:21" x14ac:dyDescent="0.2">
      <c r="A44">
        <v>356</v>
      </c>
      <c r="B44">
        <v>2.2200000000000002</v>
      </c>
      <c r="C44">
        <f>((4/5)^(3/2))*$B$1*$B$2*B44/$B$3</f>
        <v>1.5370066109720154E-3</v>
      </c>
      <c r="D44">
        <f>($B$42*C44)^2</f>
        <v>3.7798229154746893E-9</v>
      </c>
      <c r="F44">
        <v>356</v>
      </c>
      <c r="G44">
        <v>3.03</v>
      </c>
      <c r="H44">
        <f>((4/5)^(3/2))*$B$1*$B$2*G44/$B$3</f>
        <v>2.0978063203807231E-3</v>
      </c>
      <c r="I44">
        <f>($B$42*H44)^2</f>
        <v>7.0412661725268938E-9</v>
      </c>
      <c r="L44">
        <v>247</v>
      </c>
      <c r="M44">
        <v>3.92</v>
      </c>
      <c r="N44">
        <f>((4/5)^(3/2))*$B$1*$B$2*M44/$B$3</f>
        <v>2.7139936554100449E-3</v>
      </c>
      <c r="O44">
        <f>($B$42*N44)^2</f>
        <v>1.1785218498569564E-8</v>
      </c>
      <c r="R44">
        <v>356</v>
      </c>
      <c r="S44">
        <v>1.77</v>
      </c>
      <c r="T44">
        <f>((4/5)^(3/2))*$B$1*$B$2*S44/$B$3</f>
        <v>1.2254512168560663E-3</v>
      </c>
      <c r="U44">
        <f>($B$42*T44)^2</f>
        <v>2.4027690958304221E-9</v>
      </c>
    </row>
    <row r="45" spans="1:21" x14ac:dyDescent="0.2">
      <c r="A45">
        <v>335</v>
      </c>
      <c r="B45">
        <v>2.15</v>
      </c>
      <c r="C45">
        <f t="shared" ref="C45:C52" si="8">((4/5)^(3/2))*$B$1*$B$2*B45/$B$3</f>
        <v>1.4885424385539785E-3</v>
      </c>
      <c r="D45">
        <f t="shared" ref="D45:D52" si="9">($B$42*C45)^2</f>
        <v>3.5452137462019601E-9</v>
      </c>
      <c r="F45">
        <v>347</v>
      </c>
      <c r="G45">
        <v>3</v>
      </c>
      <c r="H45">
        <f t="shared" ref="H45:H52" si="10">((4/5)^(3/2))*$B$1*$B$2*G45/$B$3</f>
        <v>2.0770359607729934E-3</v>
      </c>
      <c r="I45">
        <f t="shared" ref="I45:I52" si="11">($B$42*H45)^2</f>
        <v>6.9025254117507077E-9</v>
      </c>
      <c r="L45">
        <v>228</v>
      </c>
      <c r="M45">
        <v>3.76</v>
      </c>
      <c r="N45">
        <f t="shared" ref="N45:N51" si="12">((4/5)^(3/2))*$B$1*$B$2*M45/$B$3</f>
        <v>2.6032184041688182E-3</v>
      </c>
      <c r="O45">
        <f t="shared" ref="O45:O51" si="13">($B$42*N45)^2</f>
        <v>1.08427936956852E-8</v>
      </c>
      <c r="R45">
        <v>343</v>
      </c>
      <c r="S45">
        <v>1.73</v>
      </c>
      <c r="T45">
        <f t="shared" ref="T45:T56" si="14">((4/5)^(3/2))*$B$1*$B$2*S45/$B$3</f>
        <v>1.1977574040457596E-3</v>
      </c>
      <c r="U45">
        <f t="shared" ref="U45:U56" si="15">($B$42*T45)^2</f>
        <v>2.2953964783142992E-9</v>
      </c>
    </row>
    <row r="46" spans="1:21" x14ac:dyDescent="0.2">
      <c r="A46">
        <v>318</v>
      </c>
      <c r="B46">
        <v>2.09</v>
      </c>
      <c r="C46">
        <f t="shared" si="8"/>
        <v>1.4470017193385187E-3</v>
      </c>
      <c r="D46">
        <f>($B$42*C46)^2</f>
        <v>3.3501023612298071E-9</v>
      </c>
      <c r="F46">
        <v>324</v>
      </c>
      <c r="G46">
        <v>2.9</v>
      </c>
      <c r="H46">
        <f t="shared" si="10"/>
        <v>2.007801428747227E-3</v>
      </c>
      <c r="I46">
        <f t="shared" si="11"/>
        <v>6.4500265236470498E-9</v>
      </c>
      <c r="L46">
        <v>208</v>
      </c>
      <c r="M46">
        <v>3.57</v>
      </c>
      <c r="N46">
        <f t="shared" si="12"/>
        <v>2.4716727933198619E-3</v>
      </c>
      <c r="O46">
        <f t="shared" si="13"/>
        <v>9.7746662355801758E-9</v>
      </c>
      <c r="R46">
        <v>327</v>
      </c>
      <c r="S46">
        <v>1.68</v>
      </c>
      <c r="T46">
        <f t="shared" si="14"/>
        <v>1.1631401380328764E-3</v>
      </c>
      <c r="U46">
        <f t="shared" si="15"/>
        <v>2.1646319691250221E-9</v>
      </c>
    </row>
    <row r="47" spans="1:21" x14ac:dyDescent="0.2">
      <c r="A47">
        <v>292</v>
      </c>
      <c r="B47">
        <v>2</v>
      </c>
      <c r="C47">
        <f t="shared" si="8"/>
        <v>1.384690640515329E-3</v>
      </c>
      <c r="D47">
        <f t="shared" si="9"/>
        <v>3.0677890718892032E-9</v>
      </c>
      <c r="F47">
        <v>293</v>
      </c>
      <c r="G47">
        <v>2.75</v>
      </c>
      <c r="H47">
        <f t="shared" si="10"/>
        <v>1.9039496307085774E-3</v>
      </c>
      <c r="I47">
        <f t="shared" si="11"/>
        <v>5.8000387140405262E-9</v>
      </c>
      <c r="L47">
        <v>190</v>
      </c>
      <c r="M47">
        <v>3.39</v>
      </c>
      <c r="N47">
        <f t="shared" si="12"/>
        <v>2.3470506356734829E-3</v>
      </c>
      <c r="O47">
        <f t="shared" si="13"/>
        <v>8.8138346982644797E-9</v>
      </c>
      <c r="R47">
        <v>311</v>
      </c>
      <c r="S47">
        <v>1.63</v>
      </c>
      <c r="T47">
        <f t="shared" si="14"/>
        <v>1.128522872019993E-3</v>
      </c>
      <c r="U47">
        <f t="shared" si="15"/>
        <v>2.0377021962756052E-9</v>
      </c>
    </row>
    <row r="48" spans="1:21" x14ac:dyDescent="0.2">
      <c r="A48">
        <v>271</v>
      </c>
      <c r="B48">
        <v>1.92</v>
      </c>
      <c r="C48">
        <f t="shared" si="8"/>
        <v>1.3293030148947159E-3</v>
      </c>
      <c r="D48">
        <f t="shared" si="9"/>
        <v>2.8272744086530901E-9</v>
      </c>
      <c r="F48">
        <v>264</v>
      </c>
      <c r="G48">
        <v>2.6</v>
      </c>
      <c r="H48">
        <f t="shared" si="10"/>
        <v>1.8000978326699279E-3</v>
      </c>
      <c r="I48">
        <f t="shared" si="11"/>
        <v>5.1845635314927549E-9</v>
      </c>
      <c r="L48">
        <v>178</v>
      </c>
      <c r="M48">
        <v>3.25</v>
      </c>
      <c r="N48">
        <f t="shared" si="12"/>
        <v>2.2501222908374095E-3</v>
      </c>
      <c r="O48">
        <f t="shared" si="13"/>
        <v>8.1008805179574269E-9</v>
      </c>
      <c r="R48">
        <v>293</v>
      </c>
      <c r="S48">
        <v>1.58</v>
      </c>
      <c r="T48">
        <f t="shared" si="14"/>
        <v>1.09390560600711E-3</v>
      </c>
      <c r="U48">
        <f t="shared" si="15"/>
        <v>1.9146071597660523E-9</v>
      </c>
    </row>
    <row r="49" spans="1:21" x14ac:dyDescent="0.2">
      <c r="A49">
        <v>251</v>
      </c>
      <c r="B49">
        <v>1.82</v>
      </c>
      <c r="C49">
        <f t="shared" si="8"/>
        <v>1.2600684828689495E-3</v>
      </c>
      <c r="D49">
        <f t="shared" si="9"/>
        <v>2.5404361304314499E-9</v>
      </c>
      <c r="F49">
        <v>249</v>
      </c>
      <c r="G49">
        <v>2.5099999999999998</v>
      </c>
      <c r="H49">
        <f t="shared" si="10"/>
        <v>1.7377867538467377E-3</v>
      </c>
      <c r="I49">
        <f t="shared" si="11"/>
        <v>4.8318444829522914E-9</v>
      </c>
      <c r="L49">
        <v>164</v>
      </c>
      <c r="M49">
        <v>3.06</v>
      </c>
      <c r="N49">
        <f t="shared" si="12"/>
        <v>2.1185766799884536E-3</v>
      </c>
      <c r="O49">
        <f t="shared" si="13"/>
        <v>7.1813874383854373E-9</v>
      </c>
      <c r="R49">
        <v>271</v>
      </c>
      <c r="S49">
        <v>1.51</v>
      </c>
      <c r="T49">
        <f t="shared" si="14"/>
        <v>1.0454414335890735E-3</v>
      </c>
      <c r="U49">
        <f t="shared" si="15"/>
        <v>1.7487164657036435E-9</v>
      </c>
    </row>
    <row r="50" spans="1:21" x14ac:dyDescent="0.2">
      <c r="A50">
        <v>227</v>
      </c>
      <c r="B50">
        <v>1.71</v>
      </c>
      <c r="C50">
        <f t="shared" si="8"/>
        <v>1.1839104976406063E-3</v>
      </c>
      <c r="D50">
        <f t="shared" si="9"/>
        <v>2.2426305062778053E-9</v>
      </c>
      <c r="F50">
        <v>230</v>
      </c>
      <c r="G50">
        <v>2.4</v>
      </c>
      <c r="H50">
        <f t="shared" si="10"/>
        <v>1.6616287686183947E-3</v>
      </c>
      <c r="I50">
        <f t="shared" si="11"/>
        <v>4.4176162635204527E-9</v>
      </c>
      <c r="L50">
        <v>158</v>
      </c>
      <c r="M50">
        <v>2.76</v>
      </c>
      <c r="N50">
        <f t="shared" si="12"/>
        <v>1.9108730839111538E-3</v>
      </c>
      <c r="O50">
        <f t="shared" si="13"/>
        <v>5.842297508505799E-9</v>
      </c>
      <c r="R50">
        <v>254</v>
      </c>
      <c r="S50">
        <v>1.46</v>
      </c>
      <c r="T50">
        <f t="shared" si="14"/>
        <v>1.0108241675761901E-3</v>
      </c>
      <c r="U50">
        <f t="shared" si="15"/>
        <v>1.6348247964097562E-9</v>
      </c>
    </row>
    <row r="51" spans="1:21" x14ac:dyDescent="0.2">
      <c r="A51">
        <v>210</v>
      </c>
      <c r="B51">
        <v>1.63</v>
      </c>
      <c r="C51">
        <f t="shared" si="8"/>
        <v>1.128522872019993E-3</v>
      </c>
      <c r="D51">
        <f t="shared" si="9"/>
        <v>2.0377021962756052E-9</v>
      </c>
      <c r="F51">
        <v>210</v>
      </c>
      <c r="G51">
        <v>2.27</v>
      </c>
      <c r="H51">
        <f t="shared" si="10"/>
        <v>1.5716238769848984E-3</v>
      </c>
      <c r="I51">
        <f t="shared" si="11"/>
        <v>3.9520025771344693E-9</v>
      </c>
      <c r="L51">
        <v>140</v>
      </c>
      <c r="M51">
        <v>2.57</v>
      </c>
      <c r="N51">
        <f t="shared" si="12"/>
        <v>1.7793274730621977E-3</v>
      </c>
      <c r="O51">
        <f t="shared" si="13"/>
        <v>5.0656100102302491E-9</v>
      </c>
      <c r="R51">
        <v>246</v>
      </c>
      <c r="S51">
        <v>1.42</v>
      </c>
      <c r="T51">
        <f t="shared" si="14"/>
        <v>9.8313035476588358E-4</v>
      </c>
      <c r="U51">
        <f t="shared" si="15"/>
        <v>1.5464724711393472E-9</v>
      </c>
    </row>
    <row r="52" spans="1:21" x14ac:dyDescent="0.2">
      <c r="A52">
        <v>191</v>
      </c>
      <c r="B52">
        <v>1.53</v>
      </c>
      <c r="C52">
        <f t="shared" si="8"/>
        <v>1.0592883399942268E-3</v>
      </c>
      <c r="D52">
        <f t="shared" si="9"/>
        <v>1.7953468595963593E-9</v>
      </c>
      <c r="F52">
        <v>197</v>
      </c>
      <c r="G52">
        <v>2.2000000000000002</v>
      </c>
      <c r="H52">
        <f t="shared" si="10"/>
        <v>1.5231597045668619E-3</v>
      </c>
      <c r="I52">
        <f t="shared" si="11"/>
        <v>3.7120247769859366E-9</v>
      </c>
      <c r="R52">
        <v>228</v>
      </c>
      <c r="S52">
        <v>1.36</v>
      </c>
      <c r="T52">
        <f t="shared" si="14"/>
        <v>9.4158963555042376E-4</v>
      </c>
      <c r="U52">
        <f t="shared" si="15"/>
        <v>1.4185456668415678E-9</v>
      </c>
    </row>
    <row r="53" spans="1:21" x14ac:dyDescent="0.2">
      <c r="R53">
        <v>212</v>
      </c>
      <c r="S53">
        <v>1.29</v>
      </c>
      <c r="T53">
        <f t="shared" si="14"/>
        <v>8.931254631323873E-4</v>
      </c>
      <c r="U53">
        <f t="shared" si="15"/>
        <v>1.2762769486327063E-9</v>
      </c>
    </row>
    <row r="54" spans="1:21" x14ac:dyDescent="0.2">
      <c r="D54">
        <f>SLOPE(A44:A52,D44:D52)</f>
        <v>82682355067.681076</v>
      </c>
      <c r="I54">
        <f>SLOPE(F44:F52,I44:I52)</f>
        <v>47000467738.094147</v>
      </c>
      <c r="O54">
        <f>SLOPE(L44:L51,O44:O51)</f>
        <v>15356223031.983995</v>
      </c>
      <c r="R54">
        <v>199</v>
      </c>
      <c r="S54">
        <v>1.24</v>
      </c>
      <c r="T54">
        <f t="shared" si="14"/>
        <v>8.58508197119504E-4</v>
      </c>
      <c r="U54">
        <f t="shared" si="15"/>
        <v>1.1792581192342097E-9</v>
      </c>
    </row>
    <row r="55" spans="1:21" x14ac:dyDescent="0.2">
      <c r="D55">
        <f>D54*2</f>
        <v>165364710135.36215</v>
      </c>
      <c r="I55">
        <f>I54*2</f>
        <v>94000935476.188293</v>
      </c>
      <c r="O55">
        <f>O54*2</f>
        <v>30712446063.967991</v>
      </c>
      <c r="R55">
        <v>184</v>
      </c>
      <c r="S55">
        <v>1.1599999999999999</v>
      </c>
      <c r="T55">
        <f t="shared" si="14"/>
        <v>8.031205714988908E-4</v>
      </c>
      <c r="U55">
        <f t="shared" si="15"/>
        <v>1.0320042437835283E-9</v>
      </c>
    </row>
    <row r="56" spans="1:21" x14ac:dyDescent="0.2">
      <c r="R56">
        <v>167</v>
      </c>
      <c r="S56">
        <v>1.06</v>
      </c>
      <c r="T56">
        <f t="shared" si="14"/>
        <v>7.3388603947312442E-4</v>
      </c>
      <c r="U56">
        <f t="shared" si="15"/>
        <v>8.6174195029367741E-10</v>
      </c>
    </row>
    <row r="58" spans="1:21" x14ac:dyDescent="0.2">
      <c r="U58">
        <f>SLOPE(R44:R56,U44:U56)</f>
        <v>125815117789.32341</v>
      </c>
    </row>
    <row r="59" spans="1:21" x14ac:dyDescent="0.2">
      <c r="U59">
        <f>U58*2</f>
        <v>251630235578.64682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Tiwari, Shronim</dc:creator>
  <cp:lastModifiedBy>Tiwari, Shronim</cp:lastModifiedBy>
  <dcterms:created xsi:type="dcterms:W3CDTF">2020-11-30T14:55:06Z</dcterms:created>
  <dcterms:modified xsi:type="dcterms:W3CDTF">2020-12-01T16:57:49Z</dcterms:modified>
</cp:coreProperties>
</file>